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elec\EIaE\"/>
    </mc:Choice>
  </mc:AlternateContent>
  <xr:revisionPtr revIDLastSave="0" documentId="8_{3A5FD579-5AC4-4351-AA3C-9E0FEC355411}"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E14" i="26"/>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L1391" i="22"/>
  <c r="J1396" i="22"/>
  <c r="R1400" i="22"/>
  <c r="O1390" i="22"/>
  <c r="R1394" i="22"/>
  <c r="K1399" i="22"/>
  <c r="J1389" i="22"/>
  <c r="L1393" i="22"/>
  <c r="O1389" i="22"/>
  <c r="M1393" i="22"/>
  <c r="Q1389"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L1398" i="22"/>
  <c r="F1390" i="22"/>
  <c r="N1395" i="22"/>
  <c r="P1401" i="22"/>
  <c r="L1400" i="22"/>
  <c r="J1443" i="22"/>
  <c r="L1437" i="22"/>
  <c r="O1437" i="22"/>
  <c r="O1360" i="22"/>
  <c r="H1040" i="22"/>
  <c r="R1392" i="22"/>
  <c r="J1399" i="22"/>
  <c r="O1402" i="22"/>
  <c r="O1393" i="22"/>
  <c r="M1399" i="22"/>
  <c r="I1390" i="22"/>
  <c r="I1448" i="22"/>
  <c r="F1443" i="22"/>
  <c r="I1443" i="22"/>
  <c r="G1360" i="22"/>
  <c r="I1034" i="22"/>
  <c r="Q1437" i="22"/>
  <c r="M1448" i="22"/>
  <c r="Q1362" i="22"/>
  <c r="P1392" i="22"/>
  <c r="R1401" i="22"/>
  <c r="F1393" i="22"/>
  <c r="P1398" i="22"/>
  <c r="H1390" i="22"/>
  <c r="H1395" i="22"/>
  <c r="P1442" i="22"/>
  <c r="K1439" i="22"/>
  <c r="R1365" i="22"/>
  <c r="O1397" i="22"/>
  <c r="J1403" i="22"/>
  <c r="I1394" i="22"/>
  <c r="H1400" i="22"/>
  <c r="K1391" i="22"/>
  <c r="K1396" i="22"/>
  <c r="L1443" i="22"/>
  <c r="O1447" i="22"/>
  <c r="R1444" i="22"/>
  <c r="F1363"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4" i="23"/>
  <c r="AM10" i="26"/>
  <c r="AL14" i="26"/>
  <c r="AL15" i="26"/>
  <c r="AM11" i="26"/>
  <c r="AF93" i="23"/>
  <c r="AG87" i="23"/>
  <c r="AG93" i="23" s="1"/>
  <c r="AF101" i="23"/>
  <c r="AG88" i="23"/>
  <c r="AG101" i="23" s="1"/>
  <c r="AF96" i="23"/>
  <c r="AG82" i="23"/>
  <c r="AG96" i="23" s="1"/>
  <c r="AF100" i="23"/>
  <c r="AF99" i="23"/>
  <c r="AG83" i="23"/>
  <c r="AF92" i="23"/>
  <c r="AG86" i="23"/>
  <c r="AG92" i="23" s="1"/>
  <c r="H73" i="23" l="1"/>
  <c r="M68" i="23"/>
  <c r="M67" i="23"/>
  <c r="K65" i="23"/>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<sst xmlns="http://schemas.openxmlformats.org/spreadsheetml/2006/main" count="15218" uniqueCount="1083">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</sst>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521</v>
      </c>
      <c r="C1" s="86">
        <v>45460</v>
      </c>
      <c r="D1" s="87"/>
      <c r="E1" s="87"/>
      <c r="F1" s="87"/>
      <c r="G1" s="87"/>
      <c r="H1" s="87"/>
      <c r="I1" s="87"/>
      <c r="J1" s="87"/>
      <c r="K1" s="85" t="s">
        <v>533</v>
      </c>
      <c r="L1" s="85" t="s">
        <v>535</v>
      </c>
      <c r="M1" s="163" t="s">
        <v>1053</v>
      </c>
    </row>
    <row r="2" spans="1:13">
      <c r="A2" s="1" t="s">
        <v>1</v>
      </c>
      <c r="B2" s="87" t="str">
        <f>LOOKUP(B1,K1:L50,L1:L50)</f>
        <v>IL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IL</v>
      </c>
      <c r="C6" s="91">
        <f t="shared" ref="C6:AE6" si="1">SUMIFS(C$20:C$119,$B$20:$B$119,$B$6,$A$20:$A$119,$A$6)</f>
        <v>0</v>
      </c>
      <c r="D6" s="91">
        <f t="shared" si="1"/>
        <v>623992</v>
      </c>
      <c r="E6" s="91">
        <f t="shared" si="1"/>
        <v>0</v>
      </c>
      <c r="F6" s="91">
        <f t="shared" si="1"/>
        <v>0</v>
      </c>
      <c r="G6" s="91">
        <f t="shared" si="1"/>
        <v>0</v>
      </c>
      <c r="H6" s="91">
        <f t="shared" si="1"/>
        <v>0</v>
      </c>
      <c r="I6" s="91">
        <f t="shared" si="1"/>
        <v>0</v>
      </c>
      <c r="J6" s="91">
        <f t="shared" si="1"/>
        <v>7148924</v>
      </c>
      <c r="K6" s="91">
        <f t="shared" si="1"/>
        <v>8637603</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IL</v>
      </c>
      <c r="C7" s="91">
        <f t="shared" ref="C7:AE7" si="3">SUMIFS(C$20:C$119,$B$20:$B$119,$B$7,$A$20:$A$119,$A$7)</f>
        <v>4394380</v>
      </c>
      <c r="D7" s="91">
        <f t="shared" si="3"/>
        <v>0</v>
      </c>
      <c r="E7" s="91">
        <f t="shared" si="3"/>
        <v>1423491</v>
      </c>
      <c r="F7" s="91">
        <f t="shared" si="3"/>
        <v>10745137</v>
      </c>
      <c r="G7" s="91">
        <f t="shared" si="3"/>
        <v>5039464</v>
      </c>
      <c r="H7" s="91">
        <f t="shared" si="3"/>
        <v>6567447</v>
      </c>
      <c r="I7" s="91">
        <f t="shared" si="3"/>
        <v>6209605</v>
      </c>
      <c r="J7" s="91">
        <f t="shared" si="3"/>
        <v>0</v>
      </c>
      <c r="K7" s="91">
        <f t="shared" si="3"/>
        <v>0</v>
      </c>
      <c r="L7" s="91">
        <f t="shared" si="3"/>
        <v>14226808</v>
      </c>
      <c r="M7" s="91">
        <f t="shared" si="3"/>
        <v>27481567</v>
      </c>
      <c r="N7" s="91">
        <f t="shared" si="3"/>
        <v>28696913</v>
      </c>
      <c r="O7" s="91">
        <f t="shared" si="3"/>
        <v>33267839</v>
      </c>
      <c r="P7" s="91">
        <f t="shared" si="3"/>
        <v>37193892</v>
      </c>
      <c r="Q7" s="91">
        <f t="shared" si="3"/>
        <v>35602813</v>
      </c>
      <c r="R7" s="91">
        <f t="shared" si="3"/>
        <v>32506001</v>
      </c>
      <c r="S7" s="91">
        <f t="shared" si="3"/>
        <v>33926959</v>
      </c>
      <c r="T7" s="91">
        <f t="shared" si="3"/>
        <v>39106909</v>
      </c>
      <c r="U7" s="91">
        <f t="shared" si="3"/>
        <v>40446801</v>
      </c>
      <c r="V7" s="91">
        <f t="shared" si="3"/>
        <v>43960894</v>
      </c>
      <c r="W7" s="91">
        <f t="shared" si="3"/>
        <v>42663502</v>
      </c>
      <c r="X7" s="91">
        <f t="shared" si="3"/>
        <v>43066276</v>
      </c>
      <c r="Y7" s="91">
        <f t="shared" si="3"/>
        <v>40160459</v>
      </c>
      <c r="Z7" s="91">
        <f t="shared" si="3"/>
        <v>47680899</v>
      </c>
      <c r="AA7" s="91">
        <f t="shared" si="3"/>
        <v>47962514</v>
      </c>
      <c r="AB7" s="91">
        <f t="shared" si="3"/>
        <v>42250735</v>
      </c>
      <c r="AC7" s="91">
        <f t="shared" si="3"/>
        <v>33892382</v>
      </c>
      <c r="AD7" s="91">
        <f t="shared" si="3"/>
        <v>33888969</v>
      </c>
      <c r="AE7" s="91">
        <f t="shared" si="3"/>
        <v>33121099</v>
      </c>
      <c r="AF7" s="119">
        <f>AVERAGE(U7:AE7)</f>
        <v>40826775.454545453</v>
      </c>
      <c r="AG7" s="119">
        <f t="shared" si="2"/>
        <v>40826775.454545453</v>
      </c>
      <c r="AH7" s="119">
        <f t="shared" si="2"/>
        <v>40826775.454545453</v>
      </c>
      <c r="AI7" s="119">
        <f t="shared" si="2"/>
        <v>40826775.454545453</v>
      </c>
      <c r="AJ7" s="119">
        <f t="shared" si="2"/>
        <v>40826775.454545453</v>
      </c>
      <c r="AK7" s="119">
        <f t="shared" si="2"/>
        <v>40826775.454545453</v>
      </c>
      <c r="AL7" s="119">
        <f t="shared" si="2"/>
        <v>40826775.454545453</v>
      </c>
      <c r="AM7" s="119">
        <f t="shared" si="2"/>
        <v>40826775.454545453</v>
      </c>
      <c r="AN7" s="119">
        <f t="shared" si="2"/>
        <v>40826775.454545453</v>
      </c>
      <c r="AO7" s="119">
        <f t="shared" si="2"/>
        <v>40826775.454545453</v>
      </c>
      <c r="AP7" s="119">
        <f t="shared" si="2"/>
        <v>40826775.454545453</v>
      </c>
      <c r="AQ7" s="119">
        <f t="shared" si="2"/>
        <v>40826775.454545453</v>
      </c>
      <c r="AR7" s="119">
        <f t="shared" si="2"/>
        <v>40826775.454545453</v>
      </c>
      <c r="AS7" s="119">
        <f t="shared" si="2"/>
        <v>40826775.454545453</v>
      </c>
      <c r="AT7" s="119">
        <f t="shared" si="2"/>
        <v>40826775.454545453</v>
      </c>
      <c r="AU7" s="119">
        <f t="shared" si="2"/>
        <v>40826775.454545453</v>
      </c>
      <c r="AV7" s="119">
        <f t="shared" si="2"/>
        <v>40826775.454545453</v>
      </c>
      <c r="AW7" s="119">
        <f t="shared" si="2"/>
        <v>40826775.454545453</v>
      </c>
      <c r="AX7" s="119">
        <f t="shared" si="2"/>
        <v>40826775.454545453</v>
      </c>
      <c r="AY7" s="119">
        <f t="shared" si="2"/>
        <v>40826775.454545453</v>
      </c>
      <c r="AZ7" s="119">
        <f t="shared" si="2"/>
        <v>40826775.454545453</v>
      </c>
      <c r="BA7" s="119">
        <f t="shared" si="2"/>
        <v>40826775.454545453</v>
      </c>
      <c r="BB7" s="119">
        <f t="shared" si="2"/>
        <v>40826775.454545453</v>
      </c>
      <c r="BC7" s="119">
        <f t="shared" si="2"/>
        <v>40826775.454545453</v>
      </c>
      <c r="BD7" s="119">
        <f t="shared" si="2"/>
        <v>40826775.454545453</v>
      </c>
      <c r="BE7" s="119">
        <f t="shared" si="2"/>
        <v>40826775.454545453</v>
      </c>
      <c r="BF7" s="119">
        <f t="shared" si="2"/>
        <v>40826775.454545453</v>
      </c>
      <c r="BG7" s="119">
        <f t="shared" si="2"/>
        <v>40826775.454545453</v>
      </c>
      <c r="BH7" s="119">
        <f t="shared" si="2"/>
        <v>40826775.454545453</v>
      </c>
      <c r="BI7" s="119">
        <f t="shared" si="2"/>
        <v>40826775.454545453</v>
      </c>
      <c r="BJ7" s="119">
        <f t="shared" si="2"/>
        <v>40826775.454545453</v>
      </c>
      <c r="BK7" s="119">
        <f t="shared" si="2"/>
        <v>40826775.454545453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2104</v>
      </c>
      <c r="R10" s="91">
        <f t="shared" si="5"/>
        <v>1138</v>
      </c>
      <c r="S10" s="91">
        <f t="shared" si="5"/>
        <v>0</v>
      </c>
      <c r="T10" s="91">
        <f t="shared" si="5"/>
        <v>66366</v>
      </c>
      <c r="U10" s="91">
        <f t="shared" si="5"/>
        <v>52802</v>
      </c>
      <c r="V10" s="91">
        <f t="shared" si="5"/>
        <v>9468</v>
      </c>
      <c r="W10" s="91">
        <f t="shared" si="5"/>
        <v>633</v>
      </c>
      <c r="X10" s="91">
        <f t="shared" si="5"/>
        <v>150</v>
      </c>
      <c r="Y10" s="91">
        <f t="shared" si="5"/>
        <v>5610</v>
      </c>
      <c r="Z10" s="91">
        <f t="shared" si="5"/>
        <v>0</v>
      </c>
      <c r="AA10" s="91">
        <f t="shared" si="5"/>
        <v>0</v>
      </c>
      <c r="AB10" s="91">
        <f t="shared" si="5"/>
        <v>0</v>
      </c>
      <c r="AC10" s="91">
        <f t="shared" si="5"/>
        <v>0</v>
      </c>
      <c r="AD10" s="91">
        <f t="shared" si="5"/>
        <v>2198</v>
      </c>
      <c r="AE10" s="91">
        <f t="shared" si="5"/>
        <v>24285</v>
      </c>
      <c r="AF10" s="119">
        <f t="shared" ref="AF10:BK11" si="6">AE10</f>
        <v>24285</v>
      </c>
      <c r="AG10" s="119">
        <f t="shared" si="6"/>
        <v>24285</v>
      </c>
      <c r="AH10" s="119">
        <f t="shared" si="6"/>
        <v>24285</v>
      </c>
      <c r="AI10" s="119">
        <f t="shared" si="6"/>
        <v>24285</v>
      </c>
      <c r="AJ10" s="119">
        <f t="shared" si="6"/>
        <v>24285</v>
      </c>
      <c r="AK10" s="119">
        <f t="shared" si="6"/>
        <v>24285</v>
      </c>
      <c r="AL10" s="119">
        <f t="shared" si="6"/>
        <v>24285</v>
      </c>
      <c r="AM10" s="119">
        <f t="shared" si="6"/>
        <v>24285</v>
      </c>
      <c r="AN10" s="119">
        <f t="shared" si="6"/>
        <v>24285</v>
      </c>
      <c r="AO10" s="119">
        <f t="shared" si="6"/>
        <v>24285</v>
      </c>
      <c r="AP10" s="119">
        <f t="shared" si="6"/>
        <v>24285</v>
      </c>
      <c r="AQ10" s="119">
        <f t="shared" si="6"/>
        <v>24285</v>
      </c>
      <c r="AR10" s="119">
        <f t="shared" si="6"/>
        <v>24285</v>
      </c>
      <c r="AS10" s="119">
        <f t="shared" si="6"/>
        <v>24285</v>
      </c>
      <c r="AT10" s="119">
        <f t="shared" si="6"/>
        <v>24285</v>
      </c>
      <c r="AU10" s="119">
        <f t="shared" si="6"/>
        <v>24285</v>
      </c>
      <c r="AV10" s="119">
        <f t="shared" si="6"/>
        <v>24285</v>
      </c>
      <c r="AW10" s="119">
        <f t="shared" si="6"/>
        <v>24285</v>
      </c>
      <c r="AX10" s="119">
        <f t="shared" si="6"/>
        <v>24285</v>
      </c>
      <c r="AY10" s="119">
        <f t="shared" si="6"/>
        <v>24285</v>
      </c>
      <c r="AZ10" s="119">
        <f t="shared" si="6"/>
        <v>24285</v>
      </c>
      <c r="BA10" s="119">
        <f t="shared" si="6"/>
        <v>24285</v>
      </c>
      <c r="BB10" s="119">
        <f t="shared" si="6"/>
        <v>24285</v>
      </c>
      <c r="BC10" s="119">
        <f t="shared" si="6"/>
        <v>24285</v>
      </c>
      <c r="BD10" s="119">
        <f t="shared" si="6"/>
        <v>24285</v>
      </c>
      <c r="BE10" s="119">
        <f t="shared" si="6"/>
        <v>24285</v>
      </c>
      <c r="BF10" s="119">
        <f t="shared" si="6"/>
        <v>24285</v>
      </c>
      <c r="BG10" s="119">
        <f t="shared" si="6"/>
        <v>24285</v>
      </c>
      <c r="BH10" s="119">
        <f t="shared" si="6"/>
        <v>24285</v>
      </c>
      <c r="BI10" s="119">
        <f t="shared" si="6"/>
        <v>24285</v>
      </c>
      <c r="BJ10" s="119">
        <f t="shared" si="6"/>
        <v>24285</v>
      </c>
      <c r="BK10" s="119">
        <f t="shared" si="6"/>
        <v>24285</v>
      </c>
    </row>
    <row r="11" spans="1:63" ht="14.75">
      <c r="A11" s="91" t="s">
        <v>848</v>
      </c>
      <c r="B11" s="91" t="str">
        <f>About!B2</f>
        <v>IL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125015</v>
      </c>
      <c r="P11" s="91">
        <f t="shared" si="7"/>
        <v>160185</v>
      </c>
      <c r="Q11" s="91">
        <f t="shared" si="7"/>
        <v>18123</v>
      </c>
      <c r="R11" s="91">
        <f t="shared" si="7"/>
        <v>19136</v>
      </c>
      <c r="S11" s="91">
        <f t="shared" si="7"/>
        <v>150</v>
      </c>
      <c r="T11" s="91">
        <f t="shared" si="7"/>
        <v>6192</v>
      </c>
      <c r="U11" s="91">
        <f t="shared" si="7"/>
        <v>10435</v>
      </c>
      <c r="V11" s="91">
        <f t="shared" si="7"/>
        <v>1620</v>
      </c>
      <c r="W11" s="91">
        <f t="shared" si="7"/>
        <v>0</v>
      </c>
      <c r="X11" s="91">
        <f t="shared" si="7"/>
        <v>0</v>
      </c>
      <c r="Y11" s="91">
        <f t="shared" si="7"/>
        <v>0</v>
      </c>
      <c r="Z11" s="91">
        <f t="shared" si="7"/>
        <v>0</v>
      </c>
      <c r="AA11" s="91">
        <f t="shared" si="7"/>
        <v>0</v>
      </c>
      <c r="AB11" s="91">
        <f t="shared" si="7"/>
        <v>0</v>
      </c>
      <c r="AC11" s="91">
        <f t="shared" si="7"/>
        <v>0</v>
      </c>
      <c r="AD11" s="91">
        <f t="shared" si="7"/>
        <v>27</v>
      </c>
      <c r="AE11" s="91">
        <f t="shared" si="7"/>
        <v>681</v>
      </c>
      <c r="AF11" s="119">
        <f>AVERAGE(W11:AE11)</f>
        <v>78.666666666666671</v>
      </c>
      <c r="AG11" s="119">
        <f t="shared" si="6"/>
        <v>78.666666666666671</v>
      </c>
      <c r="AH11" s="119">
        <f t="shared" si="6"/>
        <v>78.666666666666671</v>
      </c>
      <c r="AI11" s="119">
        <f t="shared" si="6"/>
        <v>78.666666666666671</v>
      </c>
      <c r="AJ11" s="119">
        <f t="shared" si="6"/>
        <v>78.666666666666671</v>
      </c>
      <c r="AK11" s="119">
        <f t="shared" si="6"/>
        <v>78.666666666666671</v>
      </c>
      <c r="AL11" s="119">
        <f t="shared" si="6"/>
        <v>78.666666666666671</v>
      </c>
      <c r="AM11" s="119">
        <f t="shared" si="6"/>
        <v>78.666666666666671</v>
      </c>
      <c r="AN11" s="119">
        <f t="shared" si="6"/>
        <v>78.666666666666671</v>
      </c>
      <c r="AO11" s="119">
        <f t="shared" si="6"/>
        <v>78.666666666666671</v>
      </c>
      <c r="AP11" s="119">
        <f t="shared" si="6"/>
        <v>78.666666666666671</v>
      </c>
      <c r="AQ11" s="119">
        <f t="shared" si="6"/>
        <v>78.666666666666671</v>
      </c>
      <c r="AR11" s="119">
        <f t="shared" si="6"/>
        <v>78.666666666666671</v>
      </c>
      <c r="AS11" s="119">
        <f t="shared" si="6"/>
        <v>78.666666666666671</v>
      </c>
      <c r="AT11" s="119">
        <f t="shared" si="6"/>
        <v>78.666666666666671</v>
      </c>
      <c r="AU11" s="119">
        <f t="shared" si="6"/>
        <v>78.666666666666671</v>
      </c>
      <c r="AV11" s="119">
        <f t="shared" si="6"/>
        <v>78.666666666666671</v>
      </c>
      <c r="AW11" s="119">
        <f t="shared" si="6"/>
        <v>78.666666666666671</v>
      </c>
      <c r="AX11" s="119">
        <f t="shared" si="6"/>
        <v>78.666666666666671</v>
      </c>
      <c r="AY11" s="119">
        <f t="shared" si="6"/>
        <v>78.666666666666671</v>
      </c>
      <c r="AZ11" s="119">
        <f t="shared" si="6"/>
        <v>78.666666666666671</v>
      </c>
      <c r="BA11" s="119">
        <f t="shared" si="6"/>
        <v>78.666666666666671</v>
      </c>
      <c r="BB11" s="119">
        <f t="shared" si="6"/>
        <v>78.666666666666671</v>
      </c>
      <c r="BC11" s="119">
        <f t="shared" si="6"/>
        <v>78.666666666666671</v>
      </c>
      <c r="BD11" s="119">
        <f t="shared" si="6"/>
        <v>78.666666666666671</v>
      </c>
      <c r="BE11" s="119">
        <f t="shared" si="6"/>
        <v>78.666666666666671</v>
      </c>
      <c r="BF11" s="119">
        <f t="shared" si="6"/>
        <v>78.666666666666671</v>
      </c>
      <c r="BG11" s="119">
        <f t="shared" si="6"/>
        <v>78.666666666666671</v>
      </c>
      <c r="BH11" s="119">
        <f t="shared" si="6"/>
        <v>78.666666666666671</v>
      </c>
      <c r="BI11" s="119">
        <f t="shared" si="6"/>
        <v>78.666666666666671</v>
      </c>
      <c r="BJ11" s="119">
        <f t="shared" si="6"/>
        <v>78.666666666666671</v>
      </c>
      <c r="BK11" s="119">
        <f t="shared" si="6"/>
        <v>78.666666666666671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60174</v>
      </c>
      <c r="U14" s="91">
        <f t="shared" si="9"/>
        <v>42367</v>
      </c>
      <c r="V14" s="91">
        <f t="shared" si="9"/>
        <v>7848</v>
      </c>
      <c r="W14" s="91">
        <f t="shared" si="9"/>
        <v>633</v>
      </c>
      <c r="X14" s="91">
        <f t="shared" si="9"/>
        <v>150</v>
      </c>
      <c r="Y14" s="91">
        <f t="shared" si="9"/>
        <v>5610</v>
      </c>
      <c r="Z14" s="91">
        <f t="shared" si="9"/>
        <v>0</v>
      </c>
      <c r="AA14" s="91">
        <f t="shared" si="9"/>
        <v>0</v>
      </c>
      <c r="AB14" s="91">
        <f t="shared" si="9"/>
        <v>0</v>
      </c>
      <c r="AC14" s="91">
        <f t="shared" si="9"/>
        <v>0</v>
      </c>
      <c r="AD14" s="91">
        <f t="shared" si="9"/>
        <v>2171</v>
      </c>
      <c r="AE14" s="91">
        <f t="shared" si="9"/>
        <v>23604</v>
      </c>
      <c r="AF14" s="91">
        <f t="shared" si="9"/>
        <v>24206.333333333332</v>
      </c>
      <c r="AG14" s="91">
        <f t="shared" si="9"/>
        <v>24206.333333333332</v>
      </c>
      <c r="AH14" s="91">
        <f t="shared" si="9"/>
        <v>24206.333333333332</v>
      </c>
      <c r="AI14" s="91">
        <f t="shared" si="9"/>
        <v>24206.333333333332</v>
      </c>
      <c r="AJ14" s="91">
        <f t="shared" si="9"/>
        <v>24206.333333333332</v>
      </c>
      <c r="AK14" s="91">
        <f t="shared" si="9"/>
        <v>24206.333333333332</v>
      </c>
      <c r="AL14" s="91">
        <f t="shared" si="9"/>
        <v>24206.333333333332</v>
      </c>
      <c r="AM14" s="91">
        <f t="shared" si="9"/>
        <v>24206.333333333332</v>
      </c>
      <c r="AN14" s="91">
        <f t="shared" si="9"/>
        <v>24206.333333333332</v>
      </c>
      <c r="AO14" s="91">
        <f t="shared" si="9"/>
        <v>24206.333333333332</v>
      </c>
      <c r="AP14" s="91">
        <f t="shared" si="9"/>
        <v>24206.333333333332</v>
      </c>
      <c r="AQ14" s="91">
        <f t="shared" si="9"/>
        <v>24206.333333333332</v>
      </c>
      <c r="AR14" s="91">
        <f t="shared" si="9"/>
        <v>24206.333333333332</v>
      </c>
      <c r="AS14" s="91">
        <f t="shared" si="9"/>
        <v>24206.333333333332</v>
      </c>
      <c r="AT14" s="91">
        <f t="shared" si="9"/>
        <v>24206.333333333332</v>
      </c>
      <c r="AU14" s="91">
        <f t="shared" si="9"/>
        <v>24206.333333333332</v>
      </c>
      <c r="AV14" s="91">
        <f t="shared" si="9"/>
        <v>24206.333333333332</v>
      </c>
      <c r="AW14" s="91">
        <f t="shared" si="9"/>
        <v>24206.333333333332</v>
      </c>
      <c r="AX14" s="91">
        <f t="shared" si="9"/>
        <v>24206.333333333332</v>
      </c>
      <c r="AY14" s="91">
        <f t="shared" si="9"/>
        <v>24206.333333333332</v>
      </c>
      <c r="AZ14" s="91">
        <f t="shared" si="9"/>
        <v>24206.333333333332</v>
      </c>
      <c r="BA14" s="91">
        <f t="shared" si="9"/>
        <v>24206.333333333332</v>
      </c>
      <c r="BB14" s="91">
        <f t="shared" si="9"/>
        <v>24206.333333333332</v>
      </c>
      <c r="BC14" s="91">
        <f t="shared" si="9"/>
        <v>24206.333333333332</v>
      </c>
      <c r="BD14" s="91">
        <f t="shared" si="9"/>
        <v>24206.333333333332</v>
      </c>
      <c r="BE14" s="91">
        <f t="shared" si="9"/>
        <v>24206.333333333332</v>
      </c>
      <c r="BF14" s="91">
        <f t="shared" si="9"/>
        <v>24206.333333333332</v>
      </c>
      <c r="BG14" s="91">
        <f t="shared" si="9"/>
        <v>24206.333333333332</v>
      </c>
      <c r="BH14" s="91">
        <f t="shared" si="9"/>
        <v>24206.333333333332</v>
      </c>
      <c r="BI14" s="91">
        <f t="shared" si="9"/>
        <v>24206.333333333332</v>
      </c>
      <c r="BJ14" s="91">
        <f t="shared" si="9"/>
        <v>24206.333333333332</v>
      </c>
      <c r="BK14" s="91">
        <f t="shared" si="9"/>
        <v>24206.333333333332</v>
      </c>
    </row>
    <row r="15" spans="1:63" ht="14.75">
      <c r="A15" s="91" t="s">
        <v>848</v>
      </c>
      <c r="B15" s="91" t="str">
        <f>About!B2</f>
        <v>IL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125015</v>
      </c>
      <c r="P15" s="91">
        <f t="shared" si="10"/>
        <v>160185</v>
      </c>
      <c r="Q15" s="91">
        <f t="shared" si="10"/>
        <v>16019</v>
      </c>
      <c r="R15" s="91">
        <f t="shared" si="10"/>
        <v>17998</v>
      </c>
      <c r="S15" s="91">
        <f t="shared" si="10"/>
        <v>150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2.666582283233811E-6</v>
      </c>
      <c r="P864" s="107">
        <f>P138/SUMIFS(P$3:P$722,$B$3:$B$722,$B864)*SUMIFS(Calculations!$E$3:$E$53,Calculations!$A$3:$A$53,$B864)</f>
        <v>5.2355056148745051E-6</v>
      </c>
      <c r="Q864" s="107">
        <f>Q138/SUMIFS(Q$3:Q$722,$B$3:$B$722,$B864)*SUMIFS(Calculations!$E$3:$E$53,Calculations!$A$3:$A$53,$B864)</f>
        <v>7.9688493515659542E-6</v>
      </c>
      <c r="R864" s="107">
        <f>R138/SUMIFS(R$3:R$722,$B$3:$B$722,$B864)*SUMIFS(Calculations!$E$3:$E$53,Calculations!$A$3:$A$53,$B864)</f>
        <v>1.0725568846878103E-5</v>
      </c>
    </row>
    <row r="865" spans="2:18" ht="15.75" customHeight="1">
      <c r="B865" s="107" t="s">
        <v>549</v>
      </c>
      <c r="C865" s="107" t="s">
        <v>448</v>
      </c>
      <c r="D865" s="107" t="s">
        <v>639</v>
      </c>
      <c r="E865" s="107" t="str">
        <f t="shared" si="302"/>
        <v>hard coal</v>
      </c>
      <c r="F865" s="107">
        <f>F139/SUMIFS(F$3:F$722,$B$3:$B$722,$B865)*SUMIFS(Calculations!$E$3:$E$53,Calculations!$A$3:$A$53,$B865)</f>
        <v>0.500689190228082</v>
      </c>
      <c r="G865" s="107">
        <f>G139/SUMIFS(G$3:G$722,$B$3:$B$722,$B865)*SUMIFS(Calculations!$E$3:$E$53,Calculations!$A$3:$A$53,$B865)</f>
        <v>0.49716218497591697</v>
      </c>
      <c r="H865" s="107">
        <f>H139/SUMIFS(H$3:H$722,$B$3:$B$722,$B865)*SUMIFS(Calculations!$E$3:$E$53,Calculations!$A$3:$A$53,$B865)</f>
        <v>0.49366436738616842</v>
      </c>
      <c r="I865" s="107">
        <f>I139/SUMIFS(I$3:I$722,$B$3:$B$722,$B865)*SUMIFS(Calculations!$E$3:$E$53,Calculations!$A$3:$A$53,$B865)</f>
        <v>0.49568648582196412</v>
      </c>
      <c r="J865" s="107">
        <f>J139/SUMIFS(J$3:J$722,$B$3:$B$722,$B865)*SUMIFS(Calculations!$E$3:$E$53,Calculations!$A$3:$A$53,$B865)</f>
        <v>0.49768408544610371</v>
      </c>
      <c r="K865" s="107">
        <f>K139/SUMIFS(K$3:K$722,$B$3:$B$722,$B865)*SUMIFS(Calculations!$E$3:$E$53,Calculations!$A$3:$A$53,$B865)</f>
        <v>0.50258408324241444</v>
      </c>
      <c r="L865" s="107">
        <f>L139/SUMIFS(L$3:L$722,$B$3:$B$722,$B865)*SUMIFS(Calculations!$E$3:$E$53,Calculations!$A$3:$A$53,$B865)</f>
        <v>0.5075450087036113</v>
      </c>
      <c r="M865" s="107">
        <f>M139/SUMIFS(M$3:M$722,$B$3:$B$722,$B865)*SUMIFS(Calculations!$E$3:$E$53,Calculations!$A$3:$A$53,$B865)</f>
        <v>0.50816874543944568</v>
      </c>
      <c r="N865" s="107">
        <f>N139/SUMIFS(N$3:N$722,$B$3:$B$722,$B865)*SUMIFS(Calculations!$E$3:$E$53,Calculations!$A$3:$A$53,$B865)</f>
        <v>0.50879679770145658</v>
      </c>
      <c r="O865" s="107">
        <f>O139/SUMIFS(O$3:O$722,$B$3:$B$722,$B865)*SUMIFS(Calculations!$E$3:$E$53,Calculations!$A$3:$A$53,$B865)</f>
        <v>0.49753285505682143</v>
      </c>
      <c r="P865" s="107">
        <f>P139/SUMIFS(P$3:P$722,$B$3:$B$722,$B865)*SUMIFS(Calculations!$E$3:$E$53,Calculations!$A$3:$A$53,$B865)</f>
        <v>0.48668143477701126</v>
      </c>
      <c r="Q865" s="107">
        <f>Q139/SUMIFS(Q$3:Q$722,$B$3:$B$722,$B865)*SUMIFS(Calculations!$E$3:$E$53,Calculations!$A$3:$A$53,$B865)</f>
        <v>0.49051132727853236</v>
      </c>
      <c r="R865" s="107">
        <f>R139/SUMIFS(R$3:R$722,$B$3:$B$722,$B865)*SUMIFS(Calculations!$E$3:$E$53,Calculations!$A$3:$A$53,$B865)</f>
        <v>0.49437397330514343</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1.4603200748264098E-2</v>
      </c>
      <c r="G868" s="107">
        <f>G142/SUMIFS(G$3:G$722,$B$3:$B$722,$B868)*SUMIFS(Calculations!$E$3:$E$53,Calculations!$A$3:$A$53,$B868)</f>
        <v>1.5021151618032767E-2</v>
      </c>
      <c r="H868" s="107">
        <f>H142/SUMIFS(H$3:H$722,$B$3:$B$722,$B868)*SUMIFS(Calculations!$E$3:$E$53,Calculations!$A$3:$A$53,$B868)</f>
        <v>1.5435643743620128E-2</v>
      </c>
      <c r="I868" s="107">
        <f>I142/SUMIFS(I$3:I$722,$B$3:$B$722,$B868)*SUMIFS(Calculations!$E$3:$E$53,Calculations!$A$3:$A$53,$B868)</f>
        <v>1.5341491955832773E-2</v>
      </c>
      <c r="J868" s="107">
        <f>J142/SUMIFS(J$3:J$722,$B$3:$B$722,$B868)*SUMIFS(Calculations!$E$3:$E$53,Calculations!$A$3:$A$53,$B868)</f>
        <v>1.5248481787601922E-2</v>
      </c>
      <c r="K868" s="107">
        <f>K142/SUMIFS(K$3:K$722,$B$3:$B$722,$B868)*SUMIFS(Calculations!$E$3:$E$53,Calculations!$A$3:$A$53,$B868)</f>
        <v>1.5342697548551923E-2</v>
      </c>
      <c r="L868" s="107">
        <f>L142/SUMIFS(L$3:L$722,$B$3:$B$722,$B868)*SUMIFS(Calculations!$E$3:$E$53,Calculations!$A$3:$A$53,$B868)</f>
        <v>1.5438084809275755E-2</v>
      </c>
      <c r="M868" s="107">
        <f>M142/SUMIFS(M$3:M$722,$B$3:$B$722,$B868)*SUMIFS(Calculations!$E$3:$E$53,Calculations!$A$3:$A$53,$B868)</f>
        <v>1.5491307404471681E-2</v>
      </c>
      <c r="N868" s="107">
        <f>N142/SUMIFS(N$3:N$722,$B$3:$B$722,$B868)*SUMIFS(Calculations!$E$3:$E$53,Calculations!$A$3:$A$53,$B868)</f>
        <v>1.5544898237562756E-2</v>
      </c>
      <c r="O868" s="107">
        <f>O142/SUMIFS(O$3:O$722,$B$3:$B$722,$B868)*SUMIFS(Calculations!$E$3:$E$53,Calculations!$A$3:$A$53,$B868)</f>
        <v>1.5254936087548243E-2</v>
      </c>
      <c r="P868" s="107">
        <f>P142/SUMIFS(P$3:P$722,$B$3:$B$722,$B868)*SUMIFS(Calculations!$E$3:$E$53,Calculations!$A$3:$A$53,$B868)</f>
        <v>1.4975593298410065E-2</v>
      </c>
      <c r="Q868" s="107">
        <f>Q142/SUMIFS(Q$3:Q$722,$B$3:$B$722,$B868)*SUMIFS(Calculations!$E$3:$E$53,Calculations!$A$3:$A$53,$B868)</f>
        <v>1.5039356836160369E-2</v>
      </c>
      <c r="R868" s="107">
        <f>R142/SUMIFS(R$3:R$722,$B$3:$B$722,$B868)*SUMIFS(Calculations!$E$3:$E$53,Calculations!$A$3:$A$53,$B868)</f>
        <v>1.5103665684420741E-2</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0.3163275113236616</v>
      </c>
      <c r="G870" s="107">
        <f>G144/SUMIFS(G$3:G$722,$B$3:$B$722,$B870)*SUMIFS(Calculations!$E$3:$E$53,Calculations!$A$3:$A$53,$B870)</f>
        <v>0.36179017601364494</v>
      </c>
      <c r="H870" s="107">
        <f>H144/SUMIFS(H$3:H$722,$B$3:$B$722,$B870)*SUMIFS(Calculations!$E$3:$E$53,Calculations!$A$3:$A$53,$B870)</f>
        <v>0.40687661531845232</v>
      </c>
      <c r="I870" s="107">
        <f>I144/SUMIFS(I$3:I$722,$B$3:$B$722,$B870)*SUMIFS(Calculations!$E$3:$E$53,Calculations!$A$3:$A$53,$B870)</f>
        <v>0.40391507506210111</v>
      </c>
      <c r="J870" s="107">
        <f>J144/SUMIFS(J$3:J$722,$B$3:$B$722,$B870)*SUMIFS(Calculations!$E$3:$E$53,Calculations!$A$3:$A$53,$B870)</f>
        <v>0.4009894443976279</v>
      </c>
      <c r="K870" s="107">
        <f>K144/SUMIFS(K$3:K$722,$B$3:$B$722,$B870)*SUMIFS(Calculations!$E$3:$E$53,Calculations!$A$3:$A$53,$B870)</f>
        <v>0.40370576840991879</v>
      </c>
      <c r="L870" s="107">
        <f>L144/SUMIFS(L$3:L$722,$B$3:$B$722,$B870)*SUMIFS(Calculations!$E$3:$E$53,Calculations!$A$3:$A$53,$B870)</f>
        <v>0.40645586780049003</v>
      </c>
      <c r="M870" s="107">
        <f>M144/SUMIFS(M$3:M$722,$B$3:$B$722,$B870)*SUMIFS(Calculations!$E$3:$E$53,Calculations!$A$3:$A$53,$B870)</f>
        <v>0.40709277119523812</v>
      </c>
      <c r="N870" s="107">
        <f>N144/SUMIFS(N$3:N$722,$B$3:$B$722,$B870)*SUMIFS(Calculations!$E$3:$E$53,Calculations!$A$3:$A$53,$B870)</f>
        <v>0.40773408121398941</v>
      </c>
      <c r="O870" s="107">
        <f>O144/SUMIFS(O$3:O$722,$B$3:$B$722,$B870)*SUMIFS(Calculations!$E$3:$E$53,Calculations!$A$3:$A$53,$B870)</f>
        <v>0.39931744394611912</v>
      </c>
      <c r="P870" s="107">
        <f>P144/SUMIFS(P$3:P$722,$B$3:$B$722,$B870)*SUMIFS(Calculations!$E$3:$E$53,Calculations!$A$3:$A$53,$B870)</f>
        <v>0.39120905142159995</v>
      </c>
      <c r="Q870" s="107">
        <f>Q144/SUMIFS(Q$3:Q$722,$B$3:$B$722,$B870)*SUMIFS(Calculations!$E$3:$E$53,Calculations!$A$3:$A$53,$B870)</f>
        <v>0.38940604931635736</v>
      </c>
      <c r="R870" s="107">
        <f>R144/SUMIFS(R$3:R$722,$B$3:$B$722,$B870)*SUMIFS(Calculations!$E$3:$E$53,Calculations!$A$3:$A$53,$B870)</f>
        <v>0.38758762780321565</v>
      </c>
    </row>
    <row r="871" spans="2:18" ht="15.75" customHeight="1">
      <c r="B871" s="107" t="s">
        <v>549</v>
      </c>
      <c r="C871" s="107" t="s">
        <v>448</v>
      </c>
      <c r="D871" s="107" t="s">
        <v>644</v>
      </c>
      <c r="E871" s="107" t="str">
        <f t="shared" si="302"/>
        <v>natural gas nonpeaker</v>
      </c>
      <c r="F871" s="107">
        <f>F145/SUMIFS(F$3:F$722,$B$3:$B$722,$B871)*SUMIFS(Calculations!$E$3:$E$53,Calculations!$A$3:$A$53,$B871)</f>
        <v>9.7427162119811964E-2</v>
      </c>
      <c r="G871" s="107">
        <f>G145/SUMIFS(G$3:G$722,$B$3:$B$722,$B871)*SUMIFS(Calculations!$E$3:$E$53,Calculations!$A$3:$A$53,$B871)</f>
        <v>8.8963384559705996E-2</v>
      </c>
      <c r="H871" s="107">
        <f>H145/SUMIFS(H$3:H$722,$B$3:$B$722,$B871)*SUMIFS(Calculations!$E$3:$E$53,Calculations!$A$3:$A$53,$B871)</f>
        <v>8.0569648823903814E-2</v>
      </c>
      <c r="I871" s="107">
        <f>I145/SUMIFS(I$3:I$722,$B$3:$B$722,$B871)*SUMIFS(Calculations!$E$3:$E$53,Calculations!$A$3:$A$53,$B871)</f>
        <v>8.1463387841124363E-2</v>
      </c>
      <c r="J871" s="107">
        <f>J145/SUMIFS(J$3:J$722,$B$3:$B$722,$B871)*SUMIFS(Calculations!$E$3:$E$53,Calculations!$A$3:$A$53,$B871)</f>
        <v>8.2346289996247643E-2</v>
      </c>
      <c r="K871" s="107">
        <f>K145/SUMIFS(K$3:K$722,$B$3:$B$722,$B871)*SUMIFS(Calculations!$E$3:$E$53,Calculations!$A$3:$A$53,$B871)</f>
        <v>7.4808669956671847E-2</v>
      </c>
      <c r="L871" s="107">
        <f>L145/SUMIFS(L$3:L$722,$B$3:$B$722,$B871)*SUMIFS(Calculations!$E$3:$E$53,Calculations!$A$3:$A$53,$B871)</f>
        <v>6.7177325469269744E-2</v>
      </c>
      <c r="M871" s="107">
        <f>M145/SUMIFS(M$3:M$722,$B$3:$B$722,$B871)*SUMIFS(Calculations!$E$3:$E$53,Calculations!$A$3:$A$53,$B871)</f>
        <v>5.9884173975107105E-2</v>
      </c>
      <c r="N871" s="107">
        <f>N145/SUMIFS(N$3:N$722,$B$3:$B$722,$B871)*SUMIFS(Calculations!$E$3:$E$53,Calculations!$A$3:$A$53,$B871)</f>
        <v>5.2540562432063308E-2</v>
      </c>
      <c r="O871" s="107">
        <f>O145/SUMIFS(O$3:O$722,$B$3:$B$722,$B871)*SUMIFS(Calculations!$E$3:$E$53,Calculations!$A$3:$A$53,$B871)</f>
        <v>4.7237919893405408E-2</v>
      </c>
      <c r="P871" s="107">
        <f>P145/SUMIFS(P$3:P$722,$B$3:$B$722,$B871)*SUMIFS(Calculations!$E$3:$E$53,Calculations!$A$3:$A$53,$B871)</f>
        <v>4.2129477441598152E-2</v>
      </c>
      <c r="Q871" s="107">
        <f>Q145/SUMIFS(Q$3:Q$722,$B$3:$B$722,$B871)*SUMIFS(Calculations!$E$3:$E$53,Calculations!$A$3:$A$53,$B871)</f>
        <v>4.0096875056347292E-2</v>
      </c>
      <c r="R871" s="107">
        <f>R145/SUMIFS(R$3:R$722,$B$3:$B$722,$B871)*SUMIFS(Calculations!$E$3:$E$53,Calculations!$A$3:$A$53,$B871)</f>
        <v>3.8046889704551959E-2</v>
      </c>
    </row>
    <row r="872" spans="2:18" ht="15.75" customHeight="1">
      <c r="B872" s="107" t="s">
        <v>549</v>
      </c>
      <c r="C872" s="107" t="s">
        <v>448</v>
      </c>
      <c r="D872" s="107" t="s">
        <v>645</v>
      </c>
      <c r="E872" s="107" t="str">
        <f t="shared" si="302"/>
        <v>natural gas peaker</v>
      </c>
      <c r="F872" s="107">
        <f>F146/SUMIFS(F$3:F$722,$B$3:$B$722,$B872)*SUMIFS(Calculations!$E$3:$E$53,Calculations!$A$3:$A$53,$B872)</f>
        <v>1.2165592139777052E-3</v>
      </c>
      <c r="G872" s="107">
        <f>G146/SUMIFS(G$3:G$722,$B$3:$B$722,$B872)*SUMIFS(Calculations!$E$3:$E$53,Calculations!$A$3:$A$53,$B872)</f>
        <v>9.3774670154551888E-4</v>
      </c>
      <c r="H872" s="107">
        <f>H146/SUMIFS(H$3:H$722,$B$3:$B$722,$B872)*SUMIFS(Calculations!$E$3:$E$53,Calculations!$A$3:$A$53,$B872)</f>
        <v>6.6124149656213746E-4</v>
      </c>
      <c r="I872" s="107">
        <f>I146/SUMIFS(I$3:I$722,$B$3:$B$722,$B872)*SUMIFS(Calculations!$E$3:$E$53,Calculations!$A$3:$A$53,$B872)</f>
        <v>8.0873763547920292E-4</v>
      </c>
      <c r="J872" s="107">
        <f>J146/SUMIFS(J$3:J$722,$B$3:$B$722,$B872)*SUMIFS(Calculations!$E$3:$E$53,Calculations!$A$3:$A$53,$B872)</f>
        <v>9.5444533807813564E-4</v>
      </c>
      <c r="K872" s="107">
        <f>K146/SUMIFS(K$3:K$722,$B$3:$B$722,$B872)*SUMIFS(Calculations!$E$3:$E$53,Calculations!$A$3:$A$53,$B872)</f>
        <v>7.561247717985792E-4</v>
      </c>
      <c r="L872" s="107">
        <f>L146/SUMIFS(L$3:L$722,$B$3:$B$722,$B872)*SUMIFS(Calculations!$E$3:$E$53,Calculations!$A$3:$A$53,$B872)</f>
        <v>5.5533824338912456E-4</v>
      </c>
      <c r="M872" s="107">
        <f>M146/SUMIFS(M$3:M$722,$B$3:$B$722,$B872)*SUMIFS(Calculations!$E$3:$E$53,Calculations!$A$3:$A$53,$B872)</f>
        <v>5.1312155863424656E-4</v>
      </c>
      <c r="N872" s="107">
        <f>N146/SUMIFS(N$3:N$722,$B$3:$B$722,$B872)*SUMIFS(Calculations!$E$3:$E$53,Calculations!$A$3:$A$53,$B872)</f>
        <v>4.7061278396761552E-4</v>
      </c>
      <c r="O872" s="107">
        <f>O146/SUMIFS(O$3:O$722,$B$3:$B$722,$B872)*SUMIFS(Calculations!$E$3:$E$53,Calculations!$A$3:$A$53,$B872)</f>
        <v>4.6183434794454633E-4</v>
      </c>
      <c r="P872" s="107">
        <f>P146/SUMIFS(P$3:P$722,$B$3:$B$722,$B872)*SUMIFS(Calculations!$E$3:$E$53,Calculations!$A$3:$A$53,$B872)</f>
        <v>4.5337740691678649E-4</v>
      </c>
      <c r="Q872" s="107">
        <f>Q146/SUMIFS(Q$3:Q$722,$B$3:$B$722,$B872)*SUMIFS(Calculations!$E$3:$E$53,Calculations!$A$3:$A$53,$B872)</f>
        <v>3.9654166818694152E-4</v>
      </c>
      <c r="R872" s="107">
        <f>R146/SUMIFS(R$3:R$722,$B$3:$B$722,$B872)*SUMIFS(Calculations!$E$3:$E$53,Calculations!$A$3:$A$53,$B872)</f>
        <v>3.3921986599872367E-4</v>
      </c>
    </row>
    <row r="873" spans="2:18" ht="15.75" customHeight="1">
      <c r="B873" s="107" t="s">
        <v>549</v>
      </c>
      <c r="C873" s="107" t="s">
        <v>448</v>
      </c>
      <c r="D873" s="107" t="s">
        <v>646</v>
      </c>
      <c r="E873" s="107" t="str">
        <f t="shared" si="302"/>
        <v>nuclear</v>
      </c>
      <c r="F873" s="107">
        <f>F147/SUMIFS(F$3:F$722,$B$3:$B$722,$B873)*SUMIFS(Calculations!$E$3:$E$53,Calculations!$A$3:$A$53,$B873)</f>
        <v>6.6948637415044962E-2</v>
      </c>
      <c r="G873" s="107">
        <f>G147/SUMIFS(G$3:G$722,$B$3:$B$722,$B873)*SUMIFS(Calculations!$E$3:$E$53,Calculations!$A$3:$A$53,$B873)</f>
        <v>3.3335235183847109E-2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1.031243647074071E-3</v>
      </c>
      <c r="G875" s="107">
        <f>G149/SUMIFS(G$3:G$722,$B$3:$B$722,$B875)*SUMIFS(Calculations!$E$3:$E$53,Calculations!$A$3:$A$53,$B875)</f>
        <v>1.0269588996694682E-3</v>
      </c>
      <c r="H875" s="107">
        <f>H149/SUMIFS(H$3:H$722,$B$3:$B$722,$B875)*SUMIFS(Calculations!$E$3:$E$53,Calculations!$A$3:$A$53,$B875)</f>
        <v>1.0227096106075228E-3</v>
      </c>
      <c r="I875" s="107">
        <f>I149/SUMIFS(I$3:I$722,$B$3:$B$722,$B875)*SUMIFS(Calculations!$E$3:$E$53,Calculations!$A$3:$A$53,$B875)</f>
        <v>1.0164714556056746E-3</v>
      </c>
      <c r="J875" s="107">
        <f>J149/SUMIFS(J$3:J$722,$B$3:$B$722,$B875)*SUMIFS(Calculations!$E$3:$E$53,Calculations!$A$3:$A$53,$B875)</f>
        <v>1.0103089401632443E-3</v>
      </c>
      <c r="K875" s="107">
        <f>K149/SUMIFS(K$3:K$722,$B$3:$B$722,$B875)*SUMIFS(Calculations!$E$3:$E$53,Calculations!$A$3:$A$53,$B875)</f>
        <v>1.0165513337941606E-3</v>
      </c>
      <c r="L875" s="107">
        <f>L149/SUMIFS(L$3:L$722,$B$3:$B$722,$B875)*SUMIFS(Calculations!$E$3:$E$53,Calculations!$A$3:$A$53,$B875)</f>
        <v>1.0228713467390117E-3</v>
      </c>
      <c r="M875" s="107">
        <f>M149/SUMIFS(M$3:M$722,$B$3:$B$722,$B875)*SUMIFS(Calculations!$E$3:$E$53,Calculations!$A$3:$A$53,$B875)</f>
        <v>1.0263976823109144E-3</v>
      </c>
      <c r="N875" s="107">
        <f>N149/SUMIFS(N$3:N$722,$B$3:$B$722,$B875)*SUMIFS(Calculations!$E$3:$E$53,Calculations!$A$3:$A$53,$B875)</f>
        <v>1.0299484159863633E-3</v>
      </c>
      <c r="O875" s="107">
        <f>O149/SUMIFS(O$3:O$722,$B$3:$B$722,$B875)*SUMIFS(Calculations!$E$3:$E$53,Calculations!$A$3:$A$53,$B875)</f>
        <v>1.010736578601555E-3</v>
      </c>
      <c r="P875" s="107">
        <f>P149/SUMIFS(P$3:P$722,$B$3:$B$722,$B875)*SUMIFS(Calculations!$E$3:$E$53,Calculations!$A$3:$A$53,$B875)</f>
        <v>9.9222834144276442E-4</v>
      </c>
      <c r="Q875" s="107">
        <f>Q149/SUMIFS(Q$3:Q$722,$B$3:$B$722,$B875)*SUMIFS(Calculations!$E$3:$E$53,Calculations!$A$3:$A$53,$B875)</f>
        <v>9.9645308152790184E-4</v>
      </c>
      <c r="R875" s="107">
        <f>R149/SUMIFS(R$3:R$722,$B$3:$B$722,$B875)*SUMIFS(Calculations!$E$3:$E$53,Calculations!$A$3:$A$53,$B875)</f>
        <v>1.0007139519039863E-3</v>
      </c>
    </row>
    <row r="876" spans="2:18" ht="15.75" customHeight="1">
      <c r="B876" s="107" t="s">
        <v>549</v>
      </c>
      <c r="C876" s="107" t="s">
        <v>448</v>
      </c>
      <c r="D876" s="107" t="s">
        <v>649</v>
      </c>
      <c r="E876" s="107" t="str">
        <f t="shared" si="302"/>
        <v>solar PV</v>
      </c>
      <c r="F876" s="107">
        <f>F150/SUMIFS(F$3:F$722,$B$3:$B$722,$B876)*SUMIFS(Calculations!$E$3:$E$53,Calculations!$A$3:$A$53,$B876)</f>
        <v>1.5275516292249428E-3</v>
      </c>
      <c r="G876" s="107">
        <f>G150/SUMIFS(G$3:G$722,$B$3:$B$722,$B876)*SUMIFS(Calculations!$E$3:$E$53,Calculations!$A$3:$A$53,$B876)</f>
        <v>1.5351696182182343E-3</v>
      </c>
      <c r="H876" s="107">
        <f>H150/SUMIFS(H$3:H$722,$B$3:$B$722,$B876)*SUMIFS(Calculations!$E$3:$E$53,Calculations!$A$3:$A$53,$B876)</f>
        <v>1.5427245646938293E-3</v>
      </c>
      <c r="I876" s="107">
        <f>I150/SUMIFS(I$3:I$722,$B$3:$B$722,$B876)*SUMIFS(Calculations!$E$3:$E$53,Calculations!$A$3:$A$53,$B876)</f>
        <v>1.5426860881952494E-3</v>
      </c>
      <c r="J876" s="107">
        <f>J150/SUMIFS(J$3:J$722,$B$3:$B$722,$B876)*SUMIFS(Calculations!$E$3:$E$53,Calculations!$A$3:$A$53,$B876)</f>
        <v>1.54264807823612E-3</v>
      </c>
      <c r="K876" s="107">
        <f>K150/SUMIFS(K$3:K$722,$B$3:$B$722,$B876)*SUMIFS(Calculations!$E$3:$E$53,Calculations!$A$3:$A$53,$B876)</f>
        <v>1.5615435308551299E-3</v>
      </c>
      <c r="L876" s="107">
        <f>L150/SUMIFS(L$3:L$722,$B$3:$B$722,$B876)*SUMIFS(Calculations!$E$3:$E$53,Calculations!$A$3:$A$53,$B876)</f>
        <v>1.5806739337440989E-3</v>
      </c>
      <c r="M876" s="107">
        <f>M150/SUMIFS(M$3:M$722,$B$3:$B$722,$B876)*SUMIFS(Calculations!$E$3:$E$53,Calculations!$A$3:$A$53,$B876)</f>
        <v>1.6039393760747293E-3</v>
      </c>
      <c r="N876" s="107">
        <f>N150/SUMIFS(N$3:N$722,$B$3:$B$722,$B876)*SUMIFS(Calculations!$E$3:$E$53,Calculations!$A$3:$A$53,$B876)</f>
        <v>1.6273657879612763E-3</v>
      </c>
      <c r="O876" s="107">
        <f>O150/SUMIFS(O$3:O$722,$B$3:$B$722,$B876)*SUMIFS(Calculations!$E$3:$E$53,Calculations!$A$3:$A$53,$B876)</f>
        <v>1.6225302909825779E-3</v>
      </c>
      <c r="P876" s="107">
        <f>P150/SUMIFS(P$3:P$722,$B$3:$B$722,$B876)*SUMIFS(Calculations!$E$3:$E$53,Calculations!$A$3:$A$53,$B876)</f>
        <v>1.6178718856947457E-3</v>
      </c>
      <c r="Q876" s="107">
        <f>Q150/SUMIFS(Q$3:Q$722,$B$3:$B$722,$B876)*SUMIFS(Calculations!$E$3:$E$53,Calculations!$A$3:$A$53,$B876)</f>
        <v>1.6569819429468871E-3</v>
      </c>
      <c r="R876" s="107">
        <f>R150/SUMIFS(R$3:R$722,$B$3:$B$722,$B876)*SUMIFS(Calculations!$E$3:$E$53,Calculations!$A$3:$A$53,$B876)</f>
        <v>1.6964264723130535E-3</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2.2894367485878781E-4</v>
      </c>
      <c r="G878" s="107">
        <f>G152/SUMIFS(G$3:G$722,$B$3:$B$722,$B878)*SUMIFS(Calculations!$E$3:$E$53,Calculations!$A$3:$A$53,$B878)</f>
        <v>2.279924294189398E-4</v>
      </c>
      <c r="H878" s="107">
        <f>H152/SUMIFS(H$3:H$722,$B$3:$B$722,$B878)*SUMIFS(Calculations!$E$3:$E$53,Calculations!$A$3:$A$53,$B878)</f>
        <v>2.2704905599197199E-4</v>
      </c>
      <c r="I878" s="107">
        <f>I152/SUMIFS(I$3:I$722,$B$3:$B$722,$B878)*SUMIFS(Calculations!$E$3:$E$53,Calculations!$A$3:$A$53,$B878)</f>
        <v>2.2566413969744354E-4</v>
      </c>
      <c r="J878" s="107">
        <f>J152/SUMIFS(J$3:J$722,$B$3:$B$722,$B878)*SUMIFS(Calculations!$E$3:$E$53,Calculations!$A$3:$A$53,$B878)</f>
        <v>2.2429601594146497E-4</v>
      </c>
      <c r="K878" s="107">
        <f>K152/SUMIFS(K$3:K$722,$B$3:$B$722,$B878)*SUMIFS(Calculations!$E$3:$E$53,Calculations!$A$3:$A$53,$B878)</f>
        <v>2.245612059951568E-4</v>
      </c>
      <c r="L878" s="107">
        <f>L152/SUMIFS(L$3:L$722,$B$3:$B$722,$B878)*SUMIFS(Calculations!$E$3:$E$53,Calculations!$A$3:$A$53,$B878)</f>
        <v>2.2482969348109128E-4</v>
      </c>
      <c r="M878" s="107">
        <f>M152/SUMIFS(M$3:M$722,$B$3:$B$722,$B878)*SUMIFS(Calculations!$E$3:$E$53,Calculations!$A$3:$A$53,$B878)</f>
        <v>6.2195433687172339E-3</v>
      </c>
      <c r="N878" s="107">
        <f>N152/SUMIFS(N$3:N$722,$B$3:$B$722,$B878)*SUMIFS(Calculations!$E$3:$E$53,Calculations!$A$3:$A$53,$B878)</f>
        <v>1.2255733427012644E-2</v>
      </c>
      <c r="O878" s="107">
        <f>O152/SUMIFS(O$3:O$722,$B$3:$B$722,$B878)*SUMIFS(Calculations!$E$3:$E$53,Calculations!$A$3:$A$53,$B878)</f>
        <v>3.7559077216293819E-2</v>
      </c>
      <c r="P878" s="107">
        <f>P152/SUMIFS(P$3:P$722,$B$3:$B$722,$B878)*SUMIFS(Calculations!$E$3:$E$53,Calculations!$A$3:$A$53,$B878)</f>
        <v>6.1935729921711404E-2</v>
      </c>
      <c r="Q878" s="107">
        <f>Q152/SUMIFS(Q$3:Q$722,$B$3:$B$722,$B878)*SUMIFS(Calculations!$E$3:$E$53,Calculations!$A$3:$A$53,$B878)</f>
        <v>6.1888445970589206E-2</v>
      </c>
      <c r="R878" s="107">
        <f>R152/SUMIFS(R$3:R$722,$B$3:$B$722,$B878)*SUMIFS(Calculations!$E$3:$E$53,Calculations!$A$3:$A$53,$B878)</f>
        <v>6.1840757643605603E-2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1.0000000000000002</v>
      </c>
      <c r="I1449" s="95">
        <f t="shared" si="312"/>
        <v>1</v>
      </c>
      <c r="J1449" s="95">
        <f t="shared" si="312"/>
        <v>1.0000000000000002</v>
      </c>
      <c r="K1449" s="95">
        <f t="shared" si="312"/>
        <v>0.99999999999999989</v>
      </c>
      <c r="L1449" s="95">
        <f t="shared" si="312"/>
        <v>1.0000000000000002</v>
      </c>
      <c r="M1449" s="95">
        <f t="shared" si="312"/>
        <v>0.99999999999999978</v>
      </c>
      <c r="N1449" s="95">
        <f t="shared" si="312"/>
        <v>1</v>
      </c>
      <c r="O1449" s="95">
        <f t="shared" si="312"/>
        <v>0.99999999999999989</v>
      </c>
      <c r="P1449" s="95">
        <f t="shared" si="312"/>
        <v>0.99999999999999989</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5359.2171625999999</v>
      </c>
      <c r="R17" s="91">
        <f t="shared" si="2"/>
        <v>0.37419911300059827</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734.40329399999996</v>
      </c>
      <c r="R18" s="91">
        <f t="shared" si="2"/>
        <v>5.1278582834324495E-2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2622.6626867999998</v>
      </c>
      <c r="R20" s="91">
        <f t="shared" si="2"/>
        <v>0.18312339681794215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3880.1569</v>
      </c>
      <c r="R28" s="91">
        <f t="shared" si="2"/>
        <v>0.2709260002404425</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1725.3928429100001</v>
      </c>
      <c r="R52" s="91">
        <f t="shared" si="2"/>
        <v>0.12047290710669263</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14321.83288631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IA</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IA</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f t="shared" si="6"/>
        <v>270.52289999999999</v>
      </c>
      <c r="M177" s="91" t="str">
        <f t="shared" si="7"/>
        <v>MO</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f t="shared" si="6"/>
        <v>3609.634</v>
      </c>
      <c r="M179" s="91" t="str">
        <f t="shared" si="7"/>
        <v>MO</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WI</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WI</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WI</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IN</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f t="shared" si="8"/>
        <v>2521.7910449999999</v>
      </c>
      <c r="M200" s="91" t="str">
        <f t="shared" si="9"/>
        <v>KY</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IN</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f t="shared" si="8"/>
        <v>100.87164180000001</v>
      </c>
      <c r="M202" s="91" t="str">
        <f t="shared" si="9"/>
        <v>KY</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IN</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IN</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14321.832886310001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5.1278582834324495E-2</v>
      </c>
      <c r="D15" s="91">
        <f t="shared" si="0"/>
        <v>5.1278582834324495E-2</v>
      </c>
      <c r="E15" s="91">
        <f t="shared" si="1"/>
        <v>1</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0.37419911300059827</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0.18312339681794215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0.2709260002404425</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0.12047290710669263</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5.1278582834324495E-2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0.49716218497591697</v>
      </c>
      <c r="C60" s="91">
        <f>SUMIFS('ReEDs Generation Data'!H$729:H$1448,'ReEDs Generation Data'!$E$729:$E$1448,Calculations!$A60)</f>
        <v>0.49366436738616842</v>
      </c>
      <c r="D60" s="91">
        <f>SUMIFS('ReEDs Generation Data'!I$729:I$1448,'ReEDs Generation Data'!$E$729:$E$1448,Calculations!$A60)</f>
        <v>0.49568648582196412</v>
      </c>
      <c r="E60" s="91">
        <f>SUMIFS('ReEDs Generation Data'!J$729:J$1448,'ReEDs Generation Data'!$E$729:$E$1448,Calculations!$A60)</f>
        <v>0.49768408544610371</v>
      </c>
      <c r="F60" s="91">
        <f>SUMIFS('ReEDs Generation Data'!K$729:K$1448,'ReEDs Generation Data'!$E$729:$E$1448,Calculations!$A60)</f>
        <v>0.50258408324241444</v>
      </c>
      <c r="G60" s="91">
        <f>SUMIFS('ReEDs Generation Data'!L$729:L$1448,'ReEDs Generation Data'!$E$729:$E$1448,Calculations!$A60)</f>
        <v>0.5075450087036113</v>
      </c>
      <c r="H60" s="91">
        <f>SUMIFS('ReEDs Generation Data'!M$729:M$1448,'ReEDs Generation Data'!$E$729:$E$1448,Calculations!$A60)</f>
        <v>0.50816874543944568</v>
      </c>
      <c r="I60" s="91">
        <f>SUMIFS('ReEDs Generation Data'!N$729:N$1448,'ReEDs Generation Data'!$E$729:$E$1448,Calculations!$A60)</f>
        <v>0.50879679770145658</v>
      </c>
      <c r="J60" s="91">
        <f>SUMIFS('ReEDs Generation Data'!O$729:O$1448,'ReEDs Generation Data'!$E$729:$E$1448,Calculations!$A60)</f>
        <v>0.49753285505682143</v>
      </c>
      <c r="K60" s="91">
        <f>SUMIFS('ReEDs Generation Data'!P$729:P$1448,'ReEDs Generation Data'!$E$729:$E$1448,Calculations!$A60)</f>
        <v>0.48668143477701126</v>
      </c>
      <c r="L60" s="91">
        <f>SUMIFS('ReEDs Generation Data'!Q$729:Q$1448,'ReEDs Generation Data'!$E$729:$E$1448,Calculations!$A60)</f>
        <v>0.49051132727853236</v>
      </c>
      <c r="M60" s="91">
        <f>SUMIFS('ReEDs Generation Data'!R$729:R$1448,'ReEDs Generation Data'!$E$729:$E$1448,Calculations!$A60)</f>
        <v>0.49437397330514343</v>
      </c>
    </row>
    <row r="61" spans="1:33" ht="15.75" customHeight="1">
      <c r="A61" s="111" t="s">
        <v>633</v>
      </c>
      <c r="B61" s="91">
        <f>SUMIFS('ReEDs Generation Data'!G$729:G$1448,'ReEDs Generation Data'!$E$729:$E$1448,Calculations!$A61)</f>
        <v>8.8963384559705996E-2</v>
      </c>
      <c r="C61" s="91">
        <f>SUMIFS('ReEDs Generation Data'!H$729:H$1448,'ReEDs Generation Data'!$E$729:$E$1448,Calculations!$A61)</f>
        <v>8.0569648823903814E-2</v>
      </c>
      <c r="D61" s="91">
        <f>SUMIFS('ReEDs Generation Data'!I$729:I$1448,'ReEDs Generation Data'!$E$729:$E$1448,Calculations!$A61)</f>
        <v>8.1463387841124363E-2</v>
      </c>
      <c r="E61" s="91">
        <f>SUMIFS('ReEDs Generation Data'!J$729:J$1448,'ReEDs Generation Data'!$E$729:$E$1448,Calculations!$A61)</f>
        <v>8.2346289996247643E-2</v>
      </c>
      <c r="F61" s="91">
        <f>SUMIFS('ReEDs Generation Data'!K$729:K$1448,'ReEDs Generation Data'!$E$729:$E$1448,Calculations!$A61)</f>
        <v>7.4808669956671847E-2</v>
      </c>
      <c r="G61" s="91">
        <f>SUMIFS('ReEDs Generation Data'!L$729:L$1448,'ReEDs Generation Data'!$E$729:$E$1448,Calculations!$A61)</f>
        <v>6.7177325469269744E-2</v>
      </c>
      <c r="H61" s="91">
        <f>SUMIFS('ReEDs Generation Data'!M$729:M$1448,'ReEDs Generation Data'!$E$729:$E$1448,Calculations!$A61)</f>
        <v>5.9884173975107105E-2</v>
      </c>
      <c r="I61" s="91">
        <f>SUMIFS('ReEDs Generation Data'!N$729:N$1448,'ReEDs Generation Data'!$E$729:$E$1448,Calculations!$A61)</f>
        <v>5.2540562432063308E-2</v>
      </c>
      <c r="J61" s="91">
        <f>SUMIFS('ReEDs Generation Data'!O$729:O$1448,'ReEDs Generation Data'!$E$729:$E$1448,Calculations!$A61)</f>
        <v>4.7237919893405408E-2</v>
      </c>
      <c r="K61" s="91">
        <f>SUMIFS('ReEDs Generation Data'!P$729:P$1448,'ReEDs Generation Data'!$E$729:$E$1448,Calculations!$A61)</f>
        <v>4.2129477441598152E-2</v>
      </c>
      <c r="L61" s="91">
        <f>SUMIFS('ReEDs Generation Data'!Q$729:Q$1448,'ReEDs Generation Data'!$E$729:$E$1448,Calculations!$A61)</f>
        <v>4.0096875056347292E-2</v>
      </c>
      <c r="M61" s="91">
        <f>SUMIFS('ReEDs Generation Data'!R$729:R$1448,'ReEDs Generation Data'!$E$729:$E$1448,Calculations!$A61)</f>
        <v>3.8046889704551959E-2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3.3335235183847109E-2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1.5021151618032767E-2</v>
      </c>
      <c r="C63" s="91">
        <f>SUMIFS('ReEDs Generation Data'!H$729:H$1448,'ReEDs Generation Data'!$E$729:$E$1448,Calculations!$A63)</f>
        <v>1.5435643743620128E-2</v>
      </c>
      <c r="D63" s="91">
        <f>SUMIFS('ReEDs Generation Data'!I$729:I$1448,'ReEDs Generation Data'!$E$729:$E$1448,Calculations!$A63)</f>
        <v>1.5341491955832773E-2</v>
      </c>
      <c r="E63" s="91">
        <f>SUMIFS('ReEDs Generation Data'!J$729:J$1448,'ReEDs Generation Data'!$E$729:$E$1448,Calculations!$A63)</f>
        <v>1.5248481787601922E-2</v>
      </c>
      <c r="F63" s="91">
        <f>SUMIFS('ReEDs Generation Data'!K$729:K$1448,'ReEDs Generation Data'!$E$729:$E$1448,Calculations!$A63)</f>
        <v>1.5342697548551923E-2</v>
      </c>
      <c r="G63" s="91">
        <f>SUMIFS('ReEDs Generation Data'!L$729:L$1448,'ReEDs Generation Data'!$E$729:$E$1448,Calculations!$A63)</f>
        <v>1.5438084809275755E-2</v>
      </c>
      <c r="H63" s="91">
        <f>SUMIFS('ReEDs Generation Data'!M$729:M$1448,'ReEDs Generation Data'!$E$729:$E$1448,Calculations!$A63)</f>
        <v>1.5491307404471681E-2</v>
      </c>
      <c r="I63" s="91">
        <f>SUMIFS('ReEDs Generation Data'!N$729:N$1448,'ReEDs Generation Data'!$E$729:$E$1448,Calculations!$A63)</f>
        <v>1.5544898237562756E-2</v>
      </c>
      <c r="J63" s="91">
        <f>SUMIFS('ReEDs Generation Data'!O$729:O$1448,'ReEDs Generation Data'!$E$729:$E$1448,Calculations!$A63)</f>
        <v>1.5254936087548243E-2</v>
      </c>
      <c r="K63" s="91">
        <f>SUMIFS('ReEDs Generation Data'!P$729:P$1448,'ReEDs Generation Data'!$E$729:$E$1448,Calculations!$A63)</f>
        <v>1.4975593298410065E-2</v>
      </c>
      <c r="L63" s="91">
        <f>SUMIFS('ReEDs Generation Data'!Q$729:Q$1448,'ReEDs Generation Data'!$E$729:$E$1448,Calculations!$A63)</f>
        <v>1.5039356836160369E-2</v>
      </c>
      <c r="M63" s="91">
        <f>SUMIFS('ReEDs Generation Data'!R$729:R$1448,'ReEDs Generation Data'!$E$729:$E$1448,Calculations!$A63)</f>
        <v>1.5103665684420741E-2</v>
      </c>
    </row>
    <row r="64" spans="1:33" ht="15.75" customHeight="1">
      <c r="A64" s="111" t="s">
        <v>100</v>
      </c>
      <c r="B64" s="91">
        <f>SUMIFS('ReEDs Generation Data'!G$729:G$1448,'ReEDs Generation Data'!$E$729:$E$1448,Calculations!$A64)</f>
        <v>0.36179017601364494</v>
      </c>
      <c r="C64" s="91">
        <f>SUMIFS('ReEDs Generation Data'!H$729:H$1448,'ReEDs Generation Data'!$E$729:$E$1448,Calculations!$A64)</f>
        <v>0.40687661531845232</v>
      </c>
      <c r="D64" s="91">
        <f>SUMIFS('ReEDs Generation Data'!I$729:I$1448,'ReEDs Generation Data'!$E$729:$E$1448,Calculations!$A64)</f>
        <v>0.40391507506210111</v>
      </c>
      <c r="E64" s="91">
        <f>SUMIFS('ReEDs Generation Data'!J$729:J$1448,'ReEDs Generation Data'!$E$729:$E$1448,Calculations!$A64)</f>
        <v>0.4009894443976279</v>
      </c>
      <c r="F64" s="91">
        <f>SUMIFS('ReEDs Generation Data'!K$729:K$1448,'ReEDs Generation Data'!$E$729:$E$1448,Calculations!$A64)</f>
        <v>0.40370576840991879</v>
      </c>
      <c r="G64" s="91">
        <f>SUMIFS('ReEDs Generation Data'!L$729:L$1448,'ReEDs Generation Data'!$E$729:$E$1448,Calculations!$A64)</f>
        <v>0.40645586780049003</v>
      </c>
      <c r="H64" s="91">
        <f>SUMIFS('ReEDs Generation Data'!M$729:M$1448,'ReEDs Generation Data'!$E$729:$E$1448,Calculations!$A64)</f>
        <v>0.40709277119523812</v>
      </c>
      <c r="I64" s="91">
        <f>SUMIFS('ReEDs Generation Data'!N$729:N$1448,'ReEDs Generation Data'!$E$729:$E$1448,Calculations!$A64)</f>
        <v>0.40773408121398941</v>
      </c>
      <c r="J64" s="91">
        <f>SUMIFS('ReEDs Generation Data'!O$729:O$1448,'ReEDs Generation Data'!$E$729:$E$1448,Calculations!$A64)</f>
        <v>0.39931744394611912</v>
      </c>
      <c r="K64" s="91">
        <f>SUMIFS('ReEDs Generation Data'!P$729:P$1448,'ReEDs Generation Data'!$E$729:$E$1448,Calculations!$A64)</f>
        <v>0.39120905142159995</v>
      </c>
      <c r="L64" s="91">
        <f>SUMIFS('ReEDs Generation Data'!Q$729:Q$1448,'ReEDs Generation Data'!$E$729:$E$1448,Calculations!$A64)</f>
        <v>0.38940604931635736</v>
      </c>
      <c r="M64" s="91">
        <f>SUMIFS('ReEDs Generation Data'!R$729:R$1448,'ReEDs Generation Data'!$E$729:$E$1448,Calculations!$A64)</f>
        <v>0.38758762780321565</v>
      </c>
    </row>
    <row r="65" spans="1:37" ht="15.75" customHeight="1">
      <c r="A65" s="111" t="s">
        <v>102</v>
      </c>
      <c r="B65" s="91">
        <f>SUMIFS('ReEDs Generation Data'!G$729:G$1448,'ReEDs Generation Data'!$E$729:$E$1448,Calculations!$A65)</f>
        <v>1.7631620476371741E-3</v>
      </c>
      <c r="C65" s="91">
        <f>SUMIFS('ReEDs Generation Data'!H$729:H$1448,'ReEDs Generation Data'!$E$729:$E$1448,Calculations!$A65)</f>
        <v>1.7697736206858012E-3</v>
      </c>
      <c r="D65" s="91">
        <f>SUMIFS('ReEDs Generation Data'!I$729:I$1448,'ReEDs Generation Data'!$E$729:$E$1448,Calculations!$A65)</f>
        <v>1.7683502278926929E-3</v>
      </c>
      <c r="E65" s="91">
        <f>SUMIFS('ReEDs Generation Data'!J$729:J$1448,'ReEDs Generation Data'!$E$729:$E$1448,Calculations!$A65)</f>
        <v>1.7669440941775849E-3</v>
      </c>
      <c r="F65" s="91">
        <f>SUMIFS('ReEDs Generation Data'!K$729:K$1448,'ReEDs Generation Data'!$E$729:$E$1448,Calculations!$A65)</f>
        <v>1.7861047368502867E-3</v>
      </c>
      <c r="G65" s="91">
        <f>SUMIFS('ReEDs Generation Data'!L$729:L$1448,'ReEDs Generation Data'!$E$729:$E$1448,Calculations!$A65)</f>
        <v>1.8055036272251902E-3</v>
      </c>
      <c r="H65" s="91">
        <f>SUMIFS('ReEDs Generation Data'!M$729:M$1448,'ReEDs Generation Data'!$E$729:$E$1448,Calculations!$A65)</f>
        <v>7.8234827447919639E-3</v>
      </c>
      <c r="I65" s="91">
        <f>SUMIFS('ReEDs Generation Data'!N$729:N$1448,'ReEDs Generation Data'!$E$729:$E$1448,Calculations!$A65)</f>
        <v>1.388309921497392E-2</v>
      </c>
      <c r="J65" s="91">
        <f>SUMIFS('ReEDs Generation Data'!O$729:O$1448,'ReEDs Generation Data'!$E$729:$E$1448,Calculations!$A65)</f>
        <v>3.9181607507276395E-2</v>
      </c>
      <c r="K65" s="91">
        <f>SUMIFS('ReEDs Generation Data'!P$729:P$1448,'ReEDs Generation Data'!$E$729:$E$1448,Calculations!$A65)</f>
        <v>6.3553601807406143E-2</v>
      </c>
      <c r="L65" s="91">
        <f>SUMIFS('ReEDs Generation Data'!Q$729:Q$1448,'ReEDs Generation Data'!$E$729:$E$1448,Calculations!$A65)</f>
        <v>6.3545427913536096E-2</v>
      </c>
      <c r="M65" s="91">
        <f>SUMIFS('ReEDs Generation Data'!R$729:R$1448,'ReEDs Generation Data'!$E$729:$E$1448,Calculations!$A65)</f>
        <v>6.353718411591866E-2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2.666582283233811E-6</v>
      </c>
      <c r="K67" s="91">
        <f>SUMIFS('ReEDs Generation Data'!P$729:P$1448,'ReEDs Generation Data'!$E$729:$E$1448,Calculations!$A67)</f>
        <v>5.2355056148745051E-6</v>
      </c>
      <c r="L67" s="91">
        <f>SUMIFS('ReEDs Generation Data'!Q$729:Q$1448,'ReEDs Generation Data'!$E$729:$E$1448,Calculations!$A67)</f>
        <v>7.9688493515659542E-6</v>
      </c>
      <c r="M67" s="91">
        <f>SUMIFS('ReEDs Generation Data'!R$729:R$1448,'ReEDs Generation Data'!$E$729:$E$1448,Calculations!$A67)</f>
        <v>1.0725568846878103E-5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9.3774670154551888E-4</v>
      </c>
      <c r="C70" s="91">
        <f>SUMIFS('ReEDs Generation Data'!H$729:H$1448,'ReEDs Generation Data'!$E$729:$E$1448,Calculations!$A70)</f>
        <v>6.6124149656213746E-4</v>
      </c>
      <c r="D70" s="91">
        <f>SUMIFS('ReEDs Generation Data'!I$729:I$1448,'ReEDs Generation Data'!$E$729:$E$1448,Calculations!$A70)</f>
        <v>8.0873763547920292E-4</v>
      </c>
      <c r="E70" s="91">
        <f>SUMIFS('ReEDs Generation Data'!J$729:J$1448,'ReEDs Generation Data'!$E$729:$E$1448,Calculations!$A70)</f>
        <v>9.5444533807813564E-4</v>
      </c>
      <c r="F70" s="91">
        <f>SUMIFS('ReEDs Generation Data'!K$729:K$1448,'ReEDs Generation Data'!$E$729:$E$1448,Calculations!$A70)</f>
        <v>7.561247717985792E-4</v>
      </c>
      <c r="G70" s="91">
        <f>SUMIFS('ReEDs Generation Data'!L$729:L$1448,'ReEDs Generation Data'!$E$729:$E$1448,Calculations!$A70)</f>
        <v>5.5533824338912456E-4</v>
      </c>
      <c r="H70" s="91">
        <f>SUMIFS('ReEDs Generation Data'!M$729:M$1448,'ReEDs Generation Data'!$E$729:$E$1448,Calculations!$A70)</f>
        <v>5.1312155863424656E-4</v>
      </c>
      <c r="I70" s="91">
        <f>SUMIFS('ReEDs Generation Data'!N$729:N$1448,'ReEDs Generation Data'!$E$729:$E$1448,Calculations!$A70)</f>
        <v>4.7061278396761552E-4</v>
      </c>
      <c r="J70" s="91">
        <f>SUMIFS('ReEDs Generation Data'!O$729:O$1448,'ReEDs Generation Data'!$E$729:$E$1448,Calculations!$A70)</f>
        <v>4.6183434794454633E-4</v>
      </c>
      <c r="K70" s="91">
        <f>SUMIFS('ReEDs Generation Data'!P$729:P$1448,'ReEDs Generation Data'!$E$729:$E$1448,Calculations!$A70)</f>
        <v>4.5337740691678649E-4</v>
      </c>
      <c r="L70" s="91">
        <f>SUMIFS('ReEDs Generation Data'!Q$729:Q$1448,'ReEDs Generation Data'!$E$729:$E$1448,Calculations!$A70)</f>
        <v>3.9654166818694152E-4</v>
      </c>
      <c r="M70" s="91">
        <f>SUMIFS('ReEDs Generation Data'!R$729:R$1448,'ReEDs Generation Data'!$E$729:$E$1448,Calculations!$A70)</f>
        <v>3.3921986599872367E-4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1.0269588996694682E-3</v>
      </c>
      <c r="C73" s="91">
        <f>SUMIFS('ReEDs Generation Data'!H$729:H$1448,'ReEDs Generation Data'!$E$729:$E$1448,Calculations!$A73)</f>
        <v>1.0227096106075228E-3</v>
      </c>
      <c r="D73" s="91">
        <f>SUMIFS('ReEDs Generation Data'!I$729:I$1448,'ReEDs Generation Data'!$E$729:$E$1448,Calculations!$A73)</f>
        <v>1.0164714556056746E-3</v>
      </c>
      <c r="E73" s="91">
        <f>SUMIFS('ReEDs Generation Data'!J$729:J$1448,'ReEDs Generation Data'!$E$729:$E$1448,Calculations!$A73)</f>
        <v>1.0103089401632443E-3</v>
      </c>
      <c r="F73" s="91">
        <f>SUMIFS('ReEDs Generation Data'!K$729:K$1448,'ReEDs Generation Data'!$E$729:$E$1448,Calculations!$A73)</f>
        <v>1.0165513337941606E-3</v>
      </c>
      <c r="G73" s="91">
        <f>SUMIFS('ReEDs Generation Data'!L$729:L$1448,'ReEDs Generation Data'!$E$729:$E$1448,Calculations!$A73)</f>
        <v>1.0228713467390117E-3</v>
      </c>
      <c r="H73" s="91">
        <f>SUMIFS('ReEDs Generation Data'!M$729:M$1448,'ReEDs Generation Data'!$E$729:$E$1448,Calculations!$A73)</f>
        <v>1.0263976823109144E-3</v>
      </c>
      <c r="I73" s="91">
        <f>SUMIFS('ReEDs Generation Data'!N$729:N$1448,'ReEDs Generation Data'!$E$729:$E$1448,Calculations!$A73)</f>
        <v>1.0299484159863633E-3</v>
      </c>
      <c r="J73" s="91">
        <f>SUMIFS('ReEDs Generation Data'!O$729:O$1448,'ReEDs Generation Data'!$E$729:$E$1448,Calculations!$A73)</f>
        <v>1.010736578601555E-3</v>
      </c>
      <c r="K73" s="91">
        <f>SUMIFS('ReEDs Generation Data'!P$729:P$1448,'ReEDs Generation Data'!$E$729:$E$1448,Calculations!$A73)</f>
        <v>9.9222834144276442E-4</v>
      </c>
      <c r="L73" s="91">
        <f>SUMIFS('ReEDs Generation Data'!Q$729:Q$1448,'ReEDs Generation Data'!$E$729:$E$1448,Calculations!$A73)</f>
        <v>9.9645308152790184E-4</v>
      </c>
      <c r="M73" s="91">
        <f>SUMIFS('ReEDs Generation Data'!R$729:R$1448,'ReEDs Generation Data'!$E$729:$E$1448,Calculations!$A73)</f>
        <v>1.0007139519039863E-3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Illinois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3.1209700595106883E-3</v>
      </c>
      <c r="D39">
        <f>SUMPRODUCT(P$57:P$106,$B$57:$B$106)</f>
        <v>2.5305335495281597E-3</v>
      </c>
      <c r="E39">
        <f>SUMPRODUCT(AB$57:AB$106,$B$57:$B$106)</f>
        <v>2.7506011669601021E-3</v>
      </c>
      <c r="F39">
        <f>SUMPRODUCT(AN$57:AN$106,$B$57:$B$106)</f>
        <v>2.7970003935598089E-3</v>
      </c>
      <c r="G39">
        <f>SUMPRODUCT(AZ$57:AZ$106,$B$57:$B$106)</f>
        <v>2.7531614536907729E-3</v>
      </c>
      <c r="H39">
        <f>SUMPRODUCT(BL$57:BL$106,$B$57:$B$106)</f>
        <v>2.7085561978471119E-3</v>
      </c>
      <c r="I39">
        <f>SUMPRODUCT(BX$57:BX$106,$B$57:$B$106)</f>
        <v>2.9183319649003399E-3</v>
      </c>
      <c r="J39">
        <f>SUMPRODUCT(CJ$57:CJ$106,$B$57:$B$106)</f>
        <v>2.8235097383694351E-3</v>
      </c>
      <c r="K39">
        <f>SUMPRODUCT(CV$57:CV$106,$B$57:$B$106)</f>
        <v>2.8108896654586296E-3</v>
      </c>
      <c r="L39" s="156">
        <f>K39</f>
        <v>2.8108896654586296E-3</v>
      </c>
      <c r="M39" s="156">
        <f t="shared" ref="M39:AE50" si="53">L39</f>
        <v>2.8108896654586296E-3</v>
      </c>
      <c r="N39" s="156">
        <f t="shared" si="53"/>
        <v>2.8108896654586296E-3</v>
      </c>
      <c r="O39" s="156">
        <f t="shared" si="53"/>
        <v>2.8108896654586296E-3</v>
      </c>
      <c r="P39" s="156">
        <f t="shared" si="53"/>
        <v>2.8108896654586296E-3</v>
      </c>
      <c r="Q39" s="156">
        <f t="shared" si="53"/>
        <v>2.8108896654586296E-3</v>
      </c>
      <c r="R39" s="156">
        <f t="shared" si="53"/>
        <v>2.8108896654586296E-3</v>
      </c>
      <c r="S39" s="156">
        <f t="shared" si="53"/>
        <v>2.8108896654586296E-3</v>
      </c>
      <c r="T39" s="156">
        <f t="shared" si="53"/>
        <v>2.8108896654586296E-3</v>
      </c>
      <c r="U39" s="156">
        <f t="shared" si="53"/>
        <v>2.8108896654586296E-3</v>
      </c>
      <c r="V39" s="156">
        <f t="shared" si="53"/>
        <v>2.8108896654586296E-3</v>
      </c>
      <c r="W39" s="156">
        <f t="shared" si="53"/>
        <v>2.8108896654586296E-3</v>
      </c>
      <c r="X39" s="156">
        <f t="shared" si="53"/>
        <v>2.8108896654586296E-3</v>
      </c>
      <c r="Y39" s="156">
        <f t="shared" si="53"/>
        <v>2.8108896654586296E-3</v>
      </c>
      <c r="Z39" s="156">
        <f t="shared" si="53"/>
        <v>2.8108896654586296E-3</v>
      </c>
      <c r="AA39" s="156">
        <f t="shared" si="53"/>
        <v>2.8108896654586296E-3</v>
      </c>
      <c r="AB39" s="156">
        <f t="shared" si="53"/>
        <v>2.8108896654586296E-3</v>
      </c>
      <c r="AC39" s="156">
        <f t="shared" si="53"/>
        <v>2.8108896654586296E-3</v>
      </c>
      <c r="AD39" s="156">
        <f t="shared" si="53"/>
        <v>2.8108896654586296E-3</v>
      </c>
      <c r="AE39" s="156">
        <f t="shared" si="53"/>
        <v>2.8108896654586296E-3</v>
      </c>
    </row>
    <row r="40" spans="1:32">
      <c r="B40" s="2" t="s">
        <v>98</v>
      </c>
      <c r="C40">
        <f>SUMPRODUCT(E57:E106,$B$57:$B$106)</f>
        <v>0.61750261765261028</v>
      </c>
      <c r="D40">
        <f>SUMPRODUCT(Q$57:Q$106,$B$57:$B$106)</f>
        <v>0.57419404959757625</v>
      </c>
      <c r="E40">
        <f>SUMPRODUCT(AC$57:AC$106,$B$57:$B$106)</f>
        <v>0.52348112456049412</v>
      </c>
      <c r="F40">
        <f>SUMPRODUCT(AO$57:AO$106,$B$57:$B$106)</f>
        <v>0.50273289748514594</v>
      </c>
      <c r="G40">
        <f>SUMPRODUCT(BA$57:BA$106,$B$57:$B$106)</f>
        <v>0.46055682541571358</v>
      </c>
      <c r="H40">
        <f>SUMPRODUCT(BM$57:BM$106,$B$57:$B$106)</f>
        <v>0.41553101035812939</v>
      </c>
      <c r="I40">
        <f>SUMPRODUCT(BY$57:BY$106,$B$57:$B$106)</f>
        <v>0.28821472269956061</v>
      </c>
      <c r="J40">
        <f>SUMPRODUCT(CK$57:CK$106,$B$57:$B$106)</f>
        <v>0.25048662529647781</v>
      </c>
      <c r="K40">
        <f>SUMPRODUCT(CW$57:CW$106,$B$57:$B$106)</f>
        <v>0.21886885376532358</v>
      </c>
      <c r="L40" s="156">
        <f t="shared" ref="L40:AA50" si="54">K40</f>
        <v>0.21886885376532358</v>
      </c>
      <c r="M40" s="156">
        <f t="shared" si="54"/>
        <v>0.21886885376532358</v>
      </c>
      <c r="N40" s="156">
        <f t="shared" si="54"/>
        <v>0.21886885376532358</v>
      </c>
      <c r="O40" s="156">
        <f t="shared" si="54"/>
        <v>0.21886885376532358</v>
      </c>
      <c r="P40" s="156">
        <f t="shared" si="54"/>
        <v>0.21886885376532358</v>
      </c>
      <c r="Q40" s="156">
        <f t="shared" si="54"/>
        <v>0.21886885376532358</v>
      </c>
      <c r="R40" s="156">
        <f t="shared" si="54"/>
        <v>0.21886885376532358</v>
      </c>
      <c r="S40" s="156">
        <f t="shared" si="54"/>
        <v>0.21886885376532358</v>
      </c>
      <c r="T40" s="156">
        <f t="shared" si="54"/>
        <v>0.21886885376532358</v>
      </c>
      <c r="U40" s="156">
        <f t="shared" si="54"/>
        <v>0.21886885376532358</v>
      </c>
      <c r="V40" s="156">
        <f t="shared" si="54"/>
        <v>0.21886885376532358</v>
      </c>
      <c r="W40" s="156">
        <f t="shared" si="54"/>
        <v>0.21886885376532358</v>
      </c>
      <c r="X40" s="156">
        <f t="shared" si="54"/>
        <v>0.21886885376532358</v>
      </c>
      <c r="Y40" s="156">
        <f t="shared" si="54"/>
        <v>0.21886885376532358</v>
      </c>
      <c r="Z40" s="156">
        <f t="shared" si="54"/>
        <v>0.21886885376532358</v>
      </c>
      <c r="AA40" s="156">
        <f t="shared" si="54"/>
        <v>0.21886885376532358</v>
      </c>
      <c r="AB40" s="156">
        <f t="shared" si="53"/>
        <v>0.21886885376532358</v>
      </c>
      <c r="AC40" s="156">
        <f t="shared" si="53"/>
        <v>0.21886885376532358</v>
      </c>
      <c r="AD40" s="156">
        <f t="shared" si="53"/>
        <v>0.21886885376532358</v>
      </c>
      <c r="AE40" s="156">
        <f t="shared" si="53"/>
        <v>0.21886885376532358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2.1246391538657677E-2</v>
      </c>
      <c r="D42">
        <f>SUMPRODUCT(S$57:S$106,$B$57:$B$106)</f>
        <v>2.1688976537571632E-2</v>
      </c>
      <c r="E42">
        <f>SUMPRODUCT(AE$57:AE$106,$B$57:$B$106)</f>
        <v>2.2256957909956958E-2</v>
      </c>
      <c r="F42">
        <f>SUMPRODUCT(AQ$57:AQ$106,$B$57:$B$106)</f>
        <v>2.2795037768054228E-2</v>
      </c>
      <c r="G42">
        <f>SUMPRODUCT(BC$57:BC$106,$B$57:$B$106)</f>
        <v>2.2068840663385152E-2</v>
      </c>
      <c r="H42">
        <f>SUMPRODUCT(BO$57:BO$106,$B$57:$B$106)</f>
        <v>2.3140294017452715E-2</v>
      </c>
      <c r="I42">
        <f>SUMPRODUCT(CA$57:CA$106,$B$57:$B$106)</f>
        <v>1.9704105089753648E-2</v>
      </c>
      <c r="J42">
        <f>SUMPRODUCT(CM$57:CM$106,$B$57:$B$106)</f>
        <v>1.9245385694351039E-2</v>
      </c>
      <c r="K42">
        <f>SUMPRODUCT(CY$57:CY$106,$B$57:$B$106)</f>
        <v>1.8981378699694611E-2</v>
      </c>
      <c r="L42" s="156">
        <f t="shared" si="54"/>
        <v>1.8981378699694611E-2</v>
      </c>
      <c r="M42" s="156">
        <f t="shared" si="53"/>
        <v>1.8981378699694611E-2</v>
      </c>
      <c r="N42" s="156">
        <f t="shared" si="53"/>
        <v>1.8981378699694611E-2</v>
      </c>
      <c r="O42" s="156">
        <f t="shared" si="53"/>
        <v>1.8981378699694611E-2</v>
      </c>
      <c r="P42" s="156">
        <f t="shared" si="53"/>
        <v>1.8981378699694611E-2</v>
      </c>
      <c r="Q42" s="156">
        <f t="shared" si="53"/>
        <v>1.8981378699694611E-2</v>
      </c>
      <c r="R42" s="156">
        <f t="shared" si="53"/>
        <v>1.8981378699694611E-2</v>
      </c>
      <c r="S42" s="156">
        <f t="shared" si="53"/>
        <v>1.8981378699694611E-2</v>
      </c>
      <c r="T42" s="156">
        <f t="shared" si="53"/>
        <v>1.8981378699694611E-2</v>
      </c>
      <c r="U42" s="156">
        <f t="shared" si="53"/>
        <v>1.8981378699694611E-2</v>
      </c>
      <c r="V42" s="156">
        <f t="shared" si="53"/>
        <v>1.8981378699694611E-2</v>
      </c>
      <c r="W42" s="156">
        <f t="shared" si="53"/>
        <v>1.8981378699694611E-2</v>
      </c>
      <c r="X42" s="156">
        <f t="shared" si="53"/>
        <v>1.8981378699694611E-2</v>
      </c>
      <c r="Y42" s="156">
        <f t="shared" si="53"/>
        <v>1.8981378699694611E-2</v>
      </c>
      <c r="Z42" s="156">
        <f t="shared" si="53"/>
        <v>1.8981378699694611E-2</v>
      </c>
      <c r="AA42" s="156">
        <f t="shared" si="53"/>
        <v>1.8981378699694611E-2</v>
      </c>
      <c r="AB42" s="156">
        <f t="shared" si="53"/>
        <v>1.8981378699694611E-2</v>
      </c>
      <c r="AC42" s="156">
        <f t="shared" si="53"/>
        <v>1.8981378699694611E-2</v>
      </c>
      <c r="AD42" s="156">
        <f t="shared" si="53"/>
        <v>1.8981378699694611E-2</v>
      </c>
      <c r="AE42" s="156">
        <f t="shared" si="53"/>
        <v>1.8981378699694611E-2</v>
      </c>
    </row>
    <row r="43" spans="1:32">
      <c r="B43" s="2" t="s">
        <v>346</v>
      </c>
      <c r="C43">
        <f>SUMPRODUCT(H57:H106,$B$57:$B$106)</f>
        <v>0.19261118129162694</v>
      </c>
      <c r="D43">
        <f>SUMPRODUCT(T$57:T$106,$B$57:$B$106)</f>
        <v>0.22386249956461368</v>
      </c>
      <c r="E43">
        <f>SUMPRODUCT(AF$57:AF$106,$B$57:$B$106)</f>
        <v>0.24824356588640595</v>
      </c>
      <c r="F43">
        <f>SUMPRODUCT(AR$57:AR$106,$B$57:$B$106)</f>
        <v>0.24827843685417969</v>
      </c>
      <c r="G43">
        <f>SUMPRODUCT(BD$57:BD$106,$B$57:$B$106)</f>
        <v>0.23976871177633985</v>
      </c>
      <c r="H43">
        <f>SUMPRODUCT(BP$57:BP$106,$B$57:$B$106)</f>
        <v>0.26817110990791043</v>
      </c>
      <c r="I43">
        <f>SUMPRODUCT(CB$57:CB$106,$B$57:$B$106)</f>
        <v>0.24915220380915096</v>
      </c>
      <c r="J43">
        <f>SUMPRODUCT(CN$57:CN$106,$B$57:$B$106)</f>
        <v>0.2272587487334807</v>
      </c>
      <c r="K43">
        <f>SUMPRODUCT(CZ$57:CZ$106,$B$57:$B$106)</f>
        <v>0.19273973195714039</v>
      </c>
      <c r="L43" s="156">
        <f t="shared" si="54"/>
        <v>0.19273973195714039</v>
      </c>
      <c r="M43" s="156">
        <f t="shared" si="53"/>
        <v>0.19273973195714039</v>
      </c>
      <c r="N43" s="156">
        <f t="shared" si="53"/>
        <v>0.19273973195714039</v>
      </c>
      <c r="O43" s="156">
        <f t="shared" si="53"/>
        <v>0.19273973195714039</v>
      </c>
      <c r="P43" s="156">
        <f t="shared" si="53"/>
        <v>0.19273973195714039</v>
      </c>
      <c r="Q43" s="156">
        <f t="shared" si="53"/>
        <v>0.19273973195714039</v>
      </c>
      <c r="R43" s="156">
        <f t="shared" si="53"/>
        <v>0.19273973195714039</v>
      </c>
      <c r="S43" s="156">
        <f t="shared" si="53"/>
        <v>0.19273973195714039</v>
      </c>
      <c r="T43" s="156">
        <f t="shared" si="53"/>
        <v>0.19273973195714039</v>
      </c>
      <c r="U43" s="156">
        <f t="shared" si="53"/>
        <v>0.19273973195714039</v>
      </c>
      <c r="V43" s="156">
        <f t="shared" si="53"/>
        <v>0.19273973195714039</v>
      </c>
      <c r="W43" s="156">
        <f t="shared" si="53"/>
        <v>0.19273973195714039</v>
      </c>
      <c r="X43" s="156">
        <f t="shared" si="53"/>
        <v>0.19273973195714039</v>
      </c>
      <c r="Y43" s="156">
        <f t="shared" si="53"/>
        <v>0.19273973195714039</v>
      </c>
      <c r="Z43" s="156">
        <f t="shared" si="53"/>
        <v>0.19273973195714039</v>
      </c>
      <c r="AA43" s="156">
        <f t="shared" si="53"/>
        <v>0.19273973195714039</v>
      </c>
      <c r="AB43" s="156">
        <f t="shared" si="53"/>
        <v>0.19273973195714039</v>
      </c>
      <c r="AC43" s="156">
        <f t="shared" si="53"/>
        <v>0.19273973195714039</v>
      </c>
      <c r="AD43" s="156">
        <f t="shared" si="53"/>
        <v>0.19273973195714039</v>
      </c>
      <c r="AE43" s="156">
        <f t="shared" si="53"/>
        <v>0.19273973195714039</v>
      </c>
    </row>
    <row r="44" spans="1:32">
      <c r="B44" s="2" t="s">
        <v>99</v>
      </c>
      <c r="C44">
        <f>SUMPRODUCT(I57:I106,$B$57:$B$106)</f>
        <v>5.0675270409557598E-2</v>
      </c>
      <c r="D44">
        <f>SUMPRODUCT(U$57:U$106,$B$57:$B$106)</f>
        <v>5.1657728551339779E-2</v>
      </c>
      <c r="E44">
        <f>SUMPRODUCT(AG$57:AG$106,$B$57:$B$106)</f>
        <v>5.1607322984481299E-2</v>
      </c>
      <c r="F44">
        <f>SUMPRODUCT(AS$57:AS$106,$B$57:$B$106)</f>
        <v>5.1561150883705824E-2</v>
      </c>
      <c r="G44">
        <f>SUMPRODUCT(BE$57:BE$106,$B$57:$B$106)</f>
        <v>4.5511222026357247E-2</v>
      </c>
      <c r="H44">
        <f>SUMPRODUCT(BQ$57:BQ$106,$B$57:$B$106)</f>
        <v>4.7222386845575261E-2</v>
      </c>
      <c r="I44">
        <f>SUMPRODUCT(CC$57:CC$106,$B$57:$B$106)</f>
        <v>5.1308076927793364E-2</v>
      </c>
      <c r="J44">
        <f>SUMPRODUCT(CO$57:CO$106,$B$57:$B$106)</f>
        <v>4.5885015625183184E-2</v>
      </c>
      <c r="K44">
        <f>SUMPRODUCT(DA$57:DA$106,$B$57:$B$106)</f>
        <v>4.2189701093009895E-2</v>
      </c>
      <c r="L44" s="156">
        <f t="shared" si="54"/>
        <v>4.2189701093009895E-2</v>
      </c>
      <c r="M44" s="156">
        <f t="shared" si="53"/>
        <v>4.2189701093009895E-2</v>
      </c>
      <c r="N44" s="156">
        <f t="shared" si="53"/>
        <v>4.2189701093009895E-2</v>
      </c>
      <c r="O44" s="156">
        <f t="shared" si="53"/>
        <v>4.2189701093009895E-2</v>
      </c>
      <c r="P44" s="156">
        <f t="shared" si="53"/>
        <v>4.2189701093009895E-2</v>
      </c>
      <c r="Q44" s="156">
        <f t="shared" si="53"/>
        <v>4.2189701093009895E-2</v>
      </c>
      <c r="R44" s="156">
        <f t="shared" si="53"/>
        <v>4.2189701093009895E-2</v>
      </c>
      <c r="S44" s="156">
        <f t="shared" si="53"/>
        <v>4.2189701093009895E-2</v>
      </c>
      <c r="T44" s="156">
        <f t="shared" si="53"/>
        <v>4.2189701093009895E-2</v>
      </c>
      <c r="U44" s="156">
        <f t="shared" si="53"/>
        <v>4.2189701093009895E-2</v>
      </c>
      <c r="V44" s="156">
        <f t="shared" si="53"/>
        <v>4.2189701093009895E-2</v>
      </c>
      <c r="W44" s="156">
        <f t="shared" si="53"/>
        <v>4.2189701093009895E-2</v>
      </c>
      <c r="X44" s="156">
        <f t="shared" si="53"/>
        <v>4.2189701093009895E-2</v>
      </c>
      <c r="Y44" s="156">
        <f t="shared" si="53"/>
        <v>4.2189701093009895E-2</v>
      </c>
      <c r="Z44" s="156">
        <f t="shared" si="53"/>
        <v>4.2189701093009895E-2</v>
      </c>
      <c r="AA44" s="156">
        <f t="shared" si="53"/>
        <v>4.2189701093009895E-2</v>
      </c>
      <c r="AB44" s="156">
        <f t="shared" si="53"/>
        <v>4.2189701093009895E-2</v>
      </c>
      <c r="AC44" s="156">
        <f t="shared" si="53"/>
        <v>4.2189701093009895E-2</v>
      </c>
      <c r="AD44" s="156">
        <f t="shared" si="53"/>
        <v>4.2189701093009895E-2</v>
      </c>
      <c r="AE44" s="156">
        <f t="shared" si="53"/>
        <v>4.2189701093009895E-2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8.8457763360823012E-4</v>
      </c>
      <c r="D46">
        <f>SUMPRODUCT(W$57:W$106,$B$57:$B$106)</f>
        <v>1.2057114618190729E-3</v>
      </c>
      <c r="E46">
        <f>SUMPRODUCT(AI$57:AI$106,$B$57:$B$106)</f>
        <v>1.2147135729028186E-3</v>
      </c>
      <c r="F46">
        <f>SUMPRODUCT(AU$57:AU$106,$B$57:$B$106)</f>
        <v>9.8353347150348966E-4</v>
      </c>
      <c r="G46">
        <f>SUMPRODUCT(BG$57:BG$106,$B$57:$B$106)</f>
        <v>8.6392052635927313E-4</v>
      </c>
      <c r="H46">
        <f>SUMPRODUCT(BS$57:BS$106,$B$57:$B$106)</f>
        <v>1.0425006721529353E-3</v>
      </c>
      <c r="I46">
        <f>SUMPRODUCT(CE$57:CE$106,$B$57:$B$106)</f>
        <v>1.0527867272328607E-3</v>
      </c>
      <c r="J46">
        <f>SUMPRODUCT(CQ$57:CQ$106,$B$57:$B$106)</f>
        <v>8.8284753350262584E-4</v>
      </c>
      <c r="K46">
        <f>SUMPRODUCT(DC$57:DC$106,$B$57:$B$106)</f>
        <v>2.6753685951333444E-4</v>
      </c>
      <c r="L46" s="156">
        <f t="shared" si="54"/>
        <v>2.6753685951333444E-4</v>
      </c>
      <c r="M46" s="156">
        <f t="shared" si="53"/>
        <v>2.6753685951333444E-4</v>
      </c>
      <c r="N46" s="156">
        <f t="shared" si="53"/>
        <v>2.6753685951333444E-4</v>
      </c>
      <c r="O46" s="156">
        <f t="shared" si="53"/>
        <v>2.6753685951333444E-4</v>
      </c>
      <c r="P46" s="156">
        <f t="shared" si="53"/>
        <v>2.6753685951333444E-4</v>
      </c>
      <c r="Q46" s="156">
        <f t="shared" si="53"/>
        <v>2.6753685951333444E-4</v>
      </c>
      <c r="R46" s="156">
        <f t="shared" si="53"/>
        <v>2.6753685951333444E-4</v>
      </c>
      <c r="S46" s="156">
        <f t="shared" si="53"/>
        <v>2.6753685951333444E-4</v>
      </c>
      <c r="T46" s="156">
        <f t="shared" si="53"/>
        <v>2.6753685951333444E-4</v>
      </c>
      <c r="U46" s="156">
        <f t="shared" si="53"/>
        <v>2.6753685951333444E-4</v>
      </c>
      <c r="V46" s="156">
        <f t="shared" si="53"/>
        <v>2.6753685951333444E-4</v>
      </c>
      <c r="W46" s="156">
        <f t="shared" si="53"/>
        <v>2.6753685951333444E-4</v>
      </c>
      <c r="X46" s="156">
        <f t="shared" si="53"/>
        <v>2.6753685951333444E-4</v>
      </c>
      <c r="Y46" s="156">
        <f t="shared" si="53"/>
        <v>2.6753685951333444E-4</v>
      </c>
      <c r="Z46" s="156">
        <f t="shared" si="53"/>
        <v>2.6753685951333444E-4</v>
      </c>
      <c r="AA46" s="156">
        <f t="shared" si="53"/>
        <v>2.6753685951333444E-4</v>
      </c>
      <c r="AB46" s="156">
        <f t="shared" si="53"/>
        <v>2.6753685951333444E-4</v>
      </c>
      <c r="AC46" s="156">
        <f t="shared" si="53"/>
        <v>2.6753685951333444E-4</v>
      </c>
      <c r="AD46" s="156">
        <f t="shared" si="53"/>
        <v>2.6753685951333444E-4</v>
      </c>
      <c r="AE46" s="156">
        <f t="shared" si="53"/>
        <v>2.6753685951333444E-4</v>
      </c>
    </row>
    <row r="47" spans="1:32">
      <c r="B47" s="2" t="s">
        <v>100</v>
      </c>
      <c r="C47">
        <f>SUMPRODUCT(L57:L106,$B$57:$B$106)</f>
        <v>0.1047832461639279</v>
      </c>
      <c r="D47">
        <f>SUMPRODUCT(X$57:X$106,$B$57:$B$106)</f>
        <v>0.11158715844447939</v>
      </c>
      <c r="E47">
        <f>SUMPRODUCT(AJ$57:AJ$106,$B$57:$B$106)</f>
        <v>0.12665774495667653</v>
      </c>
      <c r="F47">
        <f>SUMPRODUCT(AV$57:AV$106,$B$57:$B$106)</f>
        <v>0.13743841288223313</v>
      </c>
      <c r="G47">
        <f>SUMPRODUCT(BH$57:BH$106,$B$57:$B$106)</f>
        <v>0.16536353409125693</v>
      </c>
      <c r="H47">
        <f>SUMPRODUCT(BT$57:BT$106,$B$57:$B$106)</f>
        <v>0.17407030424354991</v>
      </c>
      <c r="I47">
        <f>SUMPRODUCT(CF$57:CF$106,$B$57:$B$106)</f>
        <v>0.23197871352444074</v>
      </c>
      <c r="J47">
        <f>SUMPRODUCT(CR$57:CR$106,$B$57:$B$106)</f>
        <v>0.25398937263215393</v>
      </c>
      <c r="K47">
        <f>SUMPRODUCT(DD$57:DD$106,$B$57:$B$106)</f>
        <v>0.27504110437541812</v>
      </c>
      <c r="L47" s="156">
        <f t="shared" si="54"/>
        <v>0.27504110437541812</v>
      </c>
      <c r="M47" s="156">
        <f t="shared" si="53"/>
        <v>0.27504110437541812</v>
      </c>
      <c r="N47" s="156">
        <f t="shared" si="53"/>
        <v>0.27504110437541812</v>
      </c>
      <c r="O47" s="156">
        <f t="shared" si="53"/>
        <v>0.27504110437541812</v>
      </c>
      <c r="P47" s="156">
        <f t="shared" si="53"/>
        <v>0.27504110437541812</v>
      </c>
      <c r="Q47" s="156">
        <f t="shared" si="53"/>
        <v>0.27504110437541812</v>
      </c>
      <c r="R47" s="156">
        <f t="shared" si="53"/>
        <v>0.27504110437541812</v>
      </c>
      <c r="S47" s="156">
        <f t="shared" si="53"/>
        <v>0.27504110437541812</v>
      </c>
      <c r="T47" s="156">
        <f t="shared" si="53"/>
        <v>0.27504110437541812</v>
      </c>
      <c r="U47" s="156">
        <f t="shared" si="53"/>
        <v>0.27504110437541812</v>
      </c>
      <c r="V47" s="156">
        <f t="shared" si="53"/>
        <v>0.27504110437541812</v>
      </c>
      <c r="W47" s="156">
        <f t="shared" si="53"/>
        <v>0.27504110437541812</v>
      </c>
      <c r="X47" s="156">
        <f t="shared" si="53"/>
        <v>0.27504110437541812</v>
      </c>
      <c r="Y47" s="156">
        <f t="shared" si="53"/>
        <v>0.27504110437541812</v>
      </c>
      <c r="Z47" s="156">
        <f t="shared" si="53"/>
        <v>0.27504110437541812</v>
      </c>
      <c r="AA47" s="156">
        <f t="shared" si="53"/>
        <v>0.27504110437541812</v>
      </c>
      <c r="AB47" s="156">
        <f t="shared" si="53"/>
        <v>0.27504110437541812</v>
      </c>
      <c r="AC47" s="156">
        <f t="shared" si="53"/>
        <v>0.27504110437541812</v>
      </c>
      <c r="AD47" s="156">
        <f t="shared" si="53"/>
        <v>0.27504110437541812</v>
      </c>
      <c r="AE47" s="156">
        <f t="shared" si="53"/>
        <v>0.27504110437541812</v>
      </c>
    </row>
    <row r="48" spans="1:32">
      <c r="B48" s="2" t="s">
        <v>102</v>
      </c>
      <c r="C48">
        <f>SUMPRODUCT(N57:N106,$B$57:$B$106)</f>
        <v>9.1757452505007477E-3</v>
      </c>
      <c r="D48">
        <f>SUMPRODUCT(Z$57:Z$106,$B$57:$B$106)</f>
        <v>1.3273342293072189E-2</v>
      </c>
      <c r="E48">
        <f>SUMPRODUCT(AL$57:AL$106,$B$57:$B$106)</f>
        <v>2.3787968962122246E-2</v>
      </c>
      <c r="F48">
        <f>SUMPRODUCT(AX$57:AX$106,$B$57:$B$106)</f>
        <v>3.3413530261618016E-2</v>
      </c>
      <c r="G48">
        <f>SUMPRODUCT(BJ$57:BJ$106,$B$57:$B$106)</f>
        <v>6.3113784046897242E-2</v>
      </c>
      <c r="H48">
        <f>SUMPRODUCT(BV$57:BV$106,$B$57:$B$106)</f>
        <v>6.8113837757382306E-2</v>
      </c>
      <c r="I48">
        <f>SUMPRODUCT(CH$57:CH$106,$B$57:$B$106)</f>
        <v>0.15567105925716748</v>
      </c>
      <c r="J48">
        <f>SUMPRODUCT(CT$57:CT$106,$B$57:$B$106)</f>
        <v>0.19942849474648133</v>
      </c>
      <c r="K48">
        <f>SUMPRODUCT(DF$57:DF$106,$B$57:$B$106)</f>
        <v>0.24910080358444153</v>
      </c>
      <c r="L48" s="156">
        <f t="shared" si="54"/>
        <v>0.24910080358444153</v>
      </c>
      <c r="M48" s="156">
        <f t="shared" si="53"/>
        <v>0.24910080358444153</v>
      </c>
      <c r="N48" s="156">
        <f t="shared" si="53"/>
        <v>0.24910080358444153</v>
      </c>
      <c r="O48" s="156">
        <f t="shared" si="53"/>
        <v>0.24910080358444153</v>
      </c>
      <c r="P48" s="156">
        <f t="shared" si="53"/>
        <v>0.24910080358444153</v>
      </c>
      <c r="Q48" s="156">
        <f t="shared" si="53"/>
        <v>0.24910080358444153</v>
      </c>
      <c r="R48" s="156">
        <f t="shared" si="53"/>
        <v>0.24910080358444153</v>
      </c>
      <c r="S48" s="156">
        <f t="shared" si="53"/>
        <v>0.24910080358444153</v>
      </c>
      <c r="T48" s="156">
        <f t="shared" si="53"/>
        <v>0.24910080358444153</v>
      </c>
      <c r="U48" s="156">
        <f t="shared" si="53"/>
        <v>0.24910080358444153</v>
      </c>
      <c r="V48" s="156">
        <f t="shared" si="53"/>
        <v>0.24910080358444153</v>
      </c>
      <c r="W48" s="156">
        <f t="shared" si="53"/>
        <v>0.24910080358444153</v>
      </c>
      <c r="X48" s="156">
        <f t="shared" si="53"/>
        <v>0.24910080358444153</v>
      </c>
      <c r="Y48" s="156">
        <f t="shared" si="53"/>
        <v>0.24910080358444153</v>
      </c>
      <c r="Z48" s="156">
        <f t="shared" si="53"/>
        <v>0.24910080358444153</v>
      </c>
      <c r="AA48" s="156">
        <f t="shared" si="53"/>
        <v>0.24910080358444153</v>
      </c>
      <c r="AB48" s="156">
        <f t="shared" si="53"/>
        <v>0.24910080358444153</v>
      </c>
      <c r="AC48" s="156">
        <f t="shared" si="53"/>
        <v>0.24910080358444153</v>
      </c>
      <c r="AD48" s="156">
        <f t="shared" si="53"/>
        <v>0.24910080358444153</v>
      </c>
      <c r="AE48" s="156">
        <f t="shared" si="53"/>
        <v>0.24910080358444153</v>
      </c>
    </row>
    <row r="49" spans="1:110">
      <c r="B49" s="1"/>
    </row>
    <row r="50" spans="1:110">
      <c r="B50" s="1"/>
      <c r="C50" s="160">
        <f>SUM(C39:C48)</f>
        <v>1</v>
      </c>
      <c r="D50" s="160">
        <f>SUM(D39:D48)</f>
        <v>1</v>
      </c>
      <c r="E50" s="160">
        <f>SUM(E39:E48)</f>
        <v>1.0000000000000002</v>
      </c>
      <c r="F50" s="160">
        <f>SUM(F39:F48)</f>
        <v>1.0000000000000002</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0.37419911300059827</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5.1278582834324495E-2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0.18312339681794215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0.2709260002404425</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0.12047290710669263</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34602295</v>
      </c>
      <c r="D2" s="91">
        <f>C2</f>
        <v>34602295</v>
      </c>
      <c r="E2" s="91">
        <f t="shared" ref="E2:AH2" si="0">D2</f>
        <v>34602295</v>
      </c>
      <c r="F2" s="91">
        <f t="shared" si="0"/>
        <v>34602295</v>
      </c>
      <c r="G2" s="91">
        <f t="shared" si="0"/>
        <v>34602295</v>
      </c>
      <c r="H2" s="91">
        <f t="shared" si="0"/>
        <v>34602295</v>
      </c>
      <c r="I2" s="91">
        <f t="shared" si="0"/>
        <v>34602295</v>
      </c>
      <c r="J2" s="91">
        <f t="shared" si="0"/>
        <v>34602295</v>
      </c>
      <c r="K2" s="91">
        <f t="shared" si="0"/>
        <v>34602295</v>
      </c>
      <c r="L2" s="91">
        <f t="shared" si="0"/>
        <v>34602295</v>
      </c>
      <c r="M2" s="91">
        <f t="shared" si="0"/>
        <v>34602295</v>
      </c>
      <c r="N2" s="91">
        <f t="shared" si="0"/>
        <v>34602295</v>
      </c>
      <c r="O2" s="91">
        <f t="shared" si="0"/>
        <v>34602295</v>
      </c>
      <c r="P2" s="91">
        <f t="shared" si="0"/>
        <v>34602295</v>
      </c>
      <c r="Q2" s="91">
        <f t="shared" si="0"/>
        <v>34602295</v>
      </c>
      <c r="R2" s="91">
        <f t="shared" si="0"/>
        <v>34602295</v>
      </c>
      <c r="S2" s="91">
        <f t="shared" si="0"/>
        <v>34602295</v>
      </c>
      <c r="T2" s="91">
        <f t="shared" si="0"/>
        <v>34602295</v>
      </c>
      <c r="U2" s="91">
        <f t="shared" si="0"/>
        <v>34602295</v>
      </c>
      <c r="V2" s="91">
        <f t="shared" si="0"/>
        <v>34602295</v>
      </c>
      <c r="W2" s="91">
        <f t="shared" si="0"/>
        <v>34602295</v>
      </c>
      <c r="X2" s="91">
        <f t="shared" si="0"/>
        <v>34602295</v>
      </c>
      <c r="Y2" s="91">
        <f t="shared" si="0"/>
        <v>34602295</v>
      </c>
      <c r="Z2" s="91">
        <f t="shared" si="0"/>
        <v>34602295</v>
      </c>
      <c r="AA2" s="91">
        <f t="shared" si="0"/>
        <v>34602295</v>
      </c>
      <c r="AB2" s="91">
        <f t="shared" si="0"/>
        <v>34602295</v>
      </c>
      <c r="AC2" s="91">
        <f t="shared" si="0"/>
        <v>34602295</v>
      </c>
      <c r="AD2" s="91">
        <f t="shared" si="0"/>
        <v>34602295</v>
      </c>
      <c r="AE2" s="91">
        <f t="shared" si="0"/>
        <v>34602295</v>
      </c>
      <c r="AF2" s="91">
        <f t="shared" si="0"/>
        <v>34602295</v>
      </c>
      <c r="AG2" s="91">
        <f t="shared" si="0"/>
        <v>34602295</v>
      </c>
      <c r="AH2" s="91">
        <f t="shared" si="0"/>
        <v>34602295</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34602295</v>
      </c>
      <c r="C2">
        <f>exports!E2*IFERROR(INDEX('state specific adjustments'!$C$4:$AG$5,MATCH(About!$B$2,'state specific adjustments'!$B$4:$B$5,0),MATCH('EIaE-BEE'!C$1,'state specific adjustments'!$C$3:$AG$3,0)),1)</f>
        <v>34602295</v>
      </c>
      <c r="D2">
        <f>exports!F2*IFERROR(INDEX('state specific adjustments'!$C$4:$AG$5,MATCH(About!$B$2,'state specific adjustments'!$B$4:$B$5,0),MATCH('EIaE-BEE'!D$1,'state specific adjustments'!$C$3:$AG$3,0)),1)</f>
        <v>34602295</v>
      </c>
      <c r="E2">
        <f>exports!G2*IFERROR(INDEX('state specific adjustments'!$C$4:$AG$5,MATCH(About!$B$2,'state specific adjustments'!$B$4:$B$5,0),MATCH('EIaE-BEE'!E$1,'state specific adjustments'!$C$3:$AG$3,0)),1)</f>
        <v>34602295</v>
      </c>
      <c r="F2">
        <f>exports!H2*IFERROR(INDEX('state specific adjustments'!$C$4:$AG$5,MATCH(About!$B$2,'state specific adjustments'!$B$4:$B$5,0),MATCH('EIaE-BEE'!F$1,'state specific adjustments'!$C$3:$AG$3,0)),1)</f>
        <v>34602295</v>
      </c>
      <c r="G2">
        <f>exports!I2*IFERROR(INDEX('state specific adjustments'!$C$4:$AG$5,MATCH(About!$B$2,'state specific adjustments'!$B$4:$B$5,0),MATCH('EIaE-BEE'!G$1,'state specific adjustments'!$C$3:$AG$3,0)),1)</f>
        <v>34602295</v>
      </c>
      <c r="H2">
        <f>exports!J2*IFERROR(INDEX('state specific adjustments'!$C$4:$AG$5,MATCH(About!$B$2,'state specific adjustments'!$B$4:$B$5,0),MATCH('EIaE-BEE'!H$1,'state specific adjustments'!$C$3:$AG$3,0)),1)</f>
        <v>34602295</v>
      </c>
      <c r="I2">
        <f>exports!K2*IFERROR(INDEX('state specific adjustments'!$C$4:$AG$5,MATCH(About!$B$2,'state specific adjustments'!$B$4:$B$5,0),MATCH('EIaE-BEE'!I$1,'state specific adjustments'!$C$3:$AG$3,0)),1)</f>
        <v>34602295</v>
      </c>
      <c r="J2">
        <f>exports!L2*IFERROR(INDEX('state specific adjustments'!$C$4:$AG$5,MATCH(About!$B$2,'state specific adjustments'!$B$4:$B$5,0),MATCH('EIaE-BEE'!J$1,'state specific adjustments'!$C$3:$AG$3,0)),1)</f>
        <v>34602295</v>
      </c>
      <c r="K2">
        <f>exports!M2*IFERROR(INDEX('state specific adjustments'!$C$4:$AG$5,MATCH(About!$B$2,'state specific adjustments'!$B$4:$B$5,0),MATCH('EIaE-BEE'!K$1,'state specific adjustments'!$C$3:$AG$3,0)),1)</f>
        <v>34602295</v>
      </c>
      <c r="L2">
        <f>exports!N2*IFERROR(INDEX('state specific adjustments'!$C$4:$AG$5,MATCH(About!$B$2,'state specific adjustments'!$B$4:$B$5,0),MATCH('EIaE-BEE'!L$1,'state specific adjustments'!$C$3:$AG$3,0)),1)</f>
        <v>34602295</v>
      </c>
      <c r="M2">
        <f>exports!O2*IFERROR(INDEX('state specific adjustments'!$C$4:$AG$5,MATCH(About!$B$2,'state specific adjustments'!$B$4:$B$5,0),MATCH('EIaE-BEE'!M$1,'state specific adjustments'!$C$3:$AG$3,0)),1)</f>
        <v>34602295</v>
      </c>
      <c r="N2">
        <f>exports!P2*IFERROR(INDEX('state specific adjustments'!$C$4:$AG$5,MATCH(About!$B$2,'state specific adjustments'!$B$4:$B$5,0),MATCH('EIaE-BEE'!N$1,'state specific adjustments'!$C$3:$AG$3,0)),1)</f>
        <v>34602295</v>
      </c>
      <c r="O2">
        <f>exports!Q2*IFERROR(INDEX('state specific adjustments'!$C$4:$AG$5,MATCH(About!$B$2,'state specific adjustments'!$B$4:$B$5,0),MATCH('EIaE-BEE'!O$1,'state specific adjustments'!$C$3:$AG$3,0)),1)</f>
        <v>34602295</v>
      </c>
      <c r="P2">
        <f>exports!R2*IFERROR(INDEX('state specific adjustments'!$C$4:$AG$5,MATCH(About!$B$2,'state specific adjustments'!$B$4:$B$5,0),MATCH('EIaE-BEE'!P$1,'state specific adjustments'!$C$3:$AG$3,0)),1)</f>
        <v>34602295</v>
      </c>
      <c r="Q2">
        <f>exports!S2*IFERROR(INDEX('state specific adjustments'!$C$4:$AG$5,MATCH(About!$B$2,'state specific adjustments'!$B$4:$B$5,0),MATCH('EIaE-BEE'!Q$1,'state specific adjustments'!$C$3:$AG$3,0)),1)</f>
        <v>34602295</v>
      </c>
      <c r="R2">
        <f>exports!T2*IFERROR(INDEX('state specific adjustments'!$C$4:$AG$5,MATCH(About!$B$2,'state specific adjustments'!$B$4:$B$5,0),MATCH('EIaE-BEE'!R$1,'state specific adjustments'!$C$3:$AG$3,0)),1)</f>
        <v>34602295</v>
      </c>
      <c r="S2">
        <f>exports!U2*IFERROR(INDEX('state specific adjustments'!$C$4:$AG$5,MATCH(About!$B$2,'state specific adjustments'!$B$4:$B$5,0),MATCH('EIaE-BEE'!S$1,'state specific adjustments'!$C$3:$AG$3,0)),1)</f>
        <v>34602295</v>
      </c>
      <c r="T2">
        <f>exports!V2*IFERROR(INDEX('state specific adjustments'!$C$4:$AG$5,MATCH(About!$B$2,'state specific adjustments'!$B$4:$B$5,0),MATCH('EIaE-BEE'!T$1,'state specific adjustments'!$C$3:$AG$3,0)),1)</f>
        <v>34602295</v>
      </c>
      <c r="U2">
        <f>exports!W2*IFERROR(INDEX('state specific adjustments'!$C$4:$AG$5,MATCH(About!$B$2,'state specific adjustments'!$B$4:$B$5,0),MATCH('EIaE-BEE'!U$1,'state specific adjustments'!$C$3:$AG$3,0)),1)</f>
        <v>34602295</v>
      </c>
      <c r="V2">
        <f>exports!X2*IFERROR(INDEX('state specific adjustments'!$C$4:$AG$5,MATCH(About!$B$2,'state specific adjustments'!$B$4:$B$5,0),MATCH('EIaE-BEE'!V$1,'state specific adjustments'!$C$3:$AG$3,0)),1)</f>
        <v>34602295</v>
      </c>
      <c r="W2">
        <f>exports!Y2*IFERROR(INDEX('state specific adjustments'!$C$4:$AG$5,MATCH(About!$B$2,'state specific adjustments'!$B$4:$B$5,0),MATCH('EIaE-BEE'!W$1,'state specific adjustments'!$C$3:$AG$3,0)),1)</f>
        <v>34602295</v>
      </c>
      <c r="X2">
        <f>exports!Z2*IFERROR(INDEX('state specific adjustments'!$C$4:$AG$5,MATCH(About!$B$2,'state specific adjustments'!$B$4:$B$5,0),MATCH('EIaE-BEE'!X$1,'state specific adjustments'!$C$3:$AG$3,0)),1)</f>
        <v>34602295</v>
      </c>
      <c r="Y2">
        <f>exports!AA2*IFERROR(INDEX('state specific adjustments'!$C$4:$AG$5,MATCH(About!$B$2,'state specific adjustments'!$B$4:$B$5,0),MATCH('EIaE-BEE'!Y$1,'state specific adjustments'!$C$3:$AG$3,0)),1)</f>
        <v>34602295</v>
      </c>
      <c r="Z2">
        <f>exports!AB2*IFERROR(INDEX('state specific adjustments'!$C$4:$AG$5,MATCH(About!$B$2,'state specific adjustments'!$B$4:$B$5,0),MATCH('EIaE-BEE'!Z$1,'state specific adjustments'!$C$3:$AG$3,0)),1)</f>
        <v>34602295</v>
      </c>
      <c r="AA2">
        <f>exports!AC2*IFERROR(INDEX('state specific adjustments'!$C$4:$AG$5,MATCH(About!$B$2,'state specific adjustments'!$B$4:$B$5,0),MATCH('EIaE-BEE'!AA$1,'state specific adjustments'!$C$3:$AG$3,0)),1)</f>
        <v>34602295</v>
      </c>
      <c r="AB2">
        <f>exports!AD2*IFERROR(INDEX('state specific adjustments'!$C$4:$AG$5,MATCH(About!$B$2,'state specific adjustments'!$B$4:$B$5,0),MATCH('EIaE-BEE'!AB$1,'state specific adjustments'!$C$3:$AG$3,0)),1)</f>
        <v>34602295</v>
      </c>
      <c r="AC2">
        <f>exports!AE2*IFERROR(INDEX('state specific adjustments'!$C$4:$AG$5,MATCH(About!$B$2,'state specific adjustments'!$B$4:$B$5,0),MATCH('EIaE-BEE'!AC$1,'state specific adjustments'!$C$3:$AG$3,0)),1)</f>
        <v>34602295</v>
      </c>
      <c r="AD2">
        <f>exports!AF2*IFERROR(INDEX('state specific adjustments'!$C$4:$AG$5,MATCH(About!$B$2,'state specific adjustments'!$B$4:$B$5,0),MATCH('EIaE-BEE'!AD$1,'state specific adjustments'!$C$3:$AG$3,0)),1)</f>
        <v>34602295</v>
      </c>
      <c r="AE2">
        <f>exports!AG2*IFERROR(INDEX('state specific adjustments'!$C$4:$AG$5,MATCH(About!$B$2,'state specific adjustments'!$B$4:$B$5,0),MATCH('EIaE-BEE'!AE$1,'state specific adjustments'!$C$3:$AG$3,0)),1)</f>
        <v>34602295</v>
      </c>
      <c r="AF2">
        <f>exports!AH2*IFERROR(INDEX('state specific adjustments'!$C$4:$AG$5,MATCH(About!$B$2,'state specific adjustments'!$B$4:$B$5,0),MATCH('EIaE-BEE'!AF$1,'state specific adjustments'!$C$3:$AG$3,0)),1)</f>
        <v>34602295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2024-06-17T19:06:21Z</dcterms:modified>
</cp:coreProperties>
</file>