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1540" windowHeight="15860" tabRatio="600" firstSheet="0" activeTab="2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Gridlab Battery Data" sheetId="2" state="visible" r:id="rId2"/>
    <sheet xmlns:r="http://schemas.openxmlformats.org/officeDocument/2006/relationships" name="Calculations" sheetId="3" state="visible" r:id="rId3"/>
    <sheet xmlns:r="http://schemas.openxmlformats.org/officeDocument/2006/relationships" name="Potential" sheetId="4" state="visible" r:id="rId4"/>
    <sheet xmlns:r="http://schemas.openxmlformats.org/officeDocument/2006/relationships" name="BGBSC" sheetId="5" state="visible" r:id="rId5"/>
    <sheet xmlns:r="http://schemas.openxmlformats.org/officeDocument/2006/relationships" name="PAGBSC" sheetId="6" state="visible" r:id="rId6"/>
    <sheet xmlns:r="http://schemas.openxmlformats.org/officeDocument/2006/relationships" name="SYGBSC" sheetId="7" state="visible" r:id="rId7"/>
  </sheets>
  <externalReferences>
    <externalReference xmlns:r="http://schemas.openxmlformats.org/officeDocument/2006/relationships" r:id="rId8"/>
  </externalReferences>
  <definedNames>
    <definedName name="gigwatts_to_megawatts" localSheetId="3">[1]About!$A$35</definedName>
    <definedName name="gigwatts_to_megawatts">About!#REF!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_([$€-2]* #,##0.00_);_([$€-2]* \(#,##0.00\);_([$€-2]* &quot;-&quot;??_)"/>
  </numFmts>
  <fonts count="29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sz val="10"/>
    </font>
    <font>
      <name val="Calibri"/>
      <family val="2"/>
      <color indexed="8"/>
      <sz val="11"/>
    </font>
    <font>
      <name val="Calibri"/>
      <family val="2"/>
      <color indexed="9"/>
      <sz val="11"/>
    </font>
    <font>
      <name val="Calibri"/>
      <family val="2"/>
      <color indexed="26"/>
      <sz val="11"/>
    </font>
    <font>
      <name val="Calibri"/>
      <family val="2"/>
      <b val="1"/>
      <color indexed="52"/>
      <sz val="11"/>
    </font>
    <font>
      <name val="Calibri"/>
      <family val="2"/>
      <b val="1"/>
      <color indexed="9"/>
      <sz val="11"/>
    </font>
    <font>
      <name val="Calibri"/>
      <family val="2"/>
      <i val="1"/>
      <color indexed="23"/>
      <sz val="11"/>
    </font>
    <font>
      <name val="Calibri"/>
      <family val="2"/>
      <color indexed="17"/>
      <sz val="11"/>
    </font>
    <font>
      <name val="Calibri"/>
      <family val="2"/>
      <b val="1"/>
      <color indexed="62"/>
      <sz val="15"/>
    </font>
    <font>
      <name val="Calibri"/>
      <family val="2"/>
      <b val="1"/>
      <color indexed="62"/>
      <sz val="13"/>
    </font>
    <font>
      <name val="Calibri"/>
      <family val="2"/>
      <b val="1"/>
      <color indexed="62"/>
      <sz val="11"/>
    </font>
    <font>
      <name val="Calibri"/>
      <family val="2"/>
      <color indexed="62"/>
      <sz val="11"/>
    </font>
    <font>
      <name val="Calibri"/>
      <family val="2"/>
      <color indexed="52"/>
      <sz val="11"/>
    </font>
    <font>
      <name val="Calibri"/>
      <family val="2"/>
      <color indexed="60"/>
      <sz val="11"/>
    </font>
    <font>
      <name val="Calibri"/>
      <family val="2"/>
      <b val="1"/>
      <color indexed="63"/>
      <sz val="11"/>
    </font>
    <font>
      <name val="Cambria"/>
      <family val="2"/>
      <b val="1"/>
      <color indexed="62"/>
      <sz val="18"/>
    </font>
    <font>
      <name val="Calibri"/>
      <family val="2"/>
      <b val="1"/>
      <color indexed="8"/>
      <sz val="11"/>
    </font>
    <font>
      <name val="Calibri"/>
      <family val="2"/>
      <color indexed="10"/>
      <sz val="11"/>
    </font>
    <font>
      <name val="Calibri"/>
      <family val="2"/>
      <color indexed="8"/>
      <sz val="9"/>
    </font>
    <font>
      <name val="Calibri"/>
      <family val="2"/>
      <b val="1"/>
      <color indexed="8"/>
      <sz val="9"/>
    </font>
    <font>
      <name val="Calibri"/>
      <family val="2"/>
      <b val="1"/>
      <color indexed="30"/>
      <sz val="12"/>
    </font>
    <font>
      <name val="Calibri"/>
      <family val="2"/>
      <i val="1"/>
      <color theme="1"/>
      <sz val="11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color rgb="FF000000"/>
      <sz val="12"/>
      <scheme val="minor"/>
    </font>
    <font>
      <name val="Calibri"/>
      <family val="2"/>
      <b val="1"/>
      <color rgb="FF000000"/>
      <sz val="12"/>
      <scheme val="minor"/>
    </font>
    <font>
      <name val="Calibri"/>
      <family val="2"/>
      <color rgb="FF403F41"/>
      <sz val="11"/>
      <scheme val="minor"/>
    </font>
  </fonts>
  <fills count="18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9"/>
      </patternFill>
    </fill>
    <fill>
      <patternFill patternType="solid">
        <fgColor indexed="47"/>
      </patternFill>
    </fill>
    <fill>
      <patternFill patternType="solid">
        <fgColor indexed="43"/>
      </patternFill>
    </fill>
    <fill>
      <patternFill patternType="solid">
        <fgColor indexed="41"/>
      </patternFill>
    </fill>
    <fill>
      <patternFill patternType="solid">
        <fgColor indexed="22"/>
      </patternFill>
    </fill>
    <fill>
      <patternFill patternType="solid">
        <fgColor indexed="25"/>
      </patternFill>
    </fill>
    <fill>
      <patternFill patternType="solid">
        <fgColor indexed="34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27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rgb="FFE7E6E6"/>
        <bgColor rgb="FF000000"/>
      </patternFill>
    </fill>
  </fills>
  <borders count="1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34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34"/>
      </top>
      <bottom style="double">
        <color indexed="34"/>
      </bottom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58">
    <xf numFmtId="0" fontId="0" fillId="0" borderId="0"/>
    <xf numFmtId="0" fontId="2" fillId="0" borderId="0"/>
    <xf numFmtId="0" fontId="3" fillId="0" borderId="0"/>
    <xf numFmtId="0" fontId="4" fillId="3" borderId="0"/>
    <xf numFmtId="0" fontId="4" fillId="4" borderId="0"/>
    <xf numFmtId="0" fontId="4" fillId="5" borderId="0"/>
    <xf numFmtId="0" fontId="4" fillId="3" borderId="0"/>
    <xf numFmtId="0" fontId="4" fillId="6" borderId="0"/>
    <xf numFmtId="0" fontId="4" fillId="4" borderId="0"/>
    <xf numFmtId="0" fontId="4" fillId="7" borderId="0"/>
    <xf numFmtId="0" fontId="4" fillId="4" borderId="0"/>
    <xf numFmtId="0" fontId="4" fillId="5" borderId="0"/>
    <xf numFmtId="0" fontId="4" fillId="7" borderId="0"/>
    <xf numFmtId="0" fontId="4" fillId="8" borderId="0"/>
    <xf numFmtId="0" fontId="4" fillId="4" borderId="0"/>
    <xf numFmtId="0" fontId="5" fillId="9" borderId="0"/>
    <xf numFmtId="0" fontId="5" fillId="4" borderId="0"/>
    <xf numFmtId="0" fontId="5" fillId="5" borderId="0"/>
    <xf numFmtId="0" fontId="5" fillId="7" borderId="0"/>
    <xf numFmtId="0" fontId="5" fillId="9" borderId="0"/>
    <xf numFmtId="0" fontId="5" fillId="4" borderId="0"/>
    <xf numFmtId="0" fontId="5" fillId="9" borderId="0"/>
    <xf numFmtId="0" fontId="5" fillId="10" borderId="0"/>
    <xf numFmtId="0" fontId="5" fillId="11" borderId="0"/>
    <xf numFmtId="0" fontId="5" fillId="12" borderId="0"/>
    <xf numFmtId="0" fontId="5" fillId="9" borderId="0"/>
    <xf numFmtId="0" fontId="5" fillId="13" borderId="0"/>
    <xf numFmtId="0" fontId="6" fillId="14" borderId="0"/>
    <xf numFmtId="0" fontId="7" fillId="3" borderId="1"/>
    <xf numFmtId="0" fontId="8" fillId="15" borderId="2"/>
    <xf numFmtId="164" fontId="3" fillId="0" borderId="0"/>
    <xf numFmtId="0" fontId="9" fillId="0" borderId="0"/>
    <xf numFmtId="0" fontId="10" fillId="16" borderId="0"/>
    <xf numFmtId="0" fontId="11" fillId="0" borderId="3"/>
    <xf numFmtId="0" fontId="12" fillId="0" borderId="4"/>
    <xf numFmtId="0" fontId="13" fillId="0" borderId="5"/>
    <xf numFmtId="0" fontId="13" fillId="0" borderId="0"/>
    <xf numFmtId="0" fontId="14" fillId="4" borderId="1"/>
    <xf numFmtId="0" fontId="15" fillId="0" borderId="6"/>
    <xf numFmtId="0" fontId="16" fillId="5" borderId="0"/>
    <xf numFmtId="0" fontId="3" fillId="5" borderId="7"/>
    <xf numFmtId="0" fontId="17" fillId="3" borderId="8"/>
    <xf numFmtId="0" fontId="18" fillId="0" borderId="0"/>
    <xf numFmtId="0" fontId="19" fillId="0" borderId="9"/>
    <xf numFmtId="0" fontId="20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1" fillId="0" borderId="0"/>
    <xf numFmtId="0" fontId="22" fillId="0" borderId="10" applyAlignment="1">
      <alignment wrapText="1"/>
    </xf>
    <xf numFmtId="0" fontId="23" fillId="0" borderId="0" applyAlignment="1">
      <alignment horizontal="left"/>
    </xf>
    <xf numFmtId="0" fontId="22" fillId="0" borderId="11" applyAlignment="1">
      <alignment wrapText="1"/>
    </xf>
    <xf numFmtId="0" fontId="21" fillId="0" borderId="12" applyAlignment="1">
      <alignment wrapText="1"/>
    </xf>
    <xf numFmtId="0" fontId="21" fillId="0" borderId="13" applyAlignment="1">
      <alignment wrapText="1"/>
    </xf>
  </cellStyleXfs>
  <cellXfs count="24">
    <xf numFmtId="0" fontId="0" fillId="0" borderId="0" pivotButton="0" quotePrefix="0" xfId="0"/>
    <xf numFmtId="0" fontId="1" fillId="2" borderId="0" pivotButton="0" quotePrefix="0" xfId="0"/>
    <xf numFmtId="0" fontId="2" fillId="0" borderId="0" pivotButton="0" quotePrefix="0" xfId="1"/>
    <xf numFmtId="0" fontId="0" fillId="0" borderId="0" pivotButton="0" quotePrefix="0" xfId="0"/>
    <xf numFmtId="0" fontId="1" fillId="0" borderId="0" pivotButton="0" quotePrefix="0" xfId="0"/>
    <xf numFmtId="1" fontId="0" fillId="0" borderId="0" pivotButton="0" quotePrefix="0" xfId="0"/>
    <xf numFmtId="0" fontId="24" fillId="0" borderId="0" pivotButton="0" quotePrefix="0" xfId="0"/>
    <xf numFmtId="0" fontId="0" fillId="0" borderId="0" applyAlignment="1" pivotButton="0" quotePrefix="0" xfId="0">
      <alignment horizontal="left"/>
    </xf>
    <xf numFmtId="0" fontId="0" fillId="0" borderId="0" pivotButton="0" quotePrefix="0" xfId="0"/>
    <xf numFmtId="2" fontId="0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2" fontId="25" fillId="0" borderId="0" pivotButton="0" quotePrefix="0" xfId="0"/>
    <xf numFmtId="0" fontId="25" fillId="0" borderId="0" pivotButton="0" quotePrefix="0" xfId="0"/>
    <xf numFmtId="2" fontId="0" fillId="0" borderId="0" pivotButton="0" quotePrefix="0" xfId="0"/>
    <xf numFmtId="10" fontId="0" fillId="0" borderId="0" pivotButton="0" quotePrefix="0" xfId="0"/>
    <xf numFmtId="0" fontId="26" fillId="0" borderId="0" pivotButton="0" quotePrefix="0" xfId="0"/>
    <xf numFmtId="0" fontId="27" fillId="0" borderId="0" pivotButton="0" quotePrefix="0" xfId="0"/>
    <xf numFmtId="2" fontId="26" fillId="0" borderId="0" pivotButton="0" quotePrefix="0" xfId="0"/>
    <xf numFmtId="0" fontId="27" fillId="17" borderId="0" pivotButton="0" quotePrefix="0" xfId="0"/>
    <xf numFmtId="0" fontId="26" fillId="17" borderId="0" pivotButton="0" quotePrefix="0" xfId="0"/>
    <xf numFmtId="0" fontId="28" fillId="0" borderId="0" pivotButton="0" quotePrefix="0" xfId="0"/>
    <xf numFmtId="14" fontId="0" fillId="0" borderId="0" pivotButton="0" quotePrefix="0" xfId="0"/>
  </cellXfs>
  <cellStyles count="58">
    <cellStyle name="Normal" xfId="0" builtinId="0"/>
    <cellStyle name="Hyperlink" xfId="1" builtinId="8"/>
    <cellStyle name="Normal 2" xfId="2"/>
    <cellStyle name="20% - Accent1 2" xfId="3"/>
    <cellStyle name="20% - Accent2 2" xfId="4"/>
    <cellStyle name="20% - Accent3 2" xfId="5"/>
    <cellStyle name="20% - Accent4 2" xfId="6"/>
    <cellStyle name="20% - Accent5 2" xfId="7"/>
    <cellStyle name="20% - Accent6 2" xfId="8"/>
    <cellStyle name="40% - Accent1 2" xfId="9"/>
    <cellStyle name="40% - Accent2 2" xfId="10"/>
    <cellStyle name="40% - Accent3 2" xfId="11"/>
    <cellStyle name="40% - Accent4 2" xfId="12"/>
    <cellStyle name="40% - Accent5 2" xfId="13"/>
    <cellStyle name="40% - Accent6 2" xfId="14"/>
    <cellStyle name="60% - Accent1 2" xfId="15"/>
    <cellStyle name="60% - Accent2 2" xfId="16"/>
    <cellStyle name="60% - Accent3 2" xfId="17"/>
    <cellStyle name="60% - Accent4 2" xfId="18"/>
    <cellStyle name="60% - Accent5 2" xfId="19"/>
    <cellStyle name="60% - Accent6 2" xfId="20"/>
    <cellStyle name="Accent1 2" xfId="21"/>
    <cellStyle name="Accent2 2" xfId="22"/>
    <cellStyle name="Accent3 2" xfId="23"/>
    <cellStyle name="Accent4 2" xfId="24"/>
    <cellStyle name="Accent5 2" xfId="25"/>
    <cellStyle name="Accent6 2" xfId="26"/>
    <cellStyle name="Bad 2" xfId="27"/>
    <cellStyle name="Calculation 2" xfId="28"/>
    <cellStyle name="Check Cell 2" xfId="29"/>
    <cellStyle name="Euro" xfId="30"/>
    <cellStyle name="Explanatory Text 2" xfId="31"/>
    <cellStyle name="Good 2" xfId="32"/>
    <cellStyle name="Heading 1 2" xfId="33"/>
    <cellStyle name="Heading 2 2" xfId="34"/>
    <cellStyle name="Heading 3 2" xfId="35"/>
    <cellStyle name="Heading 4 2" xfId="36"/>
    <cellStyle name="Input 2" xfId="37"/>
    <cellStyle name="Linked Cell 2" xfId="38"/>
    <cellStyle name="Neutral 2" xfId="39"/>
    <cellStyle name="Note 2" xfId="40"/>
    <cellStyle name="Output 2" xfId="41"/>
    <cellStyle name="Title 2" xfId="42"/>
    <cellStyle name="Total 2" xfId="43"/>
    <cellStyle name="Warning Text 2" xfId="44"/>
    <cellStyle name="Normal 2 2" xfId="45"/>
    <cellStyle name="Normal 3" xfId="46"/>
    <cellStyle name="Normal 4" xfId="47"/>
    <cellStyle name="Normal 2 3" xfId="48"/>
    <cellStyle name="Normal 2 4" xfId="49"/>
    <cellStyle name="Normal 2 5" xfId="50"/>
    <cellStyle name="Normal 2 6" xfId="51"/>
    <cellStyle name="Font: Calibri, 9pt regular" xfId="52"/>
    <cellStyle name="Header: bottom row" xfId="53"/>
    <cellStyle name="Table title" xfId="54"/>
    <cellStyle name="Parent row" xfId="55"/>
    <cellStyle name="Body: normal cell" xfId="56"/>
    <cellStyle name="Footnotes: top row" xfId="57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externalLink" Target="/xl/externalLinks/externalLink1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2</col>
      <colOff>101600</colOff>
      <row>11</row>
      <rowOff>190500</rowOff>
    </from>
    <to>
      <col>9</col>
      <colOff>409087</colOff>
      <row>25</row>
      <rowOff>127000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1752600" y="2425700"/>
          <a:ext cx="6085987" cy="278130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file:///C:/Users/Meghan/Documents/eps-us/InputData/elec/GBSC/Grid%20Battery%20Storage%20Capacities-.xlsx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AEO Table 9"/>
      <sheetName val="AEO Table 9 (2019)"/>
      <sheetName val="BGBSC"/>
      <sheetName val="PAGBSC"/>
      <sheetName val="SYGBSC"/>
    </sheetNames>
    <sheetDataSet>
      <sheetData sheetId="0">
        <row r="35">
          <cell r="A35">
            <v>1000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://www.eia.gov/forecasts/aeo/excel/aeotab_9.xlsx" TargetMode="External" Id="rId1"/><Relationship Type="http://schemas.openxmlformats.org/officeDocument/2006/relationships/hyperlink" Target="https://www.nrel.gov/analysis/re_futures/data_viewer/" TargetMode="External" Id="rId2"/><Relationship Type="http://schemas.openxmlformats.org/officeDocument/2006/relationships/hyperlink" Target="http://www.eia.gov/forecasts/aeo/excel/aeotab_9.xlsx" TargetMode="External" Id="rId3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50"/>
  <sheetViews>
    <sheetView workbookViewId="0">
      <selection activeCell="B29" sqref="B29"/>
    </sheetView>
  </sheetViews>
  <sheetFormatPr baseColWidth="10" defaultColWidth="9" defaultRowHeight="15"/>
  <cols>
    <col width="17.83203125" customWidth="1" style="11" min="1" max="1"/>
    <col width="54" customWidth="1" style="11" min="2" max="2"/>
    <col width="9" customWidth="1" style="11" min="3" max="16384"/>
  </cols>
  <sheetData>
    <row r="1">
      <c r="A1" s="10" t="inlineStr">
        <is>
          <t>GBSC BAU Grid Battery Storage Capacity</t>
        </is>
      </c>
      <c r="B1" t="inlineStr">
        <is>
          <t>Illinois</t>
        </is>
      </c>
      <c r="C1" s="23" t="n">
        <v>44246</v>
      </c>
      <c r="F1" s="22" t="inlineStr">
        <is>
          <t>Alabama</t>
        </is>
      </c>
      <c r="G1" s="22" t="inlineStr">
        <is>
          <t>AL</t>
        </is>
      </c>
    </row>
    <row r="2">
      <c r="A2" s="10" t="inlineStr">
        <is>
          <t>GBSB Potential Additional Grid Battery Storage Capacity</t>
        </is>
      </c>
      <c r="B2">
        <f>LOOKUP(B1,F1:G50,G1:G50)</f>
        <v/>
      </c>
      <c r="F2" s="22" t="inlineStr">
        <is>
          <t>Alaska</t>
        </is>
      </c>
      <c r="G2" s="22" t="inlineStr">
        <is>
          <t>AK</t>
        </is>
      </c>
    </row>
    <row r="3">
      <c r="A3" s="10" t="inlineStr">
        <is>
          <t>GBSC Start Year Grid Battery Storage Capacity</t>
        </is>
      </c>
      <c r="F3" s="22" t="inlineStr">
        <is>
          <t>Arizona</t>
        </is>
      </c>
      <c r="G3" s="22" t="inlineStr">
        <is>
          <t>AZ</t>
        </is>
      </c>
    </row>
    <row r="4">
      <c r="F4" s="22" t="inlineStr">
        <is>
          <t>Arkansas</t>
        </is>
      </c>
      <c r="G4" s="22" t="inlineStr">
        <is>
          <t>AR</t>
        </is>
      </c>
    </row>
    <row r="5">
      <c r="A5" s="10" t="inlineStr">
        <is>
          <t>Source:</t>
        </is>
      </c>
      <c r="B5" s="1" t="inlineStr">
        <is>
          <t>BAU Grid Battery Storage Capacity</t>
        </is>
      </c>
      <c r="F5" s="22" t="inlineStr">
        <is>
          <t>California</t>
        </is>
      </c>
      <c r="G5" s="22" t="inlineStr">
        <is>
          <t>CA</t>
        </is>
      </c>
    </row>
    <row r="6">
      <c r="B6" t="inlineStr">
        <is>
          <t>Energy Information Administration</t>
        </is>
      </c>
      <c r="F6" s="22" t="inlineStr">
        <is>
          <t>Colorado</t>
        </is>
      </c>
      <c r="G6" s="22" t="inlineStr">
        <is>
          <t>CO</t>
        </is>
      </c>
    </row>
    <row r="7">
      <c r="B7" s="12" t="n">
        <v>2020</v>
      </c>
      <c r="F7" s="22" t="inlineStr">
        <is>
          <t>Connecticut</t>
        </is>
      </c>
      <c r="G7" s="22" t="inlineStr">
        <is>
          <t>CT</t>
        </is>
      </c>
    </row>
    <row r="8">
      <c r="B8" t="inlineStr">
        <is>
          <t>Annual Energy Outlook 2020</t>
        </is>
      </c>
      <c r="F8" s="22" t="inlineStr">
        <is>
          <t>Delaware</t>
        </is>
      </c>
      <c r="G8" s="22" t="inlineStr">
        <is>
          <t>DE</t>
        </is>
      </c>
    </row>
    <row r="9">
      <c r="B9" s="2" t="inlineStr">
        <is>
          <t>http://www.eia.gov/forecasts/aeo/excel/aeotab_9.xlsx</t>
        </is>
      </c>
      <c r="F9" s="22" t="inlineStr">
        <is>
          <t>Florida</t>
        </is>
      </c>
      <c r="G9" s="22" t="inlineStr">
        <is>
          <t>FL</t>
        </is>
      </c>
    </row>
    <row r="10">
      <c r="B10" t="inlineStr">
        <is>
          <t>Row "Diurnal Storage"</t>
        </is>
      </c>
      <c r="F10" s="22" t="inlineStr">
        <is>
          <t>Georgia</t>
        </is>
      </c>
      <c r="G10" s="22" t="inlineStr">
        <is>
          <t>GA</t>
        </is>
      </c>
    </row>
    <row r="11">
      <c r="F11" s="22" t="inlineStr">
        <is>
          <t>Hawaii</t>
        </is>
      </c>
      <c r="G11" s="22" t="inlineStr">
        <is>
          <t>HI</t>
        </is>
      </c>
    </row>
    <row r="12">
      <c r="B12" s="1" t="inlineStr">
        <is>
          <t>Potential Additional Battery Storage Capacity</t>
        </is>
      </c>
      <c r="F12" s="22" t="inlineStr">
        <is>
          <t>Idaho</t>
        </is>
      </c>
      <c r="G12" s="22" t="inlineStr">
        <is>
          <t>ID</t>
        </is>
      </c>
    </row>
    <row r="13">
      <c r="B13" t="inlineStr">
        <is>
          <t>National Renewable Energy Laboratory</t>
        </is>
      </c>
      <c r="F13" s="22" t="inlineStr">
        <is>
          <t>Illinois</t>
        </is>
      </c>
      <c r="G13" s="22" t="inlineStr">
        <is>
          <t>IL</t>
        </is>
      </c>
    </row>
    <row r="14">
      <c r="B14" s="12" t="inlineStr">
        <is>
          <t>2012 (data revised 2014)</t>
        </is>
      </c>
      <c r="F14" s="22" t="inlineStr">
        <is>
          <t>Indiana</t>
        </is>
      </c>
      <c r="G14" s="22" t="inlineStr">
        <is>
          <t>IN</t>
        </is>
      </c>
    </row>
    <row r="15">
      <c r="B15" s="12" t="inlineStr">
        <is>
          <t>Renewable Electricity Futures Scenario Viewer</t>
        </is>
      </c>
      <c r="F15" s="22" t="inlineStr">
        <is>
          <t>Iowa</t>
        </is>
      </c>
      <c r="G15" s="22" t="inlineStr">
        <is>
          <t>IA</t>
        </is>
      </c>
    </row>
    <row r="16">
      <c r="B16" s="2" t="inlineStr">
        <is>
          <t>https://www.nrel.gov/analysis/re_futures/data_viewer/</t>
        </is>
      </c>
      <c r="F16" s="22" t="inlineStr">
        <is>
          <t>Kansas</t>
        </is>
      </c>
      <c r="G16" s="22" t="inlineStr">
        <is>
          <t>KS</t>
        </is>
      </c>
    </row>
    <row r="17">
      <c r="B17" t="inlineStr">
        <is>
          <t>"80% RE-ITI (2014)" scenario</t>
        </is>
      </c>
      <c r="F17" s="22" t="inlineStr">
        <is>
          <t>Kentucky</t>
        </is>
      </c>
      <c r="G17" s="22" t="inlineStr">
        <is>
          <t>KY</t>
        </is>
      </c>
    </row>
    <row r="18">
      <c r="B18" s="12" t="n"/>
      <c r="F18" s="22" t="inlineStr">
        <is>
          <t>Louisiana</t>
        </is>
      </c>
      <c r="G18" s="22" t="inlineStr">
        <is>
          <t>LA</t>
        </is>
      </c>
    </row>
    <row r="19">
      <c r="B19" s="1" t="inlineStr">
        <is>
          <t>Start Year Battery Storage Capacity</t>
        </is>
      </c>
      <c r="F19" s="22" t="inlineStr">
        <is>
          <t>Maine</t>
        </is>
      </c>
      <c r="G19" s="22" t="inlineStr">
        <is>
          <t>ME</t>
        </is>
      </c>
    </row>
    <row r="20">
      <c r="B20" t="inlineStr">
        <is>
          <t>Energy Information Administration</t>
        </is>
      </c>
      <c r="F20" s="22" t="inlineStr">
        <is>
          <t>Maryland</t>
        </is>
      </c>
      <c r="G20" s="22" t="inlineStr">
        <is>
          <t>MD</t>
        </is>
      </c>
    </row>
    <row r="21">
      <c r="B21" s="12" t="n">
        <v>2018</v>
      </c>
      <c r="F21" s="22" t="inlineStr">
        <is>
          <t>Massachusetts</t>
        </is>
      </c>
      <c r="G21" s="22" t="inlineStr">
        <is>
          <t>MA</t>
        </is>
      </c>
    </row>
    <row r="22">
      <c r="B22" t="inlineStr">
        <is>
          <t>Annual Energy Outlook 2019</t>
        </is>
      </c>
      <c r="F22" s="22" t="inlineStr">
        <is>
          <t>Michigan</t>
        </is>
      </c>
      <c r="G22" s="22" t="inlineStr">
        <is>
          <t>MI</t>
        </is>
      </c>
    </row>
    <row r="23">
      <c r="B23" s="2" t="inlineStr">
        <is>
          <t>http://www.eia.gov/forecasts/aeo/excel/aeotab_9.xlsx</t>
        </is>
      </c>
      <c r="F23" s="22" t="inlineStr">
        <is>
          <t>Minnesota</t>
        </is>
      </c>
      <c r="G23" s="22" t="inlineStr">
        <is>
          <t>MN</t>
        </is>
      </c>
    </row>
    <row r="24">
      <c r="B24" t="inlineStr">
        <is>
          <t>Row "Diurnal Storage"</t>
        </is>
      </c>
      <c r="F24" s="22" t="inlineStr">
        <is>
          <t>Mississippi</t>
        </is>
      </c>
      <c r="G24" s="22" t="inlineStr">
        <is>
          <t>MS</t>
        </is>
      </c>
    </row>
    <row r="25">
      <c r="B25" s="12" t="n"/>
      <c r="F25" s="22" t="inlineStr">
        <is>
          <t>Missouri</t>
        </is>
      </c>
      <c r="G25" s="22" t="inlineStr">
        <is>
          <t>MO</t>
        </is>
      </c>
    </row>
    <row r="26">
      <c r="A26" s="10" t="inlineStr">
        <is>
          <t>Notes</t>
        </is>
      </c>
      <c r="B26" s="12" t="n"/>
      <c r="F26" s="22" t="inlineStr">
        <is>
          <t>Montana</t>
        </is>
      </c>
      <c r="G26" s="22" t="inlineStr">
        <is>
          <t>MT</t>
        </is>
      </c>
    </row>
    <row r="27">
      <c r="A27" t="inlineStr">
        <is>
          <t>The Gridlab 2035 study was used for 2019 storage data</t>
        </is>
      </c>
      <c r="F27" s="22" t="inlineStr">
        <is>
          <t>Nebraska</t>
        </is>
      </c>
      <c r="G27" s="22" t="inlineStr">
        <is>
          <t>NE</t>
        </is>
      </c>
    </row>
    <row r="28">
      <c r="A28" t="inlineStr">
        <is>
          <t>Gridlab 2035 data was used for  BAU growth of national battery storage, and apportioned storage based on the study's state-by-state percentages</t>
        </is>
      </c>
      <c r="F28" s="22" t="inlineStr">
        <is>
          <t>Nevada</t>
        </is>
      </c>
      <c r="G28" s="22" t="inlineStr">
        <is>
          <t>NV</t>
        </is>
      </c>
    </row>
    <row r="29">
      <c r="F29" s="22" t="inlineStr">
        <is>
          <t>New Hampshire</t>
        </is>
      </c>
      <c r="G29" s="22" t="inlineStr">
        <is>
          <t>NH</t>
        </is>
      </c>
    </row>
    <row r="30">
      <c r="A30" t="inlineStr">
        <is>
          <t>The battery capacity is linearly interpolated between start year, 2035 battery capacity and 2050 capacity for potential</t>
        </is>
      </c>
      <c r="F30" s="22" t="inlineStr">
        <is>
          <t>New Jersey</t>
        </is>
      </c>
      <c r="G30" s="22" t="inlineStr">
        <is>
          <t>NJ</t>
        </is>
      </c>
    </row>
    <row r="31">
      <c r="A31" t="inlineStr">
        <is>
          <t>An addition 1.5x was added for potential to allow for more storage.</t>
        </is>
      </c>
      <c r="F31" s="22" t="inlineStr">
        <is>
          <t>New Mexico</t>
        </is>
      </c>
      <c r="G31" s="22" t="inlineStr">
        <is>
          <t>NM</t>
        </is>
      </c>
    </row>
    <row r="32">
      <c r="F32" s="22" t="inlineStr">
        <is>
          <t>New York</t>
        </is>
      </c>
      <c r="G32" s="22" t="inlineStr">
        <is>
          <t>NY</t>
        </is>
      </c>
    </row>
    <row r="33">
      <c r="F33" s="22" t="inlineStr">
        <is>
          <t>North Carolina</t>
        </is>
      </c>
      <c r="G33" s="22" t="inlineStr">
        <is>
          <t>NC</t>
        </is>
      </c>
    </row>
    <row r="34">
      <c r="A34" s="10" t="n"/>
      <c r="F34" s="22" t="inlineStr">
        <is>
          <t>North Dakota</t>
        </is>
      </c>
      <c r="G34" s="22" t="inlineStr">
        <is>
          <t>ND</t>
        </is>
      </c>
    </row>
    <row r="35">
      <c r="A35" s="12" t="n"/>
      <c r="F35" s="22" t="inlineStr">
        <is>
          <t>Ohio</t>
        </is>
      </c>
      <c r="G35" s="22" t="inlineStr">
        <is>
          <t>OH</t>
        </is>
      </c>
    </row>
    <row r="36">
      <c r="F36" s="22" t="inlineStr">
        <is>
          <t>Oklahoma</t>
        </is>
      </c>
      <c r="G36" s="22" t="inlineStr">
        <is>
          <t>OK</t>
        </is>
      </c>
    </row>
    <row r="37">
      <c r="F37" s="22" t="inlineStr">
        <is>
          <t>Oregon</t>
        </is>
      </c>
      <c r="G37" s="22" t="inlineStr">
        <is>
          <t>OR</t>
        </is>
      </c>
    </row>
    <row r="38">
      <c r="F38" s="22" t="inlineStr">
        <is>
          <t>Pennsylvania</t>
        </is>
      </c>
      <c r="G38" s="22" t="inlineStr">
        <is>
          <t>PA</t>
        </is>
      </c>
    </row>
    <row r="39">
      <c r="F39" s="22" t="inlineStr">
        <is>
          <t>Rhode Island</t>
        </is>
      </c>
      <c r="G39" s="22" t="inlineStr">
        <is>
          <t>RI</t>
        </is>
      </c>
    </row>
    <row r="40">
      <c r="F40" s="22" t="inlineStr">
        <is>
          <t>South Carolina</t>
        </is>
      </c>
      <c r="G40" s="22" t="inlineStr">
        <is>
          <t>SC</t>
        </is>
      </c>
    </row>
    <row r="41">
      <c r="F41" s="22" t="inlineStr">
        <is>
          <t>South Dakota</t>
        </is>
      </c>
      <c r="G41" s="22" t="inlineStr">
        <is>
          <t>SD</t>
        </is>
      </c>
    </row>
    <row r="42">
      <c r="F42" s="22" t="inlineStr">
        <is>
          <t>Tennessee</t>
        </is>
      </c>
      <c r="G42" s="22" t="inlineStr">
        <is>
          <t>TN</t>
        </is>
      </c>
    </row>
    <row r="43">
      <c r="F43" s="22" t="inlineStr">
        <is>
          <t>Texas</t>
        </is>
      </c>
      <c r="G43" s="22" t="inlineStr">
        <is>
          <t>TX</t>
        </is>
      </c>
    </row>
    <row r="44">
      <c r="F44" s="22" t="inlineStr">
        <is>
          <t>Utah</t>
        </is>
      </c>
      <c r="G44" s="22" t="inlineStr">
        <is>
          <t>UT</t>
        </is>
      </c>
    </row>
    <row r="45">
      <c r="F45" s="22" t="inlineStr">
        <is>
          <t>Vermont</t>
        </is>
      </c>
      <c r="G45" s="22" t="inlineStr">
        <is>
          <t>VT</t>
        </is>
      </c>
    </row>
    <row r="46">
      <c r="F46" s="22" t="inlineStr">
        <is>
          <t>Virginia</t>
        </is>
      </c>
      <c r="G46" s="22" t="inlineStr">
        <is>
          <t>VA</t>
        </is>
      </c>
    </row>
    <row r="47">
      <c r="F47" s="22" t="inlineStr">
        <is>
          <t>Washington</t>
        </is>
      </c>
      <c r="G47" s="22" t="inlineStr">
        <is>
          <t>WA</t>
        </is>
      </c>
    </row>
    <row r="48">
      <c r="F48" s="22" t="inlineStr">
        <is>
          <t>West Virginia</t>
        </is>
      </c>
      <c r="G48" s="22" t="inlineStr">
        <is>
          <t>WV</t>
        </is>
      </c>
    </row>
    <row r="49">
      <c r="F49" s="22" t="inlineStr">
        <is>
          <t>Wisconsin</t>
        </is>
      </c>
      <c r="G49" s="22" t="inlineStr">
        <is>
          <t>WI</t>
        </is>
      </c>
    </row>
    <row r="50">
      <c r="F50" s="22" t="inlineStr">
        <is>
          <t>Wyoming</t>
        </is>
      </c>
      <c r="G50" s="22" t="inlineStr">
        <is>
          <t>WY</t>
        </is>
      </c>
    </row>
  </sheetData>
  <hyperlinks>
    <hyperlink xmlns:r="http://schemas.openxmlformats.org/officeDocument/2006/relationships" ref="B9" r:id="rId1"/>
    <hyperlink xmlns:r="http://schemas.openxmlformats.org/officeDocument/2006/relationships" ref="B16" r:id="rId2"/>
    <hyperlink xmlns:r="http://schemas.openxmlformats.org/officeDocument/2006/relationships" ref="B23" r:id="rId3"/>
  </hyperlinks>
  <pageMargins left="0.7" right="0.7" top="0.75" bottom="0.75" header="0.3" footer="0.3"/>
  <pageSetup orientation="portrait" horizontalDpi="1200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51"/>
  <sheetViews>
    <sheetView workbookViewId="0">
      <selection activeCell="D25" sqref="D25"/>
    </sheetView>
  </sheetViews>
  <sheetFormatPr baseColWidth="10" defaultRowHeight="15"/>
  <sheetData>
    <row r="1" ht="16" customHeight="1" s="11">
      <c r="B1" s="13" t="n">
        <v>2019</v>
      </c>
      <c r="C1" s="14" t="n">
        <v>2035</v>
      </c>
      <c r="D1" s="14" t="n">
        <v>2050</v>
      </c>
      <c r="E1" s="15" t="inlineStr">
        <is>
          <t>Fraction 2035</t>
        </is>
      </c>
      <c r="F1" s="15" t="inlineStr">
        <is>
          <t>Fraction 2050</t>
        </is>
      </c>
    </row>
    <row r="2">
      <c r="A2" s="15" t="inlineStr">
        <is>
          <t>﻿State</t>
        </is>
      </c>
      <c r="B2" s="15" t="inlineStr">
        <is>
          <t>Installed Capacity (MW)</t>
        </is>
      </c>
      <c r="C2" s="15" t="inlineStr">
        <is>
          <t>Installed Capacity (MW)</t>
        </is>
      </c>
      <c r="D2" s="15" t="inlineStr">
        <is>
          <t>Installed Capacity (MW)</t>
        </is>
      </c>
    </row>
    <row r="3">
      <c r="A3" s="15" t="inlineStr">
        <is>
          <t>AL</t>
        </is>
      </c>
      <c r="B3" s="15" t="n">
        <v>1</v>
      </c>
      <c r="C3" s="15" t="n">
        <v>4191.300890665</v>
      </c>
      <c r="D3" s="15" t="n">
        <v>9203.668483736999</v>
      </c>
      <c r="E3" s="16">
        <f>C3/C$51</f>
        <v/>
      </c>
      <c r="F3" s="16">
        <f>D3/D$51</f>
        <v/>
      </c>
    </row>
    <row r="4">
      <c r="A4" s="15" t="inlineStr">
        <is>
          <t>AR</t>
        </is>
      </c>
      <c r="B4" s="15" t="n">
        <v>0</v>
      </c>
      <c r="C4" s="15" t="n">
        <v>1379.102465835</v>
      </c>
      <c r="D4" s="15" t="n">
        <v>3764.73811437</v>
      </c>
      <c r="E4" s="16">
        <f>C4/$C$51</f>
        <v/>
      </c>
      <c r="F4" s="16">
        <f>D4/D$51</f>
        <v/>
      </c>
    </row>
    <row r="5">
      <c r="A5" s="15" t="inlineStr">
        <is>
          <t>AZ</t>
        </is>
      </c>
      <c r="B5" s="15" t="n">
        <v>78.30122595100001</v>
      </c>
      <c r="C5" s="15" t="n">
        <v>4292.772900918</v>
      </c>
      <c r="D5" s="15" t="n">
        <v>7708.95028137</v>
      </c>
      <c r="E5" s="16">
        <f>C5/$C$51</f>
        <v/>
      </c>
      <c r="F5" s="16">
        <f>D5/D$51</f>
        <v/>
      </c>
    </row>
    <row r="6">
      <c r="A6" s="15" t="inlineStr">
        <is>
          <t>CA</t>
        </is>
      </c>
      <c r="B6" s="15" t="n">
        <v>444.98</v>
      </c>
      <c r="C6" s="15" t="n">
        <v>13496.128078713</v>
      </c>
      <c r="D6" s="15" t="n">
        <v>21861.061091347</v>
      </c>
      <c r="E6" s="16">
        <f>C6/$C$51</f>
        <v/>
      </c>
      <c r="F6" s="16">
        <f>D6/D$51</f>
        <v/>
      </c>
    </row>
    <row r="7">
      <c r="A7" s="15" t="inlineStr">
        <is>
          <t>CO</t>
        </is>
      </c>
      <c r="B7" s="15" t="n">
        <v>1</v>
      </c>
      <c r="C7" s="15" t="n">
        <v>2907.488007958</v>
      </c>
      <c r="D7" s="15" t="n">
        <v>5465.199749621</v>
      </c>
      <c r="E7" s="16">
        <f>C7/$C$51</f>
        <v/>
      </c>
      <c r="F7" s="16">
        <f>D7/D$51</f>
        <v/>
      </c>
    </row>
    <row r="8">
      <c r="A8" s="15" t="inlineStr">
        <is>
          <t>CT</t>
        </is>
      </c>
      <c r="B8" s="15" t="n">
        <v>1.6</v>
      </c>
      <c r="C8" s="15" t="n">
        <v>18.641403977</v>
      </c>
      <c r="D8" s="15" t="n">
        <v>701.909236923</v>
      </c>
      <c r="E8" s="16">
        <f>C8/$C$51</f>
        <v/>
      </c>
      <c r="F8" s="16">
        <f>D8/D$51</f>
        <v/>
      </c>
    </row>
    <row r="9">
      <c r="A9" s="15" t="inlineStr">
        <is>
          <t>DE</t>
        </is>
      </c>
      <c r="B9" s="15" t="n">
        <v>0</v>
      </c>
      <c r="C9" s="15" t="n">
        <v>307.79480333</v>
      </c>
      <c r="D9" s="15" t="n">
        <v>1318.236688221</v>
      </c>
      <c r="E9" s="16">
        <f>C9/$C$51</f>
        <v/>
      </c>
      <c r="F9" s="16">
        <f>D9/D$51</f>
        <v/>
      </c>
    </row>
    <row r="10">
      <c r="A10" s="15" t="inlineStr">
        <is>
          <t>FL</t>
        </is>
      </c>
      <c r="B10" s="15" t="n">
        <v>14</v>
      </c>
      <c r="C10" s="15" t="n">
        <v>6634.458976529</v>
      </c>
      <c r="D10" s="15" t="n">
        <v>16108.682616767</v>
      </c>
      <c r="E10" s="16">
        <f>C10/$C$51</f>
        <v/>
      </c>
      <c r="F10" s="16">
        <f>D10/D$51</f>
        <v/>
      </c>
    </row>
    <row r="11">
      <c r="A11" s="15" t="inlineStr">
        <is>
          <t>GA</t>
        </is>
      </c>
      <c r="B11" s="15" t="n">
        <v>1</v>
      </c>
      <c r="C11" s="15" t="n">
        <v>1840.525499907</v>
      </c>
      <c r="D11" s="15" t="n">
        <v>13217.018615075</v>
      </c>
      <c r="E11" s="16">
        <f>C11/$C$51</f>
        <v/>
      </c>
      <c r="F11" s="16">
        <f>D11/D$51</f>
        <v/>
      </c>
    </row>
    <row r="12">
      <c r="A12" s="15" t="inlineStr">
        <is>
          <t>IA</t>
        </is>
      </c>
      <c r="B12" s="15" t="n">
        <v>0</v>
      </c>
      <c r="C12" s="15" t="n">
        <v>4043.346370435</v>
      </c>
      <c r="D12" s="15" t="n">
        <v>10452.413944238</v>
      </c>
      <c r="E12" s="16">
        <f>C12/$C$51</f>
        <v/>
      </c>
      <c r="F12" s="16">
        <f>D12/D$51</f>
        <v/>
      </c>
    </row>
    <row r="13">
      <c r="A13" s="15" t="inlineStr">
        <is>
          <t>ID</t>
        </is>
      </c>
      <c r="B13" s="15" t="n">
        <v>3.090607484</v>
      </c>
      <c r="C13" s="15" t="n">
        <v>3292.547443315</v>
      </c>
      <c r="D13" s="15" t="n">
        <v>8588.179086054</v>
      </c>
      <c r="E13" s="16">
        <f>C13/$C$51</f>
        <v/>
      </c>
      <c r="F13" s="16">
        <f>D13/D$51</f>
        <v/>
      </c>
    </row>
    <row r="14">
      <c r="A14" s="15" t="inlineStr">
        <is>
          <t>IL</t>
        </is>
      </c>
      <c r="B14" s="15" t="n">
        <v>112.4</v>
      </c>
      <c r="C14" s="15" t="n">
        <v>5782.356043536</v>
      </c>
      <c r="D14" s="15" t="n">
        <v>11905.713153898</v>
      </c>
      <c r="E14" s="16">
        <f>C14/$C$51</f>
        <v/>
      </c>
      <c r="F14" s="16">
        <f>D14/D$51</f>
        <v/>
      </c>
    </row>
    <row r="15">
      <c r="A15" s="15" t="inlineStr">
        <is>
          <t>IN</t>
        </is>
      </c>
      <c r="B15" s="15" t="n">
        <v>23</v>
      </c>
      <c r="C15" s="15" t="n">
        <v>4755.249369225</v>
      </c>
      <c r="D15" s="15" t="n">
        <v>14321.589911746</v>
      </c>
      <c r="E15" s="16">
        <f>C15/$C$51</f>
        <v/>
      </c>
      <c r="F15" s="16">
        <f>D15/D$51</f>
        <v/>
      </c>
    </row>
    <row r="16">
      <c r="A16" s="15" t="inlineStr">
        <is>
          <t>KS</t>
        </is>
      </c>
      <c r="B16" s="15" t="n">
        <v>0</v>
      </c>
      <c r="C16" s="15" t="n">
        <v>3439.690764587</v>
      </c>
      <c r="D16" s="15" t="n">
        <v>1648.040011523</v>
      </c>
      <c r="E16" s="16">
        <f>C16/$C$51</f>
        <v/>
      </c>
      <c r="F16" s="16">
        <f>D16/D$51</f>
        <v/>
      </c>
    </row>
    <row r="17">
      <c r="A17" s="15" t="inlineStr">
        <is>
          <t>KY</t>
        </is>
      </c>
      <c r="B17" s="15" t="n">
        <v>0</v>
      </c>
      <c r="C17" s="15" t="n">
        <v>4108.455306184</v>
      </c>
      <c r="D17" s="15" t="n">
        <v>11301.080228199</v>
      </c>
      <c r="E17" s="16">
        <f>C17/$C$51</f>
        <v/>
      </c>
      <c r="F17" s="16">
        <f>D17/D$51</f>
        <v/>
      </c>
    </row>
    <row r="18">
      <c r="A18" s="15" t="inlineStr">
        <is>
          <t>LA</t>
        </is>
      </c>
      <c r="B18" s="15" t="n">
        <v>0.5</v>
      </c>
      <c r="C18" s="15" t="n">
        <v>2830.917073787</v>
      </c>
      <c r="D18" s="15" t="n">
        <v>8099.078065011</v>
      </c>
      <c r="E18" s="16">
        <f>C18/$C$51</f>
        <v/>
      </c>
      <c r="F18" s="16">
        <f>D18/D$51</f>
        <v/>
      </c>
    </row>
    <row r="19">
      <c r="A19" s="15" t="inlineStr">
        <is>
          <t>MA</t>
        </is>
      </c>
      <c r="B19" s="15" t="n">
        <v>29.5</v>
      </c>
      <c r="C19" s="15" t="n">
        <v>50</v>
      </c>
      <c r="D19" s="15" t="n">
        <v>3361.376618979</v>
      </c>
      <c r="E19" s="16">
        <f>C19/$C$51</f>
        <v/>
      </c>
      <c r="F19" s="16">
        <f>D19/D$51</f>
        <v/>
      </c>
    </row>
    <row r="20">
      <c r="A20" s="15" t="inlineStr">
        <is>
          <t>MD</t>
        </is>
      </c>
      <c r="B20" s="15" t="n">
        <v>13</v>
      </c>
      <c r="C20" s="15" t="n">
        <v>1387.239218483</v>
      </c>
      <c r="D20" s="15" t="n">
        <v>8943.727679522999</v>
      </c>
      <c r="E20" s="16">
        <f>C20/$C$51</f>
        <v/>
      </c>
      <c r="F20" s="16">
        <f>D20/D$51</f>
        <v/>
      </c>
    </row>
    <row r="21">
      <c r="A21" s="15" t="inlineStr">
        <is>
          <t>ME</t>
        </is>
      </c>
      <c r="B21" s="15" t="n">
        <v>16.2</v>
      </c>
      <c r="C21" s="15" t="n">
        <v>51.830478356</v>
      </c>
      <c r="D21" s="15" t="n">
        <v>164.903258911</v>
      </c>
      <c r="E21" s="16">
        <f>C21/$C$51</f>
        <v/>
      </c>
      <c r="F21" s="16">
        <f>D21/D$51</f>
        <v/>
      </c>
    </row>
    <row r="22">
      <c r="A22" s="15" t="inlineStr">
        <is>
          <t>MI</t>
        </is>
      </c>
      <c r="B22" s="15" t="n">
        <v>1</v>
      </c>
      <c r="C22" s="15" t="n">
        <v>4630.261240754</v>
      </c>
      <c r="D22" s="15" t="n">
        <v>11031.48306777</v>
      </c>
      <c r="E22" s="16">
        <f>C22/$C$51</f>
        <v/>
      </c>
      <c r="F22" s="16">
        <f>D22/D$51</f>
        <v/>
      </c>
    </row>
    <row r="23">
      <c r="A23" s="15" t="inlineStr">
        <is>
          <t>MN</t>
        </is>
      </c>
      <c r="B23" s="15" t="n">
        <v>1</v>
      </c>
      <c r="C23" s="15" t="n">
        <v>1044.38943181</v>
      </c>
      <c r="D23" s="15" t="n">
        <v>3874.318116243</v>
      </c>
      <c r="E23" s="16">
        <f>C23/$C$51</f>
        <v/>
      </c>
      <c r="F23" s="16">
        <f>D23/D$51</f>
        <v/>
      </c>
    </row>
    <row r="24">
      <c r="A24" s="15" t="inlineStr">
        <is>
          <t>MO</t>
        </is>
      </c>
      <c r="B24" s="15" t="n">
        <v>2.2</v>
      </c>
      <c r="C24" s="15" t="n">
        <v>2109.907487652</v>
      </c>
      <c r="D24" s="15" t="n">
        <v>8556.896162646</v>
      </c>
      <c r="E24" s="16">
        <f>C24/$C$51</f>
        <v/>
      </c>
      <c r="F24" s="16">
        <f>D24/D$51</f>
        <v/>
      </c>
    </row>
    <row r="25">
      <c r="A25" s="15" t="inlineStr">
        <is>
          <t>MS</t>
        </is>
      </c>
      <c r="B25" s="15" t="n">
        <v>0</v>
      </c>
      <c r="C25" s="15" t="n">
        <v>1321.125902582</v>
      </c>
      <c r="D25" s="15" t="n">
        <v>4790.005128773</v>
      </c>
      <c r="E25" s="16">
        <f>C25/$C$51</f>
        <v/>
      </c>
      <c r="F25" s="16">
        <f>D25/D$51</f>
        <v/>
      </c>
    </row>
    <row r="26">
      <c r="A26" s="15" t="inlineStr">
        <is>
          <t>MT</t>
        </is>
      </c>
      <c r="B26" s="15" t="n">
        <v>0</v>
      </c>
      <c r="C26" s="15" t="n">
        <v>1029.870501492</v>
      </c>
      <c r="D26" s="15" t="n">
        <v>2836.690723278</v>
      </c>
      <c r="E26" s="16">
        <f>C26/$C$51</f>
        <v/>
      </c>
      <c r="F26" s="16">
        <f>D26/D$51</f>
        <v/>
      </c>
    </row>
    <row r="27">
      <c r="A27" s="15" t="inlineStr">
        <is>
          <t>NC</t>
        </is>
      </c>
      <c r="B27" s="15" t="n">
        <v>1</v>
      </c>
      <c r="C27" s="15" t="n">
        <v>5956.982027798</v>
      </c>
      <c r="D27" s="15" t="n">
        <v>17741.490234404</v>
      </c>
      <c r="E27" s="16">
        <f>C27/$C$51</f>
        <v/>
      </c>
      <c r="F27" s="16">
        <f>D27/D$51</f>
        <v/>
      </c>
    </row>
    <row r="28">
      <c r="A28" s="15" t="inlineStr">
        <is>
          <t>ND</t>
        </is>
      </c>
      <c r="B28" s="15" t="n">
        <v>0</v>
      </c>
      <c r="C28" s="15" t="n">
        <v>956.60528948</v>
      </c>
      <c r="D28" s="15" t="n">
        <v>670.843509107</v>
      </c>
      <c r="E28" s="16">
        <f>C28/$C$51</f>
        <v/>
      </c>
      <c r="F28" s="16">
        <f>D28/D$51</f>
        <v/>
      </c>
    </row>
    <row r="29">
      <c r="A29" s="15" t="inlineStr">
        <is>
          <t>NE</t>
        </is>
      </c>
      <c r="B29" s="15" t="n">
        <v>0</v>
      </c>
      <c r="C29" s="15" t="n">
        <v>1334.833530953</v>
      </c>
      <c r="D29" s="15" t="n">
        <v>1205.537881186</v>
      </c>
      <c r="E29" s="16">
        <f>C29/$C$51</f>
        <v/>
      </c>
      <c r="F29" s="16">
        <f>D29/D$51</f>
        <v/>
      </c>
    </row>
    <row r="30">
      <c r="A30" s="15" t="inlineStr">
        <is>
          <t>NH</t>
        </is>
      </c>
      <c r="B30" s="15" t="n">
        <v>0</v>
      </c>
      <c r="C30" s="15" t="n">
        <v>77.076554481</v>
      </c>
      <c r="D30" s="15" t="n">
        <v>652.162611481</v>
      </c>
      <c r="E30" s="16">
        <f>C30/$C$51</f>
        <v/>
      </c>
      <c r="F30" s="16">
        <f>D30/D$51</f>
        <v/>
      </c>
    </row>
    <row r="31">
      <c r="A31" s="15" t="inlineStr">
        <is>
          <t>NJ</t>
        </is>
      </c>
      <c r="B31" s="15" t="n">
        <v>320.8</v>
      </c>
      <c r="C31" s="15" t="n">
        <v>2000</v>
      </c>
      <c r="D31" s="15" t="n">
        <v>2000</v>
      </c>
      <c r="E31" s="16">
        <f>C31/$C$51</f>
        <v/>
      </c>
      <c r="F31" s="16">
        <f>D31/D$51</f>
        <v/>
      </c>
    </row>
    <row r="32">
      <c r="A32" s="15" t="inlineStr">
        <is>
          <t>NM</t>
        </is>
      </c>
      <c r="B32" s="15" t="n">
        <v>3.6</v>
      </c>
      <c r="C32" s="15" t="n">
        <v>3606.889423207</v>
      </c>
      <c r="D32" s="15" t="n">
        <v>3835.891661125</v>
      </c>
      <c r="E32" s="16">
        <f>C32/$C$51</f>
        <v/>
      </c>
      <c r="F32" s="16">
        <f>D32/D$51</f>
        <v/>
      </c>
    </row>
    <row r="33">
      <c r="A33" s="15" t="inlineStr">
        <is>
          <t>NV</t>
        </is>
      </c>
      <c r="B33" s="15" t="n">
        <v>10</v>
      </c>
      <c r="C33" s="15" t="n">
        <v>1972.648248565</v>
      </c>
      <c r="D33" s="15" t="n">
        <v>3229.413601638</v>
      </c>
      <c r="E33" s="16">
        <f>C33/$C$51</f>
        <v/>
      </c>
      <c r="F33" s="16">
        <f>D33/D$51</f>
        <v/>
      </c>
    </row>
    <row r="34">
      <c r="A34" s="15" t="inlineStr">
        <is>
          <t>NY</t>
        </is>
      </c>
      <c r="B34" s="15" t="n">
        <v>254</v>
      </c>
      <c r="C34" s="15" t="n">
        <v>3000</v>
      </c>
      <c r="D34" s="15" t="n">
        <v>5515.539892687</v>
      </c>
      <c r="E34" s="16">
        <f>C34/$C$51</f>
        <v/>
      </c>
      <c r="F34" s="16">
        <f>D34/D$51</f>
        <v/>
      </c>
    </row>
    <row r="35">
      <c r="A35" s="15" t="inlineStr">
        <is>
          <t>OH</t>
        </is>
      </c>
      <c r="B35" s="15" t="n">
        <v>53</v>
      </c>
      <c r="C35" s="15" t="n">
        <v>12854.389578186</v>
      </c>
      <c r="D35" s="15" t="n">
        <v>17308.154714854</v>
      </c>
      <c r="E35" s="16">
        <f>C35/$C$51</f>
        <v/>
      </c>
      <c r="F35" s="16">
        <f>D35/D$51</f>
        <v/>
      </c>
    </row>
    <row r="36">
      <c r="A36" s="15" t="inlineStr">
        <is>
          <t>OK</t>
        </is>
      </c>
      <c r="B36" s="15" t="n">
        <v>0</v>
      </c>
      <c r="C36" s="15" t="n">
        <v>3538.841659557</v>
      </c>
      <c r="D36" s="15" t="n">
        <v>5278.76813048</v>
      </c>
      <c r="E36" s="16">
        <f>C36/$C$51</f>
        <v/>
      </c>
      <c r="F36" s="16">
        <f>D36/D$51</f>
        <v/>
      </c>
    </row>
    <row r="37">
      <c r="A37" s="15" t="inlineStr">
        <is>
          <t>OR</t>
        </is>
      </c>
      <c r="B37" s="15" t="n">
        <v>30.135111714</v>
      </c>
      <c r="C37" s="15" t="n">
        <v>2195.119146186</v>
      </c>
      <c r="D37" s="15" t="n">
        <v>4961.746410292</v>
      </c>
      <c r="E37" s="16">
        <f>C37/$C$51</f>
        <v/>
      </c>
      <c r="F37" s="16">
        <f>D37/D$51</f>
        <v/>
      </c>
    </row>
    <row r="38">
      <c r="A38" s="15" t="inlineStr">
        <is>
          <t>PA</t>
        </is>
      </c>
      <c r="B38" s="15" t="n">
        <v>30.4</v>
      </c>
      <c r="C38" s="15" t="n">
        <v>1529.756753389</v>
      </c>
      <c r="D38" s="15" t="n">
        <v>6240.816690616</v>
      </c>
      <c r="E38" s="16">
        <f>C38/$C$51</f>
        <v/>
      </c>
      <c r="F38" s="16">
        <f>D38/D$51</f>
        <v/>
      </c>
    </row>
    <row r="39">
      <c r="A39" s="15" t="inlineStr">
        <is>
          <t>RI</t>
        </is>
      </c>
      <c r="B39" s="15" t="n">
        <v>0</v>
      </c>
      <c r="C39" s="15" t="n">
        <v>18.131715635</v>
      </c>
      <c r="D39" s="15" t="n">
        <v>797.336339611</v>
      </c>
      <c r="E39" s="16">
        <f>C39/$C$51</f>
        <v/>
      </c>
      <c r="F39" s="16">
        <f>D39/D$51</f>
        <v/>
      </c>
    </row>
    <row r="40">
      <c r="A40" s="15" t="inlineStr">
        <is>
          <t>SC</t>
        </is>
      </c>
      <c r="B40" s="15" t="n">
        <v>4</v>
      </c>
      <c r="C40" s="15" t="n">
        <v>2829.226715378</v>
      </c>
      <c r="D40" s="15" t="n">
        <v>11525.565173271</v>
      </c>
      <c r="E40" s="16">
        <f>C40/$C$51</f>
        <v/>
      </c>
      <c r="F40" s="16">
        <f>D40/D$51</f>
        <v/>
      </c>
    </row>
    <row r="41">
      <c r="A41" s="15" t="inlineStr">
        <is>
          <t>SD</t>
        </is>
      </c>
      <c r="B41" s="15" t="n">
        <v>0</v>
      </c>
      <c r="C41" s="15" t="n">
        <v>885.937820393</v>
      </c>
      <c r="D41" s="15" t="n">
        <v>1370.182233798</v>
      </c>
      <c r="E41" s="16">
        <f>C41/$C$51</f>
        <v/>
      </c>
      <c r="F41" s="16">
        <f>D41/D$51</f>
        <v/>
      </c>
    </row>
    <row r="42">
      <c r="A42" s="15" t="inlineStr">
        <is>
          <t>TN</t>
        </is>
      </c>
      <c r="B42" s="15" t="n">
        <v>0</v>
      </c>
      <c r="C42" s="15" t="n">
        <v>680.139683753</v>
      </c>
      <c r="D42" s="15" t="n">
        <v>4281.984495733</v>
      </c>
      <c r="E42" s="16">
        <f>C42/$C$51</f>
        <v/>
      </c>
      <c r="F42" s="16">
        <f>D42/D$51</f>
        <v/>
      </c>
    </row>
    <row r="43">
      <c r="A43" s="15" t="inlineStr">
        <is>
          <t>TX</t>
        </is>
      </c>
      <c r="B43" s="15" t="n">
        <v>105.2</v>
      </c>
      <c r="C43" s="15" t="n">
        <v>20906.218037183</v>
      </c>
      <c r="D43" s="15" t="n">
        <v>37489.83174928</v>
      </c>
      <c r="E43" s="16">
        <f>C43/$C$51</f>
        <v/>
      </c>
      <c r="F43" s="16">
        <f>D43/D$51</f>
        <v/>
      </c>
    </row>
    <row r="44">
      <c r="A44" s="15" t="inlineStr">
        <is>
          <t>UT</t>
        </is>
      </c>
      <c r="B44" s="15" t="n">
        <v>0</v>
      </c>
      <c r="C44" s="15" t="n">
        <v>516.273271224</v>
      </c>
      <c r="D44" s="15" t="n">
        <v>1050.033040525</v>
      </c>
      <c r="E44" s="16">
        <f>C44/$C$51</f>
        <v/>
      </c>
      <c r="F44" s="16">
        <f>D44/D$51</f>
        <v/>
      </c>
    </row>
    <row r="45">
      <c r="A45" s="15" t="inlineStr">
        <is>
          <t>VA</t>
        </is>
      </c>
      <c r="B45" s="15" t="n">
        <v>0</v>
      </c>
      <c r="C45" s="15" t="n">
        <v>553.27178359</v>
      </c>
      <c r="D45" s="15" t="n">
        <v>5983.425738174</v>
      </c>
      <c r="E45" s="16">
        <f>C45/$C$51</f>
        <v/>
      </c>
      <c r="F45" s="16">
        <f>D45/D$51</f>
        <v/>
      </c>
    </row>
    <row r="46">
      <c r="A46" s="15" t="inlineStr">
        <is>
          <t>VT</t>
        </is>
      </c>
      <c r="B46" s="15" t="n">
        <v>2</v>
      </c>
      <c r="C46" s="15" t="n">
        <v>0</v>
      </c>
      <c r="D46" s="15" t="n">
        <v>46.358535944</v>
      </c>
      <c r="E46" s="16">
        <f>C46/$C$51</f>
        <v/>
      </c>
      <c r="F46" s="16">
        <f>D46/D$51</f>
        <v/>
      </c>
    </row>
    <row r="47">
      <c r="A47" s="15" t="inlineStr">
        <is>
          <t>WA</t>
        </is>
      </c>
      <c r="B47" s="15" t="n">
        <v>89.775249121</v>
      </c>
      <c r="C47" s="15" t="n">
        <v>1670.774395173</v>
      </c>
      <c r="D47" s="15" t="n">
        <v>6862.369617166</v>
      </c>
      <c r="E47" s="16">
        <f>C47/$C$51</f>
        <v/>
      </c>
      <c r="F47" s="16">
        <f>D47/D$51</f>
        <v/>
      </c>
    </row>
    <row r="48">
      <c r="A48" s="15" t="inlineStr">
        <is>
          <t>WI</t>
        </is>
      </c>
      <c r="B48" s="15" t="n">
        <v>0</v>
      </c>
      <c r="C48" s="15" t="n">
        <v>2122.244400296</v>
      </c>
      <c r="D48" s="15" t="n">
        <v>7003.319927144</v>
      </c>
      <c r="E48" s="16">
        <f>C48/$C$51</f>
        <v/>
      </c>
      <c r="F48" s="16">
        <f>D48/D$51</f>
        <v/>
      </c>
    </row>
    <row r="49">
      <c r="A49" s="15" t="inlineStr">
        <is>
          <t>WV</t>
        </is>
      </c>
      <c r="B49" s="15" t="n">
        <v>65.5</v>
      </c>
      <c r="C49" s="15" t="n">
        <v>813.807051729</v>
      </c>
      <c r="D49" s="15" t="n">
        <v>1219.723141924</v>
      </c>
      <c r="E49" s="16">
        <f>C49/$C$51</f>
        <v/>
      </c>
      <c r="F49" s="16">
        <f>D49/D$51</f>
        <v/>
      </c>
    </row>
    <row r="50">
      <c r="A50" s="15" t="inlineStr">
        <is>
          <t>WY</t>
        </is>
      </c>
      <c r="B50" s="15" t="n">
        <v>0</v>
      </c>
      <c r="C50" s="15" t="n">
        <v>2631.825828735</v>
      </c>
      <c r="D50" s="15" t="n">
        <v>8480.430279054</v>
      </c>
      <c r="E50" s="16">
        <f>C50/$C$51</f>
        <v/>
      </c>
      <c r="F50" s="16">
        <f>D50/D$51</f>
        <v/>
      </c>
    </row>
    <row r="51">
      <c r="A51" s="15" t="inlineStr">
        <is>
          <t>Total</t>
        </is>
      </c>
      <c r="B51" s="15">
        <f>SUM(B3:B50)</f>
        <v/>
      </c>
      <c r="C51" s="15">
        <f>SUM(C3:C50)</f>
        <v/>
      </c>
      <c r="D51" s="15">
        <f>SUM(D3:D50)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G95"/>
  <sheetViews>
    <sheetView tabSelected="1" topLeftCell="A20" workbookViewId="0">
      <selection activeCell="H41" sqref="H41"/>
    </sheetView>
  </sheetViews>
  <sheetFormatPr baseColWidth="10" defaultRowHeight="15"/>
  <sheetData>
    <row r="1" ht="16" customHeight="1" s="11">
      <c r="A1" s="17" t="n"/>
      <c r="B1" s="17" t="n"/>
      <c r="C1" s="17" t="n"/>
      <c r="D1" s="17" t="n"/>
      <c r="E1" s="17" t="n"/>
      <c r="F1" s="17" t="n"/>
      <c r="G1" s="17" t="n"/>
      <c r="H1" s="17" t="n"/>
      <c r="I1" s="17" t="n"/>
      <c r="J1" s="17" t="n"/>
      <c r="K1" s="17" t="n"/>
      <c r="L1" s="17" t="n"/>
      <c r="M1" s="17" t="n"/>
      <c r="N1" s="17" t="n"/>
      <c r="O1" s="17" t="n"/>
      <c r="P1" s="17" t="n"/>
      <c r="Q1" s="17" t="n"/>
      <c r="R1" s="17" t="n"/>
      <c r="S1" s="17" t="n"/>
      <c r="T1" s="17" t="n"/>
      <c r="U1" s="17" t="n"/>
      <c r="V1" s="17" t="n"/>
      <c r="W1" s="17" t="n"/>
      <c r="X1" s="17" t="n"/>
      <c r="Y1" s="17" t="n"/>
      <c r="Z1" s="17" t="n"/>
      <c r="AA1" s="17" t="n"/>
      <c r="AB1" s="17" t="n"/>
      <c r="AC1" s="17" t="n"/>
      <c r="AD1" s="17" t="n"/>
      <c r="AE1" s="17" t="n"/>
      <c r="AF1" s="17" t="n"/>
      <c r="AG1" s="17" t="n"/>
    </row>
    <row r="2" ht="16" customHeight="1" s="11">
      <c r="A2" s="17" t="inlineStr">
        <is>
          <t>National Grid cumulative additions (2035)</t>
        </is>
      </c>
      <c r="B2" s="17" t="n"/>
      <c r="C2" s="17" t="n"/>
      <c r="D2" s="17" t="n"/>
      <c r="E2" s="17" t="n"/>
      <c r="F2" s="17" t="n"/>
      <c r="G2" s="17" t="n"/>
      <c r="H2" s="17" t="n"/>
      <c r="I2" s="17" t="n"/>
      <c r="J2" s="17" t="n"/>
      <c r="K2" s="17" t="n"/>
      <c r="L2" s="17" t="n"/>
      <c r="M2" s="17" t="n"/>
      <c r="N2" s="17" t="n"/>
      <c r="O2" s="17" t="n"/>
      <c r="P2" s="17" t="n"/>
      <c r="Q2" s="17" t="n"/>
      <c r="R2" s="17" t="n"/>
      <c r="S2" s="17" t="n"/>
      <c r="T2" s="17" t="n"/>
      <c r="U2" s="17" t="n"/>
      <c r="V2" s="17" t="n"/>
      <c r="W2" s="17" t="n"/>
      <c r="X2" s="17" t="n"/>
      <c r="Y2" s="17" t="n"/>
      <c r="Z2" s="17" t="n"/>
      <c r="AA2" s="17" t="n"/>
      <c r="AB2" s="17" t="n"/>
      <c r="AC2" s="17" t="n"/>
      <c r="AD2" s="17" t="n"/>
      <c r="AE2" s="17" t="n"/>
      <c r="AF2" s="17" t="n"/>
      <c r="AG2" s="17" t="n"/>
    </row>
    <row r="3" ht="16" customHeight="1" s="11">
      <c r="A3" s="17" t="inlineStr">
        <is>
          <t>From pixel analysis:</t>
        </is>
      </c>
      <c r="B3" s="17" t="n"/>
      <c r="C3" s="17" t="n"/>
      <c r="D3" s="17" t="n"/>
      <c r="E3" s="17" t="n"/>
      <c r="F3" s="17" t="n"/>
      <c r="G3" s="17" t="n"/>
      <c r="H3" s="17" t="n"/>
      <c r="I3" s="17" t="n"/>
      <c r="J3" s="17" t="n"/>
      <c r="K3" s="17" t="n"/>
      <c r="L3" s="17" t="n"/>
      <c r="M3" s="17" t="n"/>
      <c r="N3" s="17" t="n"/>
      <c r="O3" s="17" t="n"/>
      <c r="P3" s="17" t="n"/>
      <c r="Q3" s="17" t="n"/>
      <c r="R3" s="17" t="n"/>
      <c r="S3" s="17" t="n"/>
      <c r="T3" s="17" t="n"/>
      <c r="U3" s="17" t="n"/>
      <c r="V3" s="17" t="n"/>
      <c r="W3" s="17" t="n"/>
      <c r="X3" s="17" t="n"/>
      <c r="Y3" s="17" t="n"/>
      <c r="Z3" s="17" t="n"/>
      <c r="AA3" s="17" t="n"/>
      <c r="AB3" s="17" t="n"/>
      <c r="AC3" s="17" t="n"/>
      <c r="AD3" s="17" t="n"/>
      <c r="AE3" s="17" t="n"/>
      <c r="AF3" s="17" t="n"/>
      <c r="AG3" s="17" t="n"/>
    </row>
    <row r="4" ht="16" customHeight="1" s="11">
      <c r="A4" s="17" t="inlineStr">
        <is>
          <t>100 GW = 88 pixels</t>
        </is>
      </c>
      <c r="B4" s="17" t="n"/>
      <c r="C4" s="17" t="n"/>
      <c r="D4" s="17" t="n"/>
      <c r="E4" s="17" t="n"/>
      <c r="F4" s="17" t="n"/>
      <c r="G4" s="17" t="n"/>
      <c r="H4" s="17" t="n"/>
      <c r="I4" s="17" t="n"/>
      <c r="J4" s="17" t="n"/>
      <c r="K4" s="17" t="n"/>
      <c r="L4" s="17" t="n"/>
      <c r="M4" s="17" t="n"/>
      <c r="N4" s="17" t="n"/>
      <c r="O4" s="17" t="n"/>
      <c r="P4" s="17" t="n"/>
      <c r="Q4" s="17" t="n"/>
      <c r="R4" s="17" t="n"/>
      <c r="S4" s="17" t="n"/>
      <c r="T4" s="17" t="n"/>
      <c r="U4" s="17" t="n"/>
      <c r="V4" s="17" t="n"/>
      <c r="W4" s="17" t="n"/>
      <c r="X4" s="17" t="n"/>
      <c r="Y4" s="17" t="n"/>
      <c r="Z4" s="17" t="n"/>
      <c r="AA4" s="17" t="n"/>
      <c r="AB4" s="17" t="n"/>
      <c r="AC4" s="17" t="n"/>
      <c r="AD4" s="17" t="n"/>
      <c r="AE4" s="17" t="n"/>
      <c r="AF4" s="17" t="n"/>
      <c r="AG4" s="17" t="n"/>
    </row>
    <row r="5" ht="16" customHeight="1" s="11">
      <c r="A5" s="17" t="inlineStr">
        <is>
          <t>2035 battery additions: 24 pixels</t>
        </is>
      </c>
      <c r="B5" s="17" t="n"/>
      <c r="C5" s="17" t="n"/>
      <c r="D5" s="17" t="n"/>
      <c r="E5" s="17" t="n"/>
      <c r="F5" s="17" t="n"/>
      <c r="G5" s="17" t="n"/>
      <c r="H5" s="17" t="n"/>
      <c r="I5" s="17" t="n"/>
      <c r="J5" s="17" t="n"/>
      <c r="K5" s="17" t="n"/>
      <c r="L5" s="17" t="n"/>
      <c r="M5" s="17" t="n"/>
      <c r="N5" s="17" t="n"/>
      <c r="O5" s="17" t="n"/>
      <c r="P5" s="17" t="n"/>
      <c r="Q5" s="17" t="n"/>
      <c r="R5" s="17" t="n"/>
      <c r="S5" s="17" t="n"/>
      <c r="T5" s="17" t="n"/>
      <c r="U5" s="17" t="n"/>
      <c r="V5" s="17" t="n"/>
      <c r="W5" s="17" t="n"/>
      <c r="X5" s="17" t="n"/>
      <c r="Y5" s="17" t="n"/>
      <c r="Z5" s="17" t="n"/>
      <c r="AA5" s="17" t="n"/>
      <c r="AB5" s="17" t="n"/>
      <c r="AC5" s="17" t="n"/>
      <c r="AD5" s="17" t="n"/>
      <c r="AE5" s="17" t="n"/>
      <c r="AF5" s="17" t="n"/>
      <c r="AG5" s="17" t="n"/>
    </row>
    <row r="6" ht="16" customHeight="1" s="11">
      <c r="A6" s="17" t="inlineStr">
        <is>
          <t>2035 battery additions:</t>
        </is>
      </c>
      <c r="B6" s="17" t="n"/>
      <c r="C6" s="17" t="n"/>
      <c r="D6" s="18" t="inlineStr">
        <is>
          <t>BAU national</t>
        </is>
      </c>
      <c r="E6" s="18" t="inlineStr">
        <is>
          <t>2019 (GW)</t>
        </is>
      </c>
      <c r="F6" s="18" t="inlineStr">
        <is>
          <t>2035(GW)</t>
        </is>
      </c>
      <c r="G6" s="18" t="inlineStr">
        <is>
          <t>2050 (1.5x)</t>
        </is>
      </c>
      <c r="H6" s="17" t="n"/>
      <c r="I6" s="17" t="n"/>
      <c r="J6" s="17" t="n"/>
      <c r="K6" s="17" t="n"/>
      <c r="L6" s="17" t="n"/>
      <c r="M6" s="17" t="n"/>
      <c r="N6" s="17" t="n"/>
      <c r="O6" s="17" t="n"/>
      <c r="P6" s="17" t="n"/>
      <c r="Q6" s="17" t="n"/>
      <c r="R6" s="17" t="n"/>
      <c r="S6" s="17" t="n"/>
      <c r="T6" s="17" t="n"/>
      <c r="U6" s="17" t="n"/>
      <c r="V6" s="17" t="n"/>
      <c r="W6" s="17" t="n"/>
      <c r="X6" s="17" t="n"/>
      <c r="Y6" s="17" t="n"/>
      <c r="Z6" s="17" t="n"/>
      <c r="AA6" s="17" t="n"/>
      <c r="AB6" s="17" t="n"/>
      <c r="AC6" s="17" t="n"/>
      <c r="AD6" s="17" t="n"/>
      <c r="AE6" s="17" t="n"/>
      <c r="AF6" s="17" t="n"/>
      <c r="AG6" s="17" t="n"/>
    </row>
    <row r="7" ht="16" customHeight="1" s="11">
      <c r="A7" s="18" t="inlineStr">
        <is>
          <t>27 GW</t>
        </is>
      </c>
      <c r="B7" s="17" t="n"/>
      <c r="C7" s="17" t="n"/>
      <c r="D7" s="17" t="n"/>
      <c r="E7" s="19">
        <f>'Gridlab Battery Data'!B51/1000</f>
        <v/>
      </c>
      <c r="F7" s="17" t="n">
        <v>27</v>
      </c>
      <c r="G7" s="17">
        <f>F7*1.5</f>
        <v/>
      </c>
      <c r="H7" s="17" t="n"/>
      <c r="I7" s="17" t="n"/>
      <c r="J7" s="17" t="n"/>
      <c r="K7" s="17" t="n"/>
      <c r="L7" s="17" t="n"/>
      <c r="M7" s="17" t="n"/>
      <c r="N7" s="17" t="n"/>
      <c r="O7" s="17" t="n"/>
      <c r="P7" s="17" t="n"/>
      <c r="Q7" s="17" t="n"/>
      <c r="R7" s="17" t="n"/>
      <c r="S7" s="17" t="n"/>
      <c r="T7" s="17" t="n"/>
      <c r="U7" s="17" t="n"/>
      <c r="V7" s="17" t="n"/>
      <c r="W7" s="17" t="n"/>
      <c r="X7" s="17" t="n"/>
      <c r="Y7" s="17" t="n"/>
      <c r="Z7" s="17" t="n"/>
      <c r="AA7" s="17" t="n"/>
      <c r="AB7" s="17" t="n"/>
      <c r="AC7" s="17" t="n"/>
      <c r="AD7" s="17" t="n"/>
      <c r="AE7" s="17" t="n"/>
      <c r="AF7" s="17" t="n"/>
      <c r="AG7" s="17" t="n"/>
    </row>
    <row r="8" ht="16" customHeight="1" s="11">
      <c r="A8" s="17" t="n"/>
      <c r="B8" s="17" t="n"/>
      <c r="C8" s="17" t="n"/>
      <c r="D8" s="17" t="n"/>
      <c r="E8" s="17" t="n"/>
      <c r="F8" s="17" t="n"/>
      <c r="G8" s="17" t="n"/>
      <c r="H8" s="17" t="n"/>
      <c r="I8" s="17" t="n"/>
      <c r="J8" s="17" t="n"/>
      <c r="K8" s="17" t="n"/>
      <c r="L8" s="17" t="n"/>
      <c r="M8" s="17" t="n"/>
      <c r="N8" s="17" t="n"/>
      <c r="O8" s="17" t="n"/>
      <c r="P8" s="17" t="n"/>
      <c r="Q8" s="17" t="n"/>
      <c r="R8" s="17" t="n"/>
      <c r="S8" s="17" t="n"/>
      <c r="T8" s="17" t="n"/>
      <c r="U8" s="17" t="n"/>
      <c r="V8" s="17" t="n"/>
      <c r="W8" s="17" t="n"/>
      <c r="X8" s="17" t="n"/>
      <c r="Y8" s="17" t="n"/>
      <c r="Z8" s="17" t="n"/>
      <c r="AA8" s="17" t="n"/>
      <c r="AB8" s="17" t="n"/>
      <c r="AC8" s="17" t="n"/>
      <c r="AD8" s="17" t="n"/>
      <c r="AE8" s="17" t="n"/>
      <c r="AF8" s="17" t="n"/>
      <c r="AG8" s="17" t="n"/>
    </row>
    <row r="9" ht="16" customHeight="1" s="11">
      <c r="A9" s="17" t="n"/>
      <c r="B9" s="17" t="n"/>
      <c r="C9" s="17" t="n"/>
      <c r="D9" s="18" t="inlineStr">
        <is>
          <t>Potential National (x1.5)</t>
        </is>
      </c>
      <c r="E9" s="18" t="inlineStr">
        <is>
          <t>2019 (GW)</t>
        </is>
      </c>
      <c r="F9" s="18" t="inlineStr">
        <is>
          <t>2035(GW)</t>
        </is>
      </c>
      <c r="G9" s="18" t="inlineStr">
        <is>
          <t>2050 (GW)</t>
        </is>
      </c>
      <c r="H9" s="17" t="n"/>
      <c r="I9" s="17" t="n"/>
      <c r="J9" s="17" t="n"/>
      <c r="K9" s="17" t="n"/>
      <c r="L9" s="17" t="n"/>
      <c r="M9" s="17" t="n"/>
      <c r="N9" s="17" t="n"/>
      <c r="O9" s="17" t="n"/>
      <c r="P9" s="17" t="n"/>
      <c r="Q9" s="17" t="n"/>
      <c r="R9" s="17" t="n"/>
      <c r="S9" s="17" t="n"/>
      <c r="T9" s="17" t="n"/>
      <c r="U9" s="17" t="n"/>
      <c r="V9" s="17" t="n"/>
      <c r="W9" s="17" t="n"/>
      <c r="X9" s="17" t="n"/>
      <c r="Y9" s="17" t="n"/>
      <c r="Z9" s="17" t="n"/>
      <c r="AA9" s="17" t="n"/>
      <c r="AB9" s="17" t="n"/>
      <c r="AC9" s="17" t="n"/>
      <c r="AD9" s="17" t="n"/>
      <c r="AE9" s="17" t="n"/>
      <c r="AF9" s="17" t="n"/>
      <c r="AG9" s="17" t="n"/>
    </row>
    <row r="10" ht="16" customHeight="1" s="11">
      <c r="A10" s="17" t="n"/>
      <c r="B10" s="17" t="n"/>
      <c r="C10" s="17" t="n"/>
      <c r="D10" s="17" t="n"/>
      <c r="E10" s="17">
        <f>'Gridlab Battery Data'!B51/1000</f>
        <v/>
      </c>
      <c r="F10" s="19">
        <f>'Gridlab Battery Data'!C51/1000 * 1.5</f>
        <v/>
      </c>
      <c r="G10" s="19">
        <f>'Gridlab Battery Data'!D51/1000 * 1.5</f>
        <v/>
      </c>
      <c r="H10" s="19" t="n"/>
      <c r="I10" s="19" t="n"/>
      <c r="J10" s="19" t="n"/>
      <c r="K10" s="17" t="n"/>
      <c r="L10" s="17" t="n"/>
      <c r="M10" s="17" t="n"/>
      <c r="N10" s="17" t="n"/>
      <c r="O10" s="17" t="n"/>
      <c r="P10" s="17" t="n"/>
      <c r="Q10" s="17" t="n"/>
      <c r="R10" s="17" t="n"/>
      <c r="S10" s="17" t="n"/>
      <c r="T10" s="17" t="n"/>
      <c r="U10" s="17" t="n"/>
      <c r="V10" s="17" t="n"/>
      <c r="W10" s="17" t="n"/>
      <c r="X10" s="17" t="n"/>
      <c r="Y10" s="17" t="n"/>
      <c r="Z10" s="17" t="n"/>
      <c r="AA10" s="17" t="n"/>
      <c r="AB10" s="17" t="n"/>
      <c r="AC10" s="17" t="n"/>
      <c r="AD10" s="17" t="n"/>
      <c r="AE10" s="17" t="n"/>
      <c r="AF10" s="17" t="n"/>
      <c r="AG10" s="17" t="n"/>
    </row>
    <row r="11" ht="16" customHeight="1" s="11">
      <c r="A11" s="17" t="n"/>
      <c r="B11" s="17" t="n"/>
      <c r="C11" s="17" t="n"/>
      <c r="D11" s="17" t="n"/>
      <c r="E11" s="17" t="n"/>
      <c r="F11" s="17" t="n"/>
      <c r="G11" s="17" t="n"/>
      <c r="H11" s="17" t="n"/>
      <c r="I11" s="17" t="n"/>
      <c r="J11" s="17" t="n"/>
      <c r="K11" s="17" t="n"/>
      <c r="L11" s="17" t="n"/>
      <c r="M11" s="17" t="n"/>
      <c r="N11" s="17" t="n"/>
      <c r="O11" s="17" t="n"/>
      <c r="P11" s="17" t="n"/>
      <c r="Q11" s="17" t="n"/>
      <c r="R11" s="17" t="n"/>
      <c r="S11" s="17" t="n"/>
      <c r="T11" s="17" t="n"/>
      <c r="U11" s="17" t="n"/>
      <c r="V11" s="17" t="n"/>
      <c r="W11" s="17" t="n"/>
      <c r="X11" s="17" t="n"/>
      <c r="Y11" s="17" t="n"/>
      <c r="Z11" s="17" t="n"/>
      <c r="AA11" s="17" t="n"/>
      <c r="AB11" s="17" t="n"/>
      <c r="AC11" s="17" t="n"/>
      <c r="AD11" s="17" t="n"/>
      <c r="AE11" s="17" t="n"/>
      <c r="AF11" s="17" t="n"/>
      <c r="AG11" s="17" t="n"/>
    </row>
    <row r="12" ht="16" customHeight="1" s="11">
      <c r="A12" s="17" t="n"/>
      <c r="B12" s="17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</row>
    <row r="13" ht="16" customHeight="1" s="11">
      <c r="A13" s="17" t="n"/>
      <c r="B13" s="17" t="n"/>
      <c r="C13" s="17" t="n"/>
      <c r="D13" s="17" t="n"/>
      <c r="E13" s="17" t="n"/>
      <c r="F13" s="17" t="n"/>
      <c r="G13" s="17" t="n"/>
      <c r="H13" s="17" t="n"/>
      <c r="I13" s="17" t="n"/>
      <c r="J13" s="17" t="n"/>
      <c r="K13" s="17" t="n"/>
      <c r="L13" s="17" t="n"/>
      <c r="M13" s="17" t="n"/>
      <c r="N13" s="17" t="n"/>
      <c r="O13" s="17" t="n"/>
      <c r="P13" s="17" t="n"/>
      <c r="Q13" s="17" t="n"/>
      <c r="R13" s="17" t="n"/>
      <c r="S13" s="17" t="n"/>
      <c r="T13" s="17" t="n"/>
      <c r="U13" s="17" t="n"/>
      <c r="V13" s="17" t="n"/>
      <c r="W13" s="17" t="n"/>
      <c r="X13" s="17" t="n"/>
      <c r="Y13" s="17" t="n"/>
      <c r="Z13" s="17" t="n"/>
      <c r="AA13" s="17" t="n"/>
      <c r="AB13" s="17" t="n"/>
      <c r="AC13" s="17" t="n"/>
      <c r="AD13" s="17" t="n"/>
      <c r="AE13" s="17" t="n"/>
      <c r="AF13" s="17" t="n"/>
      <c r="AG13" s="17" t="n"/>
    </row>
    <row r="14" ht="16" customHeight="1" s="11">
      <c r="A14" s="17" t="n"/>
      <c r="B14" s="17" t="n"/>
      <c r="C14" s="17" t="n"/>
      <c r="D14" s="17" t="n"/>
      <c r="E14" s="17" t="n"/>
      <c r="F14" s="17" t="n"/>
      <c r="G14" s="17" t="n"/>
      <c r="H14" s="17" t="n"/>
      <c r="I14" s="17" t="n"/>
      <c r="J14" s="17" t="n"/>
      <c r="K14" s="17" t="n"/>
      <c r="L14" s="17" t="n"/>
      <c r="M14" s="17" t="n"/>
      <c r="N14" s="17" t="n"/>
      <c r="O14" s="17" t="n"/>
      <c r="P14" s="17" t="n"/>
      <c r="Q14" s="17" t="n"/>
      <c r="R14" s="17" t="n"/>
      <c r="S14" s="17" t="n"/>
      <c r="T14" s="17" t="n"/>
      <c r="U14" s="17" t="n"/>
      <c r="V14" s="17" t="n"/>
      <c r="W14" s="17" t="n"/>
      <c r="X14" s="17" t="n"/>
      <c r="Y14" s="17" t="n"/>
      <c r="Z14" s="17" t="n"/>
      <c r="AA14" s="17" t="n"/>
      <c r="AB14" s="17" t="n"/>
      <c r="AC14" s="17" t="n"/>
      <c r="AD14" s="17" t="n"/>
      <c r="AE14" s="17" t="n"/>
      <c r="AF14" s="17" t="n"/>
      <c r="AG14" s="17" t="n"/>
    </row>
    <row r="15" ht="16" customHeight="1" s="11">
      <c r="A15" s="17" t="n"/>
      <c r="B15" s="17" t="n"/>
      <c r="C15" s="17" t="n"/>
      <c r="D15" s="17" t="n"/>
      <c r="E15" s="17" t="n"/>
      <c r="F15" s="17" t="n"/>
      <c r="G15" s="17" t="n"/>
      <c r="H15" s="17" t="n"/>
      <c r="I15" s="17" t="n"/>
      <c r="J15" s="17" t="n"/>
      <c r="K15" s="17" t="n"/>
      <c r="L15" s="17" t="n"/>
      <c r="M15" s="17" t="n"/>
      <c r="N15" s="17" t="n"/>
      <c r="O15" s="17" t="n"/>
      <c r="P15" s="17" t="n"/>
      <c r="Q15" s="17" t="n"/>
      <c r="R15" s="17" t="n"/>
      <c r="S15" s="17" t="n"/>
      <c r="T15" s="17" t="n"/>
      <c r="U15" s="17" t="n"/>
      <c r="V15" s="17" t="n"/>
      <c r="W15" s="17" t="n"/>
      <c r="X15" s="17" t="n"/>
      <c r="Y15" s="17" t="n"/>
      <c r="Z15" s="17" t="n"/>
      <c r="AA15" s="17" t="n"/>
      <c r="AB15" s="17" t="n"/>
      <c r="AC15" s="17" t="n"/>
      <c r="AD15" s="17" t="n"/>
      <c r="AE15" s="17" t="n"/>
      <c r="AF15" s="17" t="n"/>
      <c r="AG15" s="17" t="n"/>
    </row>
    <row r="16" ht="16" customHeight="1" s="11">
      <c r="A16" s="17" t="n"/>
      <c r="B16" s="17" t="n"/>
      <c r="C16" s="17" t="n"/>
      <c r="D16" s="17" t="n"/>
      <c r="E16" s="17" t="n"/>
      <c r="F16" s="17" t="n"/>
      <c r="G16" s="17" t="n"/>
      <c r="H16" s="17" t="n"/>
      <c r="I16" s="17" t="n"/>
      <c r="J16" s="17" t="n"/>
      <c r="K16" s="17" t="n"/>
      <c r="L16" s="17" t="n"/>
      <c r="M16" s="17" t="n"/>
      <c r="N16" s="17" t="n"/>
      <c r="O16" s="17" t="n"/>
      <c r="P16" s="17" t="n"/>
      <c r="Q16" s="17" t="n"/>
      <c r="R16" s="17" t="n"/>
      <c r="S16" s="17" t="n"/>
      <c r="T16" s="17" t="n"/>
      <c r="U16" s="17" t="n"/>
      <c r="V16" s="17" t="n"/>
      <c r="W16" s="17" t="n"/>
      <c r="X16" s="17" t="n"/>
      <c r="Y16" s="17" t="n"/>
      <c r="Z16" s="17" t="n"/>
      <c r="AA16" s="17" t="n"/>
      <c r="AB16" s="17" t="n"/>
      <c r="AC16" s="17" t="n"/>
      <c r="AD16" s="17" t="n"/>
      <c r="AE16" s="17" t="n"/>
      <c r="AF16" s="17" t="n"/>
      <c r="AG16" s="17" t="n"/>
    </row>
    <row r="17" ht="16" customHeight="1" s="11">
      <c r="A17" s="17" t="n"/>
      <c r="B17" s="17" t="n"/>
      <c r="C17" s="17" t="n"/>
      <c r="D17" s="17" t="n"/>
      <c r="E17" s="17" t="n"/>
      <c r="F17" s="17" t="n"/>
      <c r="G17" s="17" t="n"/>
      <c r="H17" s="17" t="n"/>
      <c r="I17" s="17" t="n"/>
      <c r="J17" s="17" t="n"/>
      <c r="K17" s="17" t="n"/>
      <c r="L17" s="17" t="n"/>
      <c r="M17" s="17" t="n"/>
      <c r="N17" s="17" t="n"/>
      <c r="O17" s="17" t="n"/>
      <c r="P17" s="17" t="n"/>
      <c r="Q17" s="17" t="n"/>
      <c r="R17" s="17" t="n"/>
      <c r="S17" s="17" t="n"/>
      <c r="T17" s="17" t="n"/>
      <c r="U17" s="17" t="n"/>
      <c r="V17" s="17" t="n"/>
      <c r="W17" s="17" t="n"/>
      <c r="X17" s="17" t="n"/>
      <c r="Y17" s="17" t="n"/>
      <c r="Z17" s="17" t="n"/>
      <c r="AA17" s="17" t="n"/>
      <c r="AB17" s="17" t="n"/>
      <c r="AC17" s="17" t="n"/>
      <c r="AD17" s="17" t="n"/>
      <c r="AE17" s="17" t="n"/>
      <c r="AF17" s="17" t="n"/>
      <c r="AG17" s="17" t="n"/>
    </row>
    <row r="18" ht="16" customHeight="1" s="11">
      <c r="A18" s="17" t="n"/>
      <c r="B18" s="17" t="n"/>
      <c r="C18" s="17" t="n"/>
      <c r="D18" s="17" t="n"/>
      <c r="E18" s="17" t="n"/>
      <c r="F18" s="17" t="n"/>
      <c r="G18" s="17" t="n"/>
      <c r="H18" s="17" t="n"/>
      <c r="I18" s="17" t="n"/>
      <c r="J18" s="17" t="n"/>
      <c r="K18" s="17" t="n"/>
      <c r="L18" s="17" t="n"/>
      <c r="M18" s="17" t="n"/>
      <c r="N18" s="17" t="n"/>
      <c r="O18" s="17" t="n"/>
      <c r="P18" s="17" t="n"/>
      <c r="Q18" s="17" t="n"/>
      <c r="R18" s="17" t="n"/>
      <c r="S18" s="17" t="n"/>
      <c r="T18" s="17" t="n"/>
      <c r="U18" s="17" t="n"/>
      <c r="V18" s="17" t="n"/>
      <c r="W18" s="17" t="n"/>
      <c r="X18" s="17" t="n"/>
      <c r="Y18" s="17" t="n"/>
      <c r="Z18" s="17" t="n"/>
      <c r="AA18" s="17" t="n"/>
      <c r="AB18" s="17" t="n"/>
      <c r="AC18" s="17" t="n"/>
      <c r="AD18" s="17" t="n"/>
      <c r="AE18" s="17" t="n"/>
      <c r="AF18" s="17" t="n"/>
      <c r="AG18" s="17" t="n"/>
    </row>
    <row r="19" ht="16" customHeight="1" s="11">
      <c r="A19" s="17" t="n"/>
      <c r="B19" s="17" t="n"/>
      <c r="C19" s="17" t="n"/>
      <c r="D19" s="17" t="n"/>
      <c r="E19" s="17" t="n"/>
      <c r="F19" s="17" t="n"/>
      <c r="G19" s="17" t="n"/>
      <c r="H19" s="17" t="n"/>
      <c r="I19" s="17" t="n"/>
      <c r="J19" s="17" t="n"/>
      <c r="K19" s="17" t="n"/>
      <c r="L19" s="17" t="n"/>
      <c r="M19" s="17" t="n"/>
      <c r="N19" s="17" t="n"/>
      <c r="O19" s="17" t="n"/>
      <c r="P19" s="17" t="n"/>
      <c r="Q19" s="17" t="n"/>
      <c r="R19" s="17" t="n"/>
      <c r="S19" s="17" t="n"/>
      <c r="T19" s="17" t="n"/>
      <c r="U19" s="17" t="n"/>
      <c r="V19" s="17" t="n"/>
      <c r="W19" s="17" t="n"/>
      <c r="X19" s="17" t="n"/>
      <c r="Y19" s="17" t="n"/>
      <c r="Z19" s="17" t="n"/>
      <c r="AA19" s="17" t="n"/>
      <c r="AB19" s="17" t="n"/>
      <c r="AC19" s="17" t="n"/>
      <c r="AD19" s="17" t="n"/>
      <c r="AE19" s="17" t="n"/>
      <c r="AF19" s="17" t="n"/>
      <c r="AG19" s="17" t="n"/>
    </row>
    <row r="20" ht="16" customHeight="1" s="11">
      <c r="A20" s="17" t="n"/>
      <c r="B20" s="17" t="n"/>
      <c r="C20" s="17" t="n"/>
      <c r="D20" s="17" t="n"/>
      <c r="E20" s="17" t="n"/>
      <c r="F20" s="17" t="n"/>
      <c r="G20" s="17" t="n"/>
      <c r="H20" s="17" t="n"/>
      <c r="I20" s="17" t="n"/>
      <c r="J20" s="17" t="n"/>
      <c r="K20" s="17" t="n"/>
      <c r="L20" s="17" t="n"/>
      <c r="M20" s="17" t="n"/>
      <c r="N20" s="17" t="n"/>
      <c r="O20" s="17" t="n"/>
      <c r="P20" s="17" t="n"/>
      <c r="Q20" s="17" t="n"/>
      <c r="R20" s="17" t="n"/>
      <c r="S20" s="17" t="n"/>
      <c r="T20" s="17" t="n"/>
      <c r="U20" s="17" t="n"/>
      <c r="V20" s="17" t="n"/>
      <c r="W20" s="17" t="n"/>
      <c r="X20" s="17" t="n"/>
      <c r="Y20" s="17" t="n"/>
      <c r="Z20" s="17" t="n"/>
      <c r="AA20" s="17" t="n"/>
      <c r="AB20" s="17" t="n"/>
      <c r="AC20" s="17" t="n"/>
      <c r="AD20" s="17" t="n"/>
      <c r="AE20" s="17" t="n"/>
      <c r="AF20" s="17" t="n"/>
      <c r="AG20" s="17" t="n"/>
    </row>
    <row r="21" ht="16" customHeight="1" s="11">
      <c r="A21" s="17" t="n"/>
      <c r="B21" s="17" t="n"/>
      <c r="C21" s="17" t="n"/>
      <c r="D21" s="17" t="n"/>
      <c r="E21" s="17" t="n"/>
      <c r="F21" s="17" t="n"/>
      <c r="G21" s="17" t="n"/>
      <c r="H21" s="17" t="n"/>
      <c r="I21" s="17" t="n"/>
      <c r="J21" s="17" t="n"/>
      <c r="K21" s="17" t="n"/>
      <c r="L21" s="17" t="n"/>
      <c r="M21" s="17" t="n"/>
      <c r="N21" s="17" t="n"/>
      <c r="O21" s="17" t="n"/>
      <c r="P21" s="17" t="n"/>
      <c r="Q21" s="17" t="n"/>
      <c r="R21" s="17" t="n"/>
      <c r="S21" s="17" t="n"/>
      <c r="T21" s="17" t="n"/>
      <c r="U21" s="17" t="n"/>
      <c r="V21" s="17" t="n"/>
      <c r="W21" s="17" t="n"/>
      <c r="X21" s="17" t="n"/>
      <c r="Y21" s="17" t="n"/>
      <c r="Z21" s="17" t="n"/>
      <c r="AA21" s="17" t="n"/>
      <c r="AB21" s="17" t="n"/>
      <c r="AC21" s="17" t="n"/>
      <c r="AD21" s="17" t="n"/>
      <c r="AE21" s="17" t="n"/>
      <c r="AF21" s="17" t="n"/>
      <c r="AG21" s="17" t="n"/>
    </row>
    <row r="22" ht="16" customHeight="1" s="11">
      <c r="A22" s="17" t="n"/>
      <c r="B22" s="17" t="n"/>
      <c r="C22" s="17" t="n"/>
      <c r="D22" s="17" t="n"/>
      <c r="E22" s="17" t="n"/>
      <c r="F22" s="17" t="n"/>
      <c r="G22" s="17" t="n"/>
      <c r="H22" s="17" t="n"/>
      <c r="I22" s="17" t="n"/>
      <c r="J22" s="17" t="n"/>
      <c r="K22" s="17" t="n"/>
      <c r="L22" s="17" t="n"/>
      <c r="M22" s="17" t="n"/>
      <c r="N22" s="17" t="n"/>
      <c r="O22" s="17" t="n"/>
      <c r="P22" s="17" t="n"/>
      <c r="Q22" s="17" t="n"/>
      <c r="R22" s="17" t="n"/>
      <c r="S22" s="17" t="n"/>
      <c r="T22" s="17" t="n"/>
      <c r="U22" s="17" t="n"/>
      <c r="V22" s="17" t="n"/>
      <c r="W22" s="17" t="n"/>
      <c r="X22" s="17" t="n"/>
      <c r="Y22" s="17" t="n"/>
      <c r="Z22" s="17" t="n"/>
      <c r="AA22" s="17" t="n"/>
      <c r="AB22" s="17" t="n"/>
      <c r="AC22" s="17" t="n"/>
      <c r="AD22" s="17" t="n"/>
      <c r="AE22" s="17" t="n"/>
      <c r="AF22" s="17" t="n"/>
      <c r="AG22" s="17" t="n"/>
    </row>
    <row r="23" ht="16" customHeight="1" s="11">
      <c r="A23" s="17" t="n"/>
      <c r="B23" s="17" t="n"/>
      <c r="C23" s="17" t="n"/>
      <c r="D23" s="17" t="n"/>
      <c r="E23" s="17" t="n"/>
      <c r="F23" s="17" t="n"/>
      <c r="G23" s="17" t="n"/>
      <c r="H23" s="17" t="n"/>
      <c r="I23" s="17" t="n"/>
      <c r="J23" s="17" t="n"/>
      <c r="K23" s="17" t="n"/>
      <c r="L23" s="17" t="n"/>
      <c r="M23" s="17" t="n"/>
      <c r="N23" s="17" t="n"/>
      <c r="O23" s="17" t="n"/>
      <c r="P23" s="17" t="n"/>
      <c r="Q23" s="17" t="n"/>
      <c r="R23" s="17" t="n"/>
      <c r="S23" s="17" t="n"/>
      <c r="T23" s="17" t="n"/>
      <c r="U23" s="17" t="n"/>
      <c r="V23" s="17" t="n"/>
      <c r="W23" s="17" t="n"/>
      <c r="X23" s="17" t="n"/>
      <c r="Y23" s="17" t="n"/>
      <c r="Z23" s="17" t="n"/>
      <c r="AA23" s="17" t="n"/>
      <c r="AB23" s="17" t="n"/>
      <c r="AC23" s="17" t="n"/>
      <c r="AD23" s="17" t="n"/>
      <c r="AE23" s="17" t="n"/>
      <c r="AF23" s="17" t="n"/>
      <c r="AG23" s="17" t="n"/>
    </row>
    <row r="24" ht="16" customHeight="1" s="11">
      <c r="A24" s="17" t="n"/>
      <c r="B24" s="17" t="n"/>
      <c r="C24" s="17" t="n"/>
      <c r="D24" s="17" t="n"/>
      <c r="E24" s="17" t="n"/>
      <c r="F24" s="17" t="n"/>
      <c r="G24" s="17" t="n"/>
      <c r="H24" s="17" t="n"/>
      <c r="I24" s="17" t="n"/>
      <c r="J24" s="17" t="n"/>
      <c r="K24" s="17" t="n"/>
      <c r="L24" s="17" t="n"/>
      <c r="M24" s="17" t="n"/>
      <c r="N24" s="17" t="n"/>
      <c r="O24" s="17" t="n"/>
      <c r="P24" s="17" t="n"/>
      <c r="Q24" s="17" t="n"/>
      <c r="R24" s="17" t="n"/>
      <c r="S24" s="17" t="n"/>
      <c r="T24" s="17" t="n"/>
      <c r="U24" s="17" t="n"/>
      <c r="V24" s="17" t="n"/>
      <c r="W24" s="17" t="n"/>
      <c r="X24" s="17" t="n"/>
      <c r="Y24" s="17" t="n"/>
      <c r="Z24" s="17" t="n"/>
      <c r="AA24" s="17" t="n"/>
      <c r="AB24" s="17" t="n"/>
      <c r="AC24" s="17" t="n"/>
      <c r="AD24" s="17" t="n"/>
      <c r="AE24" s="17" t="n"/>
      <c r="AF24" s="17" t="n"/>
      <c r="AG24" s="17" t="n"/>
    </row>
    <row r="25" ht="16" customHeight="1" s="11">
      <c r="A25" s="17" t="n"/>
      <c r="B25" s="17" t="n"/>
      <c r="C25" s="17" t="n"/>
      <c r="D25" s="17" t="n"/>
      <c r="E25" s="17" t="n"/>
      <c r="F25" s="17" t="n"/>
      <c r="G25" s="17" t="n"/>
      <c r="H25" s="17" t="n"/>
      <c r="I25" s="17" t="n"/>
      <c r="J25" s="17" t="n"/>
      <c r="K25" s="17" t="n"/>
      <c r="L25" s="17" t="n"/>
      <c r="M25" s="17" t="n"/>
      <c r="N25" s="17" t="n"/>
      <c r="O25" s="17" t="n"/>
      <c r="P25" s="17" t="n"/>
      <c r="Q25" s="17" t="n"/>
      <c r="R25" s="17" t="n"/>
      <c r="S25" s="17" t="n"/>
      <c r="T25" s="17" t="n"/>
      <c r="U25" s="17" t="n"/>
      <c r="V25" s="17" t="n"/>
      <c r="W25" s="17" t="n"/>
      <c r="X25" s="17" t="n"/>
      <c r="Y25" s="17" t="n"/>
      <c r="Z25" s="17" t="n"/>
      <c r="AA25" s="17" t="n"/>
      <c r="AB25" s="17" t="n"/>
      <c r="AC25" s="17" t="n"/>
      <c r="AD25" s="17" t="n"/>
      <c r="AE25" s="17" t="n"/>
      <c r="AF25" s="17" t="n"/>
      <c r="AG25" s="17" t="n"/>
    </row>
    <row r="26" ht="16" customHeight="1" s="11">
      <c r="A26" s="17" t="n"/>
      <c r="B26" s="17" t="n"/>
      <c r="C26" s="17" t="n"/>
      <c r="D26" s="17" t="n"/>
      <c r="E26" s="17" t="n"/>
      <c r="F26" s="17" t="n"/>
      <c r="G26" s="17" t="n"/>
      <c r="H26" s="17" t="n"/>
      <c r="I26" s="17" t="n"/>
      <c r="J26" s="17" t="n"/>
      <c r="K26" s="17" t="n"/>
      <c r="L26" s="17" t="n"/>
      <c r="M26" s="17" t="n"/>
      <c r="N26" s="17" t="n"/>
      <c r="O26" s="17" t="n"/>
      <c r="P26" s="17" t="n"/>
      <c r="Q26" s="17" t="n"/>
      <c r="R26" s="17" t="n"/>
      <c r="S26" s="17" t="n"/>
      <c r="T26" s="17" t="n"/>
      <c r="U26" s="17" t="n"/>
      <c r="V26" s="17" t="n"/>
      <c r="W26" s="17" t="n"/>
      <c r="X26" s="17" t="n"/>
      <c r="Y26" s="17" t="n"/>
      <c r="Z26" s="17" t="n"/>
      <c r="AA26" s="17" t="n"/>
      <c r="AB26" s="17" t="n"/>
      <c r="AC26" s="17" t="n"/>
      <c r="AD26" s="17" t="n"/>
      <c r="AE26" s="17" t="n"/>
      <c r="AF26" s="17" t="n"/>
      <c r="AG26" s="17" t="n"/>
    </row>
    <row r="27" ht="16" customHeight="1" s="11">
      <c r="A27" s="17" t="n"/>
      <c r="B27" s="17" t="n"/>
      <c r="C27" s="17" t="n"/>
      <c r="D27" s="17" t="n"/>
      <c r="E27" s="17" t="n"/>
      <c r="F27" s="17" t="n"/>
      <c r="G27" s="17" t="n"/>
      <c r="H27" s="17" t="n"/>
      <c r="I27" s="17" t="n"/>
      <c r="J27" s="17" t="n"/>
      <c r="K27" s="17" t="n"/>
      <c r="L27" s="17" t="n"/>
      <c r="M27" s="17" t="n"/>
      <c r="N27" s="17" t="n"/>
      <c r="O27" s="17" t="n"/>
      <c r="P27" s="17" t="n"/>
      <c r="Q27" s="17" t="n"/>
      <c r="R27" s="17" t="n"/>
      <c r="S27" s="17" t="n"/>
      <c r="T27" s="17" t="n"/>
      <c r="U27" s="17" t="n"/>
      <c r="V27" s="17" t="n"/>
      <c r="W27" s="17" t="n"/>
      <c r="X27" s="17" t="n"/>
      <c r="Y27" s="17" t="n"/>
      <c r="Z27" s="17" t="n"/>
      <c r="AA27" s="17" t="n"/>
      <c r="AB27" s="17" t="n"/>
      <c r="AC27" s="17" t="n"/>
      <c r="AD27" s="17" t="n"/>
      <c r="AE27" s="17" t="n"/>
      <c r="AF27" s="17" t="n"/>
      <c r="AG27" s="17" t="n"/>
    </row>
    <row r="28" ht="16" customHeight="1" s="11">
      <c r="A28" s="17" t="n"/>
      <c r="B28" s="17" t="n"/>
      <c r="C28" s="17" t="n"/>
      <c r="D28" s="17" t="n"/>
      <c r="E28" s="17" t="n"/>
      <c r="F28" s="17" t="n"/>
      <c r="G28" s="17" t="n"/>
      <c r="H28" s="17" t="n"/>
      <c r="I28" s="17" t="n"/>
      <c r="J28" s="17" t="n"/>
      <c r="K28" s="17" t="n"/>
      <c r="L28" s="17" t="n"/>
      <c r="M28" s="17" t="n"/>
      <c r="N28" s="17" t="n"/>
      <c r="O28" s="17" t="n"/>
      <c r="P28" s="17" t="n"/>
      <c r="Q28" s="17" t="n"/>
      <c r="R28" s="17" t="n"/>
      <c r="S28" s="17" t="n"/>
      <c r="T28" s="17" t="n"/>
      <c r="U28" s="17" t="n"/>
      <c r="V28" s="17" t="n"/>
      <c r="W28" s="17" t="n"/>
      <c r="X28" s="17" t="n"/>
      <c r="Y28" s="17" t="n"/>
      <c r="Z28" s="17" t="n"/>
      <c r="AA28" s="17" t="n"/>
      <c r="AB28" s="17" t="n"/>
      <c r="AC28" s="17" t="n"/>
      <c r="AD28" s="17" t="n"/>
      <c r="AE28" s="17" t="n"/>
      <c r="AF28" s="17" t="n"/>
      <c r="AG28" s="17" t="n"/>
    </row>
    <row r="29" ht="16" customHeight="1" s="11">
      <c r="A29" s="18" t="inlineStr">
        <is>
          <t>State</t>
        </is>
      </c>
      <c r="B29" s="17" t="n"/>
      <c r="C29" s="17" t="n"/>
      <c r="D29" s="17" t="n"/>
      <c r="E29" s="17" t="n"/>
      <c r="F29" s="17" t="n"/>
      <c r="G29" s="17" t="n"/>
      <c r="H29" s="17" t="n"/>
      <c r="I29" s="17" t="n"/>
      <c r="J29" s="17" t="n"/>
      <c r="K29" s="17" t="n"/>
      <c r="L29" s="17" t="n"/>
      <c r="M29" s="17" t="n"/>
      <c r="N29" s="17" t="n"/>
      <c r="O29" s="17" t="n"/>
      <c r="P29" s="17" t="n"/>
      <c r="Q29" s="17" t="n"/>
      <c r="R29" s="17" t="n"/>
      <c r="S29" s="17" t="n"/>
      <c r="T29" s="17" t="n"/>
      <c r="U29" s="17" t="n"/>
      <c r="V29" s="17" t="n"/>
      <c r="W29" s="17" t="n"/>
      <c r="X29" s="17" t="n"/>
      <c r="Y29" s="17" t="n"/>
      <c r="Z29" s="17" t="n"/>
      <c r="AA29" s="17" t="n"/>
      <c r="AB29" s="17" t="n"/>
      <c r="AC29" s="17" t="n"/>
      <c r="AD29" s="17" t="n"/>
      <c r="AE29" s="17" t="n"/>
      <c r="AF29" s="17" t="n"/>
      <c r="AG29" s="17" t="n"/>
    </row>
    <row r="30" ht="16" customHeight="1" s="11">
      <c r="A30" s="17">
        <f>About!B2</f>
        <v/>
      </c>
      <c r="B30" s="17" t="n"/>
      <c r="C30" s="17" t="n"/>
      <c r="D30" s="17" t="n"/>
      <c r="E30" s="17" t="n"/>
      <c r="F30" s="17" t="n"/>
      <c r="G30" s="17" t="n"/>
      <c r="H30" s="17" t="n"/>
      <c r="I30" s="17" t="n"/>
      <c r="J30" s="17" t="n"/>
      <c r="K30" s="17" t="n"/>
      <c r="L30" s="17" t="n"/>
      <c r="M30" s="17" t="n"/>
      <c r="N30" s="17" t="n"/>
      <c r="O30" s="17" t="n"/>
      <c r="P30" s="17" t="n"/>
      <c r="Q30" s="17" t="n"/>
      <c r="R30" s="17" t="n"/>
      <c r="S30" s="17" t="n"/>
      <c r="T30" s="17" t="n"/>
      <c r="U30" s="17" t="n"/>
      <c r="V30" s="17" t="n"/>
      <c r="W30" s="17" t="n"/>
      <c r="X30" s="17" t="n"/>
      <c r="Y30" s="17" t="n"/>
      <c r="Z30" s="17" t="n"/>
      <c r="AA30" s="17" t="n"/>
      <c r="AB30" s="17" t="n"/>
      <c r="AC30" s="17" t="n"/>
      <c r="AD30" s="17" t="n"/>
      <c r="AE30" s="17" t="n"/>
      <c r="AF30" s="17" t="n"/>
      <c r="AG30" s="17" t="n"/>
    </row>
    <row r="31" ht="16" customHeight="1" s="11">
      <c r="A31" s="17" t="n"/>
      <c r="B31" s="20" t="n">
        <v>2019</v>
      </c>
      <c r="C31" s="18" t="n">
        <v>2035</v>
      </c>
      <c r="D31" s="18" t="n">
        <v>2050</v>
      </c>
      <c r="E31" s="17" t="n"/>
      <c r="F31" s="17" t="n"/>
      <c r="G31" s="17" t="n"/>
      <c r="H31" s="17" t="n"/>
      <c r="I31" s="17" t="n"/>
      <c r="J31" s="17" t="n"/>
      <c r="K31" s="17" t="n"/>
      <c r="L31" s="17" t="n"/>
      <c r="M31" s="17" t="n"/>
      <c r="N31" s="17" t="n"/>
      <c r="O31" s="17" t="n"/>
      <c r="P31" s="17" t="n"/>
      <c r="Q31" s="17" t="n"/>
      <c r="R31" s="17" t="n"/>
      <c r="S31" s="17" t="n"/>
      <c r="T31" s="17" t="n"/>
      <c r="U31" s="17" t="n"/>
      <c r="V31" s="17" t="n"/>
      <c r="W31" s="17" t="n"/>
      <c r="X31" s="17" t="n"/>
      <c r="Y31" s="17" t="n"/>
      <c r="Z31" s="17" t="n"/>
      <c r="AA31" s="17" t="n"/>
      <c r="AB31" s="17" t="n"/>
      <c r="AC31" s="17" t="n"/>
      <c r="AD31" s="17" t="n"/>
      <c r="AE31" s="17" t="n"/>
      <c r="AF31" s="17" t="n"/>
      <c r="AG31" s="17" t="n"/>
    </row>
    <row r="32" ht="16" customHeight="1" s="11">
      <c r="A32" s="17" t="inlineStr">
        <is>
          <t>Percent of national</t>
        </is>
      </c>
      <c r="B32" s="21" t="n"/>
      <c r="C32" s="17">
        <f>SUMIFS('Gridlab Battery Data'!E3:E51,'Gridlab Battery Data'!A3:A51,Calculations!A30)</f>
        <v/>
      </c>
      <c r="D32" s="17">
        <f>SUMIFS('Gridlab Battery Data'!F3:F51,'Gridlab Battery Data'!A3:A51,Calculations!A30)</f>
        <v/>
      </c>
      <c r="E32" s="17" t="n"/>
      <c r="F32" s="17" t="n"/>
      <c r="G32" s="17" t="n"/>
      <c r="H32" s="17" t="n"/>
      <c r="I32" s="17" t="n"/>
      <c r="J32" s="17" t="n"/>
      <c r="K32" s="17" t="n"/>
      <c r="L32" s="17" t="n"/>
      <c r="M32" s="17" t="n"/>
      <c r="N32" s="17" t="n"/>
      <c r="O32" s="17" t="n"/>
      <c r="P32" s="17" t="n"/>
      <c r="Q32" s="17" t="n"/>
      <c r="R32" s="17" t="n"/>
      <c r="S32" s="17" t="n"/>
      <c r="T32" s="17" t="n"/>
      <c r="U32" s="17" t="n"/>
      <c r="V32" s="17" t="n"/>
      <c r="W32" s="17" t="n"/>
      <c r="X32" s="17" t="n"/>
      <c r="Y32" s="17" t="n"/>
      <c r="Z32" s="17" t="n"/>
      <c r="AA32" s="17" t="n"/>
      <c r="AB32" s="17" t="n"/>
      <c r="AC32" s="17" t="n"/>
      <c r="AD32" s="17" t="n"/>
      <c r="AE32" s="17" t="n"/>
      <c r="AF32" s="17" t="n"/>
      <c r="AG32" s="17" t="n"/>
    </row>
    <row r="33" ht="16" customHeight="1" s="11">
      <c r="A33" s="17" t="inlineStr">
        <is>
          <t>MW BAU</t>
        </is>
      </c>
      <c r="B33" s="21">
        <f>SUMIFS('Gridlab Battery Data'!B3:B51,'Gridlab Battery Data'!A3:A51,Calculations!A30)</f>
        <v/>
      </c>
      <c r="C33" s="17">
        <f>C32*F7*1000</f>
        <v/>
      </c>
      <c r="D33" s="17">
        <f>D32*G7*1000</f>
        <v/>
      </c>
      <c r="E33" s="17" t="n"/>
      <c r="F33" s="17" t="n"/>
      <c r="G33" s="17" t="n"/>
      <c r="H33" s="17" t="n"/>
      <c r="I33" s="17" t="n"/>
      <c r="J33" s="17" t="n"/>
      <c r="K33" s="17" t="n"/>
      <c r="L33" s="17" t="n"/>
      <c r="M33" s="17" t="n"/>
      <c r="N33" s="17" t="n"/>
      <c r="O33" s="17" t="n"/>
      <c r="P33" s="17" t="n"/>
      <c r="Q33" s="17" t="n"/>
      <c r="R33" s="17" t="n"/>
      <c r="S33" s="17" t="n"/>
      <c r="T33" s="17" t="n"/>
      <c r="U33" s="17" t="n"/>
      <c r="V33" s="17" t="n"/>
      <c r="W33" s="17" t="n"/>
      <c r="X33" s="17" t="n"/>
      <c r="Y33" s="17" t="n"/>
      <c r="Z33" s="17" t="n"/>
      <c r="AA33" s="17" t="n"/>
      <c r="AB33" s="17" t="n"/>
      <c r="AC33" s="17" t="n"/>
      <c r="AD33" s="17" t="n"/>
      <c r="AE33" s="17" t="n"/>
      <c r="AF33" s="17" t="n"/>
      <c r="AG33" s="17" t="n"/>
    </row>
    <row r="34" ht="16" customHeight="1" s="11">
      <c r="A34" s="17" t="inlineStr">
        <is>
          <t>MW Potential</t>
        </is>
      </c>
      <c r="B34" s="21">
        <f>B33</f>
        <v/>
      </c>
      <c r="C34" s="17">
        <f>C32*F10*1000</f>
        <v/>
      </c>
      <c r="D34" s="17">
        <f>D32*G10*1000</f>
        <v/>
      </c>
      <c r="E34" s="17" t="n"/>
      <c r="F34" s="17" t="n"/>
      <c r="G34" s="17" t="n"/>
      <c r="H34" s="17" t="n"/>
      <c r="I34" s="17" t="n"/>
      <c r="J34" s="17" t="n"/>
      <c r="K34" s="17" t="n"/>
      <c r="L34" s="17" t="n"/>
      <c r="M34" s="17" t="n"/>
      <c r="N34" s="17" t="n"/>
      <c r="O34" s="17" t="n"/>
      <c r="P34" s="17" t="n"/>
      <c r="Q34" s="17" t="n"/>
      <c r="R34" s="17" t="n"/>
      <c r="S34" s="17" t="n"/>
      <c r="T34" s="17" t="n"/>
      <c r="U34" s="17" t="n"/>
      <c r="V34" s="17" t="n"/>
      <c r="W34" s="17" t="n"/>
      <c r="X34" s="17" t="n"/>
      <c r="Y34" s="17" t="n"/>
      <c r="Z34" s="17" t="n"/>
      <c r="AA34" s="17" t="n"/>
      <c r="AB34" s="17" t="n"/>
      <c r="AC34" s="17" t="n"/>
      <c r="AD34" s="17" t="n"/>
      <c r="AE34" s="17" t="n"/>
      <c r="AF34" s="17" t="n"/>
      <c r="AG34" s="17" t="n"/>
    </row>
    <row r="35" ht="16" customHeight="1" s="11">
      <c r="A35" s="17" t="n"/>
      <c r="B35" s="17" t="n"/>
      <c r="C35" s="17" t="n"/>
      <c r="D35" s="17" t="n"/>
      <c r="E35" s="17" t="n"/>
      <c r="F35" s="17" t="n"/>
      <c r="G35" s="17" t="n"/>
      <c r="H35" s="17" t="n"/>
      <c r="I35" s="17" t="n"/>
      <c r="J35" s="17" t="n"/>
      <c r="K35" s="17" t="n"/>
      <c r="L35" s="17" t="n"/>
      <c r="M35" s="17" t="n"/>
      <c r="N35" s="17" t="n"/>
      <c r="O35" s="17" t="n"/>
      <c r="P35" s="17" t="n"/>
      <c r="Q35" s="17" t="n"/>
      <c r="R35" s="17" t="n"/>
      <c r="S35" s="17" t="n"/>
      <c r="T35" s="17" t="n"/>
      <c r="U35" s="17" t="n"/>
      <c r="V35" s="17" t="n"/>
      <c r="W35" s="17" t="n"/>
      <c r="X35" s="17" t="n"/>
      <c r="Y35" s="17" t="n"/>
      <c r="Z35" s="17" t="n"/>
      <c r="AA35" s="17" t="n"/>
      <c r="AB35" s="17" t="n"/>
      <c r="AC35" s="17" t="n"/>
      <c r="AD35" s="17" t="n"/>
      <c r="AE35" s="17" t="n"/>
      <c r="AF35" s="17" t="n"/>
      <c r="AG35" s="17" t="n"/>
    </row>
    <row r="36" ht="16" customHeight="1" s="11">
      <c r="A36" s="17" t="n"/>
      <c r="B36" s="20" t="n">
        <v>2019</v>
      </c>
      <c r="C36" s="18">
        <f>B36+1</f>
        <v/>
      </c>
      <c r="D36" s="18">
        <f>C36+1</f>
        <v/>
      </c>
      <c r="E36" s="18">
        <f>D36+1</f>
        <v/>
      </c>
      <c r="F36" s="18">
        <f>E36+1</f>
        <v/>
      </c>
      <c r="G36" s="18">
        <f>F36+1</f>
        <v/>
      </c>
      <c r="H36" s="18">
        <f>G36+1</f>
        <v/>
      </c>
      <c r="I36" s="18">
        <f>H36+1</f>
        <v/>
      </c>
      <c r="J36" s="18">
        <f>I36+1</f>
        <v/>
      </c>
      <c r="K36" s="18">
        <f>J36+1</f>
        <v/>
      </c>
      <c r="L36" s="18">
        <f>K36+1</f>
        <v/>
      </c>
      <c r="M36" s="18">
        <f>L36+1</f>
        <v/>
      </c>
      <c r="N36" s="18">
        <f>M36+1</f>
        <v/>
      </c>
      <c r="O36" s="18">
        <f>N36+1</f>
        <v/>
      </c>
      <c r="P36" s="18">
        <f>O36+1</f>
        <v/>
      </c>
      <c r="Q36" s="18">
        <f>P36+1</f>
        <v/>
      </c>
      <c r="R36" s="20">
        <f>Q36+1</f>
        <v/>
      </c>
      <c r="S36" s="18">
        <f>R36+1</f>
        <v/>
      </c>
      <c r="T36" s="18">
        <f>S36+1</f>
        <v/>
      </c>
      <c r="U36" s="18">
        <f>T36+1</f>
        <v/>
      </c>
      <c r="V36" s="18">
        <f>U36+1</f>
        <v/>
      </c>
      <c r="W36" s="18">
        <f>V36+1</f>
        <v/>
      </c>
      <c r="X36" s="18">
        <f>W36+1</f>
        <v/>
      </c>
      <c r="Y36" s="18">
        <f>X36+1</f>
        <v/>
      </c>
      <c r="Z36" s="18">
        <f>Y36+1</f>
        <v/>
      </c>
      <c r="AA36" s="18">
        <f>Z36+1</f>
        <v/>
      </c>
      <c r="AB36" s="18">
        <f>AA36+1</f>
        <v/>
      </c>
      <c r="AC36" s="18">
        <f>AB36+1</f>
        <v/>
      </c>
      <c r="AD36" s="18">
        <f>AC36+1</f>
        <v/>
      </c>
      <c r="AE36" s="18">
        <f>AD36+1</f>
        <v/>
      </c>
      <c r="AF36" s="18">
        <f>AE36+1</f>
        <v/>
      </c>
      <c r="AG36" s="20">
        <f>AF36+1</f>
        <v/>
      </c>
    </row>
    <row r="37" ht="16" customHeight="1" s="11">
      <c r="A37" s="17" t="inlineStr">
        <is>
          <t>BAU</t>
        </is>
      </c>
      <c r="B37" s="21">
        <f>B34</f>
        <v/>
      </c>
      <c r="C37" s="17">
        <f>($R37-$B37)/($R36-$B36)+B37</f>
        <v/>
      </c>
      <c r="D37" s="17">
        <f>($R37-$B37)/($R36-$B36)+C37</f>
        <v/>
      </c>
      <c r="E37" s="17">
        <f>($R37-$B37)/($R36-$B36)+D37</f>
        <v/>
      </c>
      <c r="F37" s="17">
        <f>($R37-$B37)/($R36-$B36)+E37</f>
        <v/>
      </c>
      <c r="G37" s="17">
        <f>($R37-$B37)/($R36-$B36)+F37</f>
        <v/>
      </c>
      <c r="H37" s="17">
        <f>($R37-$B37)/($R36-$B36)+G37</f>
        <v/>
      </c>
      <c r="I37" s="17">
        <f>($R37-$B37)/($R36-$B36)+H37</f>
        <v/>
      </c>
      <c r="J37" s="17">
        <f>($R37-$B37)/($R36-$B36)+I37</f>
        <v/>
      </c>
      <c r="K37" s="17">
        <f>($R37-$B37)/($R36-$B36)+J37</f>
        <v/>
      </c>
      <c r="L37" s="17">
        <f>($R37-$B37)/($R36-$B36)+K37</f>
        <v/>
      </c>
      <c r="M37" s="17">
        <f>($R37-$B37)/($R36-$B36)+L37</f>
        <v/>
      </c>
      <c r="N37" s="17">
        <f>($R37-$B37)/($R36-$B36)+M37</f>
        <v/>
      </c>
      <c r="O37" s="17">
        <f>($R37-$B37)/($R36-$B36)+N37</f>
        <v/>
      </c>
      <c r="P37" s="17">
        <f>($R37-$B37)/($R36-$B36)+O37</f>
        <v/>
      </c>
      <c r="Q37" s="17">
        <f>($R37-$B37)/($R36-$B36)+P37</f>
        <v/>
      </c>
      <c r="R37" s="21">
        <f>C33</f>
        <v/>
      </c>
      <c r="S37" s="17">
        <f>($AG37-$R37)/($AG36-$R36)+R37</f>
        <v/>
      </c>
      <c r="T37" s="17">
        <f>($AG37-$R37)/($AG36-$R36)+S37</f>
        <v/>
      </c>
      <c r="U37" s="17">
        <f>($AG37-$R37)/($AG36-$R36)+T37</f>
        <v/>
      </c>
      <c r="V37" s="17">
        <f>($AG37-$R37)/($AG36-$R36)+U37</f>
        <v/>
      </c>
      <c r="W37" s="17">
        <f>($AG37-$R37)/($AG36-$R36)+V37</f>
        <v/>
      </c>
      <c r="X37" s="17">
        <f>($AG37-$R37)/($AG36-$R36)+W37</f>
        <v/>
      </c>
      <c r="Y37" s="17">
        <f>($AG37-$R37)/($AG36-$R36)+X37</f>
        <v/>
      </c>
      <c r="Z37" s="17">
        <f>($AG37-$R37)/($AG36-$R36)+Y37</f>
        <v/>
      </c>
      <c r="AA37" s="17">
        <f>($AG37-$R37)/($AG36-$R36)+Z37</f>
        <v/>
      </c>
      <c r="AB37" s="17">
        <f>($AG37-$R37)/($AG36-$R36)+AA37</f>
        <v/>
      </c>
      <c r="AC37" s="17">
        <f>($AG37-$R37)/($AG36-$R36)+AB37</f>
        <v/>
      </c>
      <c r="AD37" s="17">
        <f>($AG37-$R37)/($AG36-$R36)+AC37</f>
        <v/>
      </c>
      <c r="AE37" s="17">
        <f>($AG37-$R37)/($AG36-$R36)+AD37</f>
        <v/>
      </c>
      <c r="AF37" s="17">
        <f>($AG37-$R37)/($AG36-$R36)+AE37</f>
        <v/>
      </c>
      <c r="AG37" s="21">
        <f>D33</f>
        <v/>
      </c>
    </row>
    <row r="38" ht="16" customHeight="1" s="11">
      <c r="A38" s="17" t="n"/>
      <c r="B38" s="21" t="n"/>
      <c r="C38" s="17" t="n"/>
      <c r="D38" s="17" t="n"/>
      <c r="E38" s="17" t="n"/>
      <c r="F38" s="17" t="n"/>
      <c r="G38" s="17" t="n"/>
      <c r="H38" s="17" t="n"/>
      <c r="I38" s="17" t="n"/>
      <c r="J38" s="17" t="n"/>
      <c r="K38" s="17" t="n"/>
      <c r="L38" s="17" t="n"/>
      <c r="M38" s="17" t="n"/>
      <c r="N38" s="17" t="n"/>
      <c r="O38" s="17" t="n"/>
      <c r="P38" s="17" t="n"/>
      <c r="Q38" s="17" t="n"/>
      <c r="R38" s="21" t="n"/>
      <c r="S38" s="17" t="n"/>
      <c r="T38" s="17" t="n"/>
      <c r="U38" s="17" t="n"/>
      <c r="V38" s="17" t="n"/>
      <c r="W38" s="17" t="n"/>
      <c r="X38" s="17" t="n"/>
      <c r="Y38" s="17" t="n"/>
      <c r="Z38" s="17" t="n"/>
      <c r="AA38" s="17" t="n"/>
      <c r="AB38" s="17" t="n"/>
      <c r="AC38" s="17" t="n"/>
      <c r="AD38" s="17" t="n"/>
      <c r="AE38" s="17" t="n"/>
      <c r="AF38" s="17" t="n"/>
      <c r="AG38" s="21" t="n"/>
    </row>
    <row r="39" ht="16" customHeight="1" s="11">
      <c r="A39" s="17" t="n"/>
      <c r="B39" s="20" t="n">
        <v>2019</v>
      </c>
      <c r="C39" s="18">
        <f>B39+1</f>
        <v/>
      </c>
      <c r="D39" s="18">
        <f>C39+1</f>
        <v/>
      </c>
      <c r="E39" s="18">
        <f>D39+1</f>
        <v/>
      </c>
      <c r="F39" s="18">
        <f>E39+1</f>
        <v/>
      </c>
      <c r="G39" s="18">
        <f>F39+1</f>
        <v/>
      </c>
      <c r="H39" s="18">
        <f>G39+1</f>
        <v/>
      </c>
      <c r="I39" s="18">
        <f>H39+1</f>
        <v/>
      </c>
      <c r="J39" s="18">
        <f>I39+1</f>
        <v/>
      </c>
      <c r="K39" s="18">
        <f>J39+1</f>
        <v/>
      </c>
      <c r="L39" s="18">
        <f>K39+1</f>
        <v/>
      </c>
      <c r="M39" s="18">
        <f>L39+1</f>
        <v/>
      </c>
      <c r="N39" s="18">
        <f>M39+1</f>
        <v/>
      </c>
      <c r="O39" s="18">
        <f>N39+1</f>
        <v/>
      </c>
      <c r="P39" s="18">
        <f>O39+1</f>
        <v/>
      </c>
      <c r="Q39" s="18">
        <f>P39+1</f>
        <v/>
      </c>
      <c r="R39" s="20">
        <f>Q39+1</f>
        <v/>
      </c>
      <c r="S39" s="18">
        <f>R39+1</f>
        <v/>
      </c>
      <c r="T39" s="18">
        <f>S39+1</f>
        <v/>
      </c>
      <c r="U39" s="18">
        <f>T39+1</f>
        <v/>
      </c>
      <c r="V39" s="18">
        <f>U39+1</f>
        <v/>
      </c>
      <c r="W39" s="18">
        <f>V39+1</f>
        <v/>
      </c>
      <c r="X39" s="18">
        <f>W39+1</f>
        <v/>
      </c>
      <c r="Y39" s="18">
        <f>X39+1</f>
        <v/>
      </c>
      <c r="Z39" s="18">
        <f>Y39+1</f>
        <v/>
      </c>
      <c r="AA39" s="18">
        <f>Z39+1</f>
        <v/>
      </c>
      <c r="AB39" s="18">
        <f>AA39+1</f>
        <v/>
      </c>
      <c r="AC39" s="18">
        <f>AB39+1</f>
        <v/>
      </c>
      <c r="AD39" s="18">
        <f>AC39+1</f>
        <v/>
      </c>
      <c r="AE39" s="18">
        <f>AD39+1</f>
        <v/>
      </c>
      <c r="AF39" s="18">
        <f>AE39+1</f>
        <v/>
      </c>
      <c r="AG39" s="20">
        <f>AF39+1</f>
        <v/>
      </c>
    </row>
    <row r="40" ht="16" customHeight="1" s="11">
      <c r="A40" s="17" t="inlineStr">
        <is>
          <t>Potential</t>
        </is>
      </c>
      <c r="B40" s="21">
        <f>B33</f>
        <v/>
      </c>
      <c r="C40" s="17">
        <f>($R40-$B40)/($R39-$B39)+B40</f>
        <v/>
      </c>
      <c r="D40" s="17">
        <f>($R40-$B40)/($R39-$B39)+C40</f>
        <v/>
      </c>
      <c r="E40" s="17">
        <f>($R40-$B40)/($R39-$B39)+D40</f>
        <v/>
      </c>
      <c r="F40" s="17">
        <f>($R40-$B40)/($R39-$B39)+E40</f>
        <v/>
      </c>
      <c r="G40" s="17">
        <f>($R40-$B40)/($R39-$B39)+F40</f>
        <v/>
      </c>
      <c r="H40" s="17">
        <f>($R40-$B40)/($R39-$B39)+G40</f>
        <v/>
      </c>
      <c r="I40" s="17">
        <f>($R40-$B40)/($R39-$B39)+H40</f>
        <v/>
      </c>
      <c r="J40" s="17">
        <f>($R40-$B40)/($R39-$B39)+I40</f>
        <v/>
      </c>
      <c r="K40" s="17">
        <f>($R40-$B40)/($R39-$B39)+J40</f>
        <v/>
      </c>
      <c r="L40" s="17">
        <f>($R40-$B40)/($R39-$B39)+K40</f>
        <v/>
      </c>
      <c r="M40" s="17">
        <f>($R40-$B40)/($R39-$B39)+L40</f>
        <v/>
      </c>
      <c r="N40" s="17">
        <f>($R40-$B40)/($R39-$B39)+M40</f>
        <v/>
      </c>
      <c r="O40" s="17">
        <f>($R40-$B40)/($R39-$B39)+N40</f>
        <v/>
      </c>
      <c r="P40" s="17">
        <f>($R40-$B40)/($R39-$B39)+O40</f>
        <v/>
      </c>
      <c r="Q40" s="17">
        <f>($R40-$B40)/($R39-$B39)+P40</f>
        <v/>
      </c>
      <c r="R40" s="21">
        <f>FORECAST(R36,$B$34:$D$34,$B$31:$D$31)</f>
        <v/>
      </c>
      <c r="S40" s="17">
        <f>($AG40-$R40)/($AG39-$R39)+R40</f>
        <v/>
      </c>
      <c r="T40" s="17">
        <f>($AG40-$R40)/($AG39-$R39)+S40</f>
        <v/>
      </c>
      <c r="U40" s="17">
        <f>($AG40-$R40)/($AG39-$R39)+T40</f>
        <v/>
      </c>
      <c r="V40" s="17">
        <f>($AG40-$R40)/($AG39-$R39)+U40</f>
        <v/>
      </c>
      <c r="W40" s="17">
        <f>($AG40-$R40)/($AG39-$R39)+V40</f>
        <v/>
      </c>
      <c r="X40" s="17">
        <f>($AG40-$R40)/($AG39-$R39)+W40</f>
        <v/>
      </c>
      <c r="Y40" s="17">
        <f>($AG40-$R40)/($AG39-$R39)+X40</f>
        <v/>
      </c>
      <c r="Z40" s="17">
        <f>($AG40-$R40)/($AG39-$R39)+Y40</f>
        <v/>
      </c>
      <c r="AA40" s="17">
        <f>($AG40-$R40)/($AG39-$R39)+Z40</f>
        <v/>
      </c>
      <c r="AB40" s="17">
        <f>($AG40-$R40)/($AG39-$R39)+AA40</f>
        <v/>
      </c>
      <c r="AC40" s="17">
        <f>($AG40-$R40)/($AG39-$R39)+AB40</f>
        <v/>
      </c>
      <c r="AD40" s="17">
        <f>($AG40-$R40)/($AG39-$R39)+AC40</f>
        <v/>
      </c>
      <c r="AE40" s="17">
        <f>($AG40-$R40)/($AG39-$R39)+AD40</f>
        <v/>
      </c>
      <c r="AF40" s="17">
        <f>($AG40-$R40)/($AG39-$R39)+AE40</f>
        <v/>
      </c>
      <c r="AG40" s="21">
        <f>FORECAST(AG36,$B$34:$D$34,$B$31:$D$31)</f>
        <v/>
      </c>
    </row>
    <row r="43">
      <c r="A43" s="10" t="inlineStr">
        <is>
          <t>For Webapp:</t>
        </is>
      </c>
    </row>
    <row r="45">
      <c r="A45" t="inlineStr">
        <is>
          <t>State</t>
        </is>
      </c>
      <c r="B45" t="inlineStr">
        <is>
          <t>2050 BAU</t>
        </is>
      </c>
      <c r="C45" t="inlineStr">
        <is>
          <t>2050 Potential</t>
        </is>
      </c>
      <c r="D45" t="inlineStr">
        <is>
          <t>2019 SYC</t>
        </is>
      </c>
    </row>
    <row r="46">
      <c r="A46" s="22" t="inlineStr">
        <is>
          <t>AL</t>
        </is>
      </c>
      <c r="B46">
        <f>SUMIFS('Gridlab Battery Data'!$F$3:$F$51,'Gridlab Battery Data'!$A$3:$A$51,Calculations!A46)*$G$7*1000</f>
        <v/>
      </c>
      <c r="C46">
        <f>SUMIFS('Gridlab Battery Data'!$F$3:$F$51,'Gridlab Battery Data'!$A$3:$A$51,Calculations!A46)*$G$10*1000</f>
        <v/>
      </c>
      <c r="D46">
        <f>ROUND(SUMIFS('Gridlab Battery Data'!$B$3:$B$51,'Gridlab Battery Data'!$A$3:$A$51,Calculations!A46),2)</f>
        <v/>
      </c>
    </row>
    <row r="47">
      <c r="A47" s="22" t="inlineStr">
        <is>
          <t>AK</t>
        </is>
      </c>
      <c r="B47">
        <f>SUMIFS('Gridlab Battery Data'!$F$3:$F$51,'Gridlab Battery Data'!$A$3:$A$51,Calculations!A47)*$G$7*1000</f>
        <v/>
      </c>
      <c r="C47">
        <f>SUMIFS('Gridlab Battery Data'!$F$3:$F$51,'Gridlab Battery Data'!$A$3:$A$51,Calculations!A47)*$G$10*1000</f>
        <v/>
      </c>
      <c r="D47">
        <f>ROUND(SUMIFS('Gridlab Battery Data'!$B$3:$B$51,'Gridlab Battery Data'!$A$3:$A$51,Calculations!A47),2)</f>
        <v/>
      </c>
    </row>
    <row r="48">
      <c r="A48" s="22" t="inlineStr">
        <is>
          <t>AZ</t>
        </is>
      </c>
      <c r="B48">
        <f>SUMIFS('Gridlab Battery Data'!$F$3:$F$51,'Gridlab Battery Data'!$A$3:$A$51,Calculations!A48)*$G$7*1000</f>
        <v/>
      </c>
      <c r="C48">
        <f>SUMIFS('Gridlab Battery Data'!$F$3:$F$51,'Gridlab Battery Data'!$A$3:$A$51,Calculations!A48)*$G$10*1000</f>
        <v/>
      </c>
      <c r="D48">
        <f>ROUND(SUMIFS('Gridlab Battery Data'!$B$3:$B$51,'Gridlab Battery Data'!$A$3:$A$51,Calculations!A48),2)</f>
        <v/>
      </c>
    </row>
    <row r="49">
      <c r="A49" s="22" t="inlineStr">
        <is>
          <t>AR</t>
        </is>
      </c>
      <c r="B49">
        <f>SUMIFS('Gridlab Battery Data'!$F$3:$F$51,'Gridlab Battery Data'!$A$3:$A$51,Calculations!A49)*$G$7*1000</f>
        <v/>
      </c>
      <c r="C49">
        <f>SUMIFS('Gridlab Battery Data'!$F$3:$F$51,'Gridlab Battery Data'!$A$3:$A$51,Calculations!A49)*$G$10*1000</f>
        <v/>
      </c>
      <c r="D49">
        <f>ROUND(SUMIFS('Gridlab Battery Data'!$B$3:$B$51,'Gridlab Battery Data'!$A$3:$A$51,Calculations!A49),2)</f>
        <v/>
      </c>
    </row>
    <row r="50">
      <c r="A50" s="22" t="inlineStr">
        <is>
          <t>CA</t>
        </is>
      </c>
      <c r="B50">
        <f>SUMIFS('Gridlab Battery Data'!$F$3:$F$51,'Gridlab Battery Data'!$A$3:$A$51,Calculations!A50)*$G$7*1000</f>
        <v/>
      </c>
      <c r="C50">
        <f>SUMIFS('Gridlab Battery Data'!$F$3:$F$51,'Gridlab Battery Data'!$A$3:$A$51,Calculations!A50)*$G$10*1000</f>
        <v/>
      </c>
      <c r="D50">
        <f>ROUND(SUMIFS('Gridlab Battery Data'!$B$3:$B$51,'Gridlab Battery Data'!$A$3:$A$51,Calculations!A50),2)</f>
        <v/>
      </c>
    </row>
    <row r="51">
      <c r="A51" s="22" t="inlineStr">
        <is>
          <t>CO</t>
        </is>
      </c>
      <c r="B51">
        <f>SUMIFS('Gridlab Battery Data'!$F$3:$F$51,'Gridlab Battery Data'!$A$3:$A$51,Calculations!A51)*$G$7*1000</f>
        <v/>
      </c>
      <c r="C51">
        <f>SUMIFS('Gridlab Battery Data'!$F$3:$F$51,'Gridlab Battery Data'!$A$3:$A$51,Calculations!A51)*$G$10*1000</f>
        <v/>
      </c>
      <c r="D51">
        <f>ROUND(SUMIFS('Gridlab Battery Data'!$B$3:$B$51,'Gridlab Battery Data'!$A$3:$A$51,Calculations!A51),2)</f>
        <v/>
      </c>
    </row>
    <row r="52">
      <c r="A52" s="22" t="inlineStr">
        <is>
          <t>CT</t>
        </is>
      </c>
      <c r="B52">
        <f>SUMIFS('Gridlab Battery Data'!$F$3:$F$51,'Gridlab Battery Data'!$A$3:$A$51,Calculations!A52)*$G$7*1000</f>
        <v/>
      </c>
      <c r="C52">
        <f>SUMIFS('Gridlab Battery Data'!$F$3:$F$51,'Gridlab Battery Data'!$A$3:$A$51,Calculations!A52)*$G$10*1000</f>
        <v/>
      </c>
      <c r="D52">
        <f>ROUND(SUMIFS('Gridlab Battery Data'!$B$3:$B$51,'Gridlab Battery Data'!$A$3:$A$51,Calculations!A52),2)</f>
        <v/>
      </c>
    </row>
    <row r="53">
      <c r="A53" s="22" t="inlineStr">
        <is>
          <t>DE</t>
        </is>
      </c>
      <c r="B53">
        <f>SUMIFS('Gridlab Battery Data'!$F$3:$F$51,'Gridlab Battery Data'!$A$3:$A$51,Calculations!A53)*$G$7*1000</f>
        <v/>
      </c>
      <c r="C53">
        <f>SUMIFS('Gridlab Battery Data'!$F$3:$F$51,'Gridlab Battery Data'!$A$3:$A$51,Calculations!A53)*$G$10*1000</f>
        <v/>
      </c>
      <c r="D53">
        <f>ROUND(SUMIFS('Gridlab Battery Data'!$B$3:$B$51,'Gridlab Battery Data'!$A$3:$A$51,Calculations!A53),2)</f>
        <v/>
      </c>
    </row>
    <row r="54">
      <c r="A54" s="22" t="inlineStr">
        <is>
          <t>FL</t>
        </is>
      </c>
      <c r="B54">
        <f>SUMIFS('Gridlab Battery Data'!$F$3:$F$51,'Gridlab Battery Data'!$A$3:$A$51,Calculations!A54)*$G$7*1000</f>
        <v/>
      </c>
      <c r="C54">
        <f>SUMIFS('Gridlab Battery Data'!$F$3:$F$51,'Gridlab Battery Data'!$A$3:$A$51,Calculations!A54)*$G$10*1000</f>
        <v/>
      </c>
      <c r="D54">
        <f>ROUND(SUMIFS('Gridlab Battery Data'!$B$3:$B$51,'Gridlab Battery Data'!$A$3:$A$51,Calculations!A54),2)</f>
        <v/>
      </c>
    </row>
    <row r="55">
      <c r="A55" s="22" t="inlineStr">
        <is>
          <t>GA</t>
        </is>
      </c>
      <c r="B55">
        <f>SUMIFS('Gridlab Battery Data'!$F$3:$F$51,'Gridlab Battery Data'!$A$3:$A$51,Calculations!A55)*$G$7*1000</f>
        <v/>
      </c>
      <c r="C55">
        <f>SUMIFS('Gridlab Battery Data'!$F$3:$F$51,'Gridlab Battery Data'!$A$3:$A$51,Calculations!A55)*$G$10*1000</f>
        <v/>
      </c>
      <c r="D55">
        <f>ROUND(SUMIFS('Gridlab Battery Data'!$B$3:$B$51,'Gridlab Battery Data'!$A$3:$A$51,Calculations!A55),2)</f>
        <v/>
      </c>
    </row>
    <row r="56">
      <c r="A56" s="22" t="inlineStr">
        <is>
          <t>HI</t>
        </is>
      </c>
      <c r="B56">
        <f>SUMIFS('Gridlab Battery Data'!$F$3:$F$51,'Gridlab Battery Data'!$A$3:$A$51,Calculations!A56)*$G$7*1000</f>
        <v/>
      </c>
      <c r="C56">
        <f>SUMIFS('Gridlab Battery Data'!$F$3:$F$51,'Gridlab Battery Data'!$A$3:$A$51,Calculations!A56)*$G$10*1000</f>
        <v/>
      </c>
      <c r="D56">
        <f>ROUND(SUMIFS('Gridlab Battery Data'!$B$3:$B$51,'Gridlab Battery Data'!$A$3:$A$51,Calculations!A56),2)</f>
        <v/>
      </c>
    </row>
    <row r="57">
      <c r="A57" s="22" t="inlineStr">
        <is>
          <t>ID</t>
        </is>
      </c>
      <c r="B57">
        <f>SUMIFS('Gridlab Battery Data'!$F$3:$F$51,'Gridlab Battery Data'!$A$3:$A$51,Calculations!A57)*$G$7*1000</f>
        <v/>
      </c>
      <c r="C57">
        <f>SUMIFS('Gridlab Battery Data'!$F$3:$F$51,'Gridlab Battery Data'!$A$3:$A$51,Calculations!A57)*$G$10*1000</f>
        <v/>
      </c>
      <c r="D57">
        <f>ROUND(SUMIFS('Gridlab Battery Data'!$B$3:$B$51,'Gridlab Battery Data'!$A$3:$A$51,Calculations!A57),2)</f>
        <v/>
      </c>
    </row>
    <row r="58">
      <c r="A58" s="22" t="inlineStr">
        <is>
          <t>IL</t>
        </is>
      </c>
      <c r="B58">
        <f>SUMIFS('Gridlab Battery Data'!$F$3:$F$51,'Gridlab Battery Data'!$A$3:$A$51,Calculations!A58)*$G$7*1000</f>
        <v/>
      </c>
      <c r="C58">
        <f>SUMIFS('Gridlab Battery Data'!$F$3:$F$51,'Gridlab Battery Data'!$A$3:$A$51,Calculations!A58)*$G$10*1000</f>
        <v/>
      </c>
      <c r="D58">
        <f>ROUND(SUMIFS('Gridlab Battery Data'!$B$3:$B$51,'Gridlab Battery Data'!$A$3:$A$51,Calculations!A58),2)</f>
        <v/>
      </c>
    </row>
    <row r="59">
      <c r="A59" s="22" t="inlineStr">
        <is>
          <t>IN</t>
        </is>
      </c>
      <c r="B59">
        <f>SUMIFS('Gridlab Battery Data'!$F$3:$F$51,'Gridlab Battery Data'!$A$3:$A$51,Calculations!A59)*$G$7*1000</f>
        <v/>
      </c>
      <c r="C59">
        <f>SUMIFS('Gridlab Battery Data'!$F$3:$F$51,'Gridlab Battery Data'!$A$3:$A$51,Calculations!A59)*$G$10*1000</f>
        <v/>
      </c>
      <c r="D59">
        <f>ROUND(SUMIFS('Gridlab Battery Data'!$B$3:$B$51,'Gridlab Battery Data'!$A$3:$A$51,Calculations!A59),2)</f>
        <v/>
      </c>
    </row>
    <row r="60">
      <c r="A60" s="22" t="inlineStr">
        <is>
          <t>IA</t>
        </is>
      </c>
      <c r="B60">
        <f>SUMIFS('Gridlab Battery Data'!$F$3:$F$51,'Gridlab Battery Data'!$A$3:$A$51,Calculations!A60)*$G$7*1000</f>
        <v/>
      </c>
      <c r="C60">
        <f>SUMIFS('Gridlab Battery Data'!$F$3:$F$51,'Gridlab Battery Data'!$A$3:$A$51,Calculations!A60)*$G$10*1000</f>
        <v/>
      </c>
      <c r="D60">
        <f>ROUND(SUMIFS('Gridlab Battery Data'!$B$3:$B$51,'Gridlab Battery Data'!$A$3:$A$51,Calculations!A60),2)</f>
        <v/>
      </c>
    </row>
    <row r="61">
      <c r="A61" s="22" t="inlineStr">
        <is>
          <t>KS</t>
        </is>
      </c>
      <c r="B61">
        <f>SUMIFS('Gridlab Battery Data'!$F$3:$F$51,'Gridlab Battery Data'!$A$3:$A$51,Calculations!A61)*$G$7*1000</f>
        <v/>
      </c>
      <c r="C61">
        <f>SUMIFS('Gridlab Battery Data'!$F$3:$F$51,'Gridlab Battery Data'!$A$3:$A$51,Calculations!A61)*$G$10*1000</f>
        <v/>
      </c>
      <c r="D61">
        <f>ROUND(SUMIFS('Gridlab Battery Data'!$B$3:$B$51,'Gridlab Battery Data'!$A$3:$A$51,Calculations!A61),2)</f>
        <v/>
      </c>
    </row>
    <row r="62">
      <c r="A62" s="22" t="inlineStr">
        <is>
          <t>KY</t>
        </is>
      </c>
      <c r="B62">
        <f>SUMIFS('Gridlab Battery Data'!$F$3:$F$51,'Gridlab Battery Data'!$A$3:$A$51,Calculations!A62)*$G$7*1000</f>
        <v/>
      </c>
      <c r="C62">
        <f>SUMIFS('Gridlab Battery Data'!$F$3:$F$51,'Gridlab Battery Data'!$A$3:$A$51,Calculations!A62)*$G$10*1000</f>
        <v/>
      </c>
      <c r="D62">
        <f>ROUND(SUMIFS('Gridlab Battery Data'!$B$3:$B$51,'Gridlab Battery Data'!$A$3:$A$51,Calculations!A62),2)</f>
        <v/>
      </c>
    </row>
    <row r="63">
      <c r="A63" s="22" t="inlineStr">
        <is>
          <t>LA</t>
        </is>
      </c>
      <c r="B63">
        <f>SUMIFS('Gridlab Battery Data'!$F$3:$F$51,'Gridlab Battery Data'!$A$3:$A$51,Calculations!A63)*$G$7*1000</f>
        <v/>
      </c>
      <c r="C63">
        <f>SUMIFS('Gridlab Battery Data'!$F$3:$F$51,'Gridlab Battery Data'!$A$3:$A$51,Calculations!A63)*$G$10*1000</f>
        <v/>
      </c>
      <c r="D63">
        <f>ROUND(SUMIFS('Gridlab Battery Data'!$B$3:$B$51,'Gridlab Battery Data'!$A$3:$A$51,Calculations!A63),2)</f>
        <v/>
      </c>
    </row>
    <row r="64">
      <c r="A64" s="22" t="inlineStr">
        <is>
          <t>ME</t>
        </is>
      </c>
      <c r="B64">
        <f>SUMIFS('Gridlab Battery Data'!$F$3:$F$51,'Gridlab Battery Data'!$A$3:$A$51,Calculations!A64)*$G$7*1000</f>
        <v/>
      </c>
      <c r="C64">
        <f>SUMIFS('Gridlab Battery Data'!$F$3:$F$51,'Gridlab Battery Data'!$A$3:$A$51,Calculations!A64)*$G$10*1000</f>
        <v/>
      </c>
      <c r="D64">
        <f>ROUND(SUMIFS('Gridlab Battery Data'!$B$3:$B$51,'Gridlab Battery Data'!$A$3:$A$51,Calculations!A64),2)</f>
        <v/>
      </c>
    </row>
    <row r="65">
      <c r="A65" s="22" t="inlineStr">
        <is>
          <t>MD</t>
        </is>
      </c>
      <c r="B65">
        <f>SUMIFS('Gridlab Battery Data'!$F$3:$F$51,'Gridlab Battery Data'!$A$3:$A$51,Calculations!A65)*$G$7*1000</f>
        <v/>
      </c>
      <c r="C65">
        <f>SUMIFS('Gridlab Battery Data'!$F$3:$F$51,'Gridlab Battery Data'!$A$3:$A$51,Calculations!A65)*$G$10*1000</f>
        <v/>
      </c>
      <c r="D65">
        <f>ROUND(SUMIFS('Gridlab Battery Data'!$B$3:$B$51,'Gridlab Battery Data'!$A$3:$A$51,Calculations!A65),2)</f>
        <v/>
      </c>
    </row>
    <row r="66">
      <c r="A66" s="22" t="inlineStr">
        <is>
          <t>MA</t>
        </is>
      </c>
      <c r="B66">
        <f>SUMIFS('Gridlab Battery Data'!$F$3:$F$51,'Gridlab Battery Data'!$A$3:$A$51,Calculations!A66)*$G$7*1000</f>
        <v/>
      </c>
      <c r="C66">
        <f>SUMIFS('Gridlab Battery Data'!$F$3:$F$51,'Gridlab Battery Data'!$A$3:$A$51,Calculations!A66)*$G$10*1000</f>
        <v/>
      </c>
      <c r="D66">
        <f>ROUND(SUMIFS('Gridlab Battery Data'!$B$3:$B$51,'Gridlab Battery Data'!$A$3:$A$51,Calculations!A66),2)</f>
        <v/>
      </c>
    </row>
    <row r="67">
      <c r="A67" s="22" t="inlineStr">
        <is>
          <t>MI</t>
        </is>
      </c>
      <c r="B67">
        <f>SUMIFS('Gridlab Battery Data'!$F$3:$F$51,'Gridlab Battery Data'!$A$3:$A$51,Calculations!A67)*$G$7*1000</f>
        <v/>
      </c>
      <c r="C67">
        <f>SUMIFS('Gridlab Battery Data'!$F$3:$F$51,'Gridlab Battery Data'!$A$3:$A$51,Calculations!A67)*$G$10*1000</f>
        <v/>
      </c>
      <c r="D67">
        <f>ROUND(SUMIFS('Gridlab Battery Data'!$B$3:$B$51,'Gridlab Battery Data'!$A$3:$A$51,Calculations!A67),2)</f>
        <v/>
      </c>
    </row>
    <row r="68">
      <c r="A68" s="22" t="inlineStr">
        <is>
          <t>MN</t>
        </is>
      </c>
      <c r="B68">
        <f>SUMIFS('Gridlab Battery Data'!$F$3:$F$51,'Gridlab Battery Data'!$A$3:$A$51,Calculations!A68)*$G$7*1000</f>
        <v/>
      </c>
      <c r="C68">
        <f>SUMIFS('Gridlab Battery Data'!$F$3:$F$51,'Gridlab Battery Data'!$A$3:$A$51,Calculations!A68)*$G$10*1000</f>
        <v/>
      </c>
      <c r="D68">
        <f>ROUND(SUMIFS('Gridlab Battery Data'!$B$3:$B$51,'Gridlab Battery Data'!$A$3:$A$51,Calculations!A68),2)</f>
        <v/>
      </c>
    </row>
    <row r="69">
      <c r="A69" s="22" t="inlineStr">
        <is>
          <t>MS</t>
        </is>
      </c>
      <c r="B69">
        <f>SUMIFS('Gridlab Battery Data'!$F$3:$F$51,'Gridlab Battery Data'!$A$3:$A$51,Calculations!A69)*$G$7*1000</f>
        <v/>
      </c>
      <c r="C69">
        <f>SUMIFS('Gridlab Battery Data'!$F$3:$F$51,'Gridlab Battery Data'!$A$3:$A$51,Calculations!A69)*$G$10*1000</f>
        <v/>
      </c>
      <c r="D69">
        <f>ROUND(SUMIFS('Gridlab Battery Data'!$B$3:$B$51,'Gridlab Battery Data'!$A$3:$A$51,Calculations!A69),2)</f>
        <v/>
      </c>
    </row>
    <row r="70">
      <c r="A70" s="22" t="inlineStr">
        <is>
          <t>MO</t>
        </is>
      </c>
      <c r="B70">
        <f>SUMIFS('Gridlab Battery Data'!$F$3:$F$51,'Gridlab Battery Data'!$A$3:$A$51,Calculations!A70)*$G$7*1000</f>
        <v/>
      </c>
      <c r="C70">
        <f>SUMIFS('Gridlab Battery Data'!$F$3:$F$51,'Gridlab Battery Data'!$A$3:$A$51,Calculations!A70)*$G$10*1000</f>
        <v/>
      </c>
      <c r="D70">
        <f>ROUND(SUMIFS('Gridlab Battery Data'!$B$3:$B$51,'Gridlab Battery Data'!$A$3:$A$51,Calculations!A70),2)</f>
        <v/>
      </c>
    </row>
    <row r="71">
      <c r="A71" s="22" t="inlineStr">
        <is>
          <t>MT</t>
        </is>
      </c>
      <c r="B71">
        <f>SUMIFS('Gridlab Battery Data'!$F$3:$F$51,'Gridlab Battery Data'!$A$3:$A$51,Calculations!A71)*$G$7*1000</f>
        <v/>
      </c>
      <c r="C71">
        <f>SUMIFS('Gridlab Battery Data'!$F$3:$F$51,'Gridlab Battery Data'!$A$3:$A$51,Calculations!A71)*$G$10*1000</f>
        <v/>
      </c>
      <c r="D71">
        <f>ROUND(SUMIFS('Gridlab Battery Data'!$B$3:$B$51,'Gridlab Battery Data'!$A$3:$A$51,Calculations!A71),2)</f>
        <v/>
      </c>
    </row>
    <row r="72">
      <c r="A72" s="22" t="inlineStr">
        <is>
          <t>NE</t>
        </is>
      </c>
      <c r="B72">
        <f>SUMIFS('Gridlab Battery Data'!$F$3:$F$51,'Gridlab Battery Data'!$A$3:$A$51,Calculations!A72)*$G$7*1000</f>
        <v/>
      </c>
      <c r="C72">
        <f>SUMIFS('Gridlab Battery Data'!$F$3:$F$51,'Gridlab Battery Data'!$A$3:$A$51,Calculations!A72)*$G$10*1000</f>
        <v/>
      </c>
      <c r="D72">
        <f>ROUND(SUMIFS('Gridlab Battery Data'!$B$3:$B$51,'Gridlab Battery Data'!$A$3:$A$51,Calculations!A72),2)</f>
        <v/>
      </c>
    </row>
    <row r="73">
      <c r="A73" s="22" t="inlineStr">
        <is>
          <t>NV</t>
        </is>
      </c>
      <c r="B73">
        <f>SUMIFS('Gridlab Battery Data'!$F$3:$F$51,'Gridlab Battery Data'!$A$3:$A$51,Calculations!A73)*$G$7*1000</f>
        <v/>
      </c>
      <c r="C73">
        <f>SUMIFS('Gridlab Battery Data'!$F$3:$F$51,'Gridlab Battery Data'!$A$3:$A$51,Calculations!A73)*$G$10*1000</f>
        <v/>
      </c>
      <c r="D73">
        <f>ROUND(SUMIFS('Gridlab Battery Data'!$B$3:$B$51,'Gridlab Battery Data'!$A$3:$A$51,Calculations!A73),2)</f>
        <v/>
      </c>
    </row>
    <row r="74">
      <c r="A74" s="22" t="inlineStr">
        <is>
          <t>NH</t>
        </is>
      </c>
      <c r="B74">
        <f>SUMIFS('Gridlab Battery Data'!$F$3:$F$51,'Gridlab Battery Data'!$A$3:$A$51,Calculations!A74)*$G$7*1000</f>
        <v/>
      </c>
      <c r="C74">
        <f>SUMIFS('Gridlab Battery Data'!$F$3:$F$51,'Gridlab Battery Data'!$A$3:$A$51,Calculations!A74)*$G$10*1000</f>
        <v/>
      </c>
      <c r="D74">
        <f>ROUND(SUMIFS('Gridlab Battery Data'!$B$3:$B$51,'Gridlab Battery Data'!$A$3:$A$51,Calculations!A74),2)</f>
        <v/>
      </c>
    </row>
    <row r="75">
      <c r="A75" s="22" t="inlineStr">
        <is>
          <t>NJ</t>
        </is>
      </c>
      <c r="B75">
        <f>SUMIFS('Gridlab Battery Data'!$F$3:$F$51,'Gridlab Battery Data'!$A$3:$A$51,Calculations!A75)*$G$7*1000</f>
        <v/>
      </c>
      <c r="C75">
        <f>SUMIFS('Gridlab Battery Data'!$F$3:$F$51,'Gridlab Battery Data'!$A$3:$A$51,Calculations!A75)*$G$10*1000</f>
        <v/>
      </c>
      <c r="D75">
        <f>ROUND(SUMIFS('Gridlab Battery Data'!$B$3:$B$51,'Gridlab Battery Data'!$A$3:$A$51,Calculations!A75),2)</f>
        <v/>
      </c>
    </row>
    <row r="76">
      <c r="A76" s="22" t="inlineStr">
        <is>
          <t>NM</t>
        </is>
      </c>
      <c r="B76">
        <f>SUMIFS('Gridlab Battery Data'!$F$3:$F$51,'Gridlab Battery Data'!$A$3:$A$51,Calculations!A76)*$G$7*1000</f>
        <v/>
      </c>
      <c r="C76">
        <f>SUMIFS('Gridlab Battery Data'!$F$3:$F$51,'Gridlab Battery Data'!$A$3:$A$51,Calculations!A76)*$G$10*1000</f>
        <v/>
      </c>
      <c r="D76">
        <f>ROUND(SUMIFS('Gridlab Battery Data'!$B$3:$B$51,'Gridlab Battery Data'!$A$3:$A$51,Calculations!A76),2)</f>
        <v/>
      </c>
    </row>
    <row r="77">
      <c r="A77" s="22" t="inlineStr">
        <is>
          <t>NY</t>
        </is>
      </c>
      <c r="B77">
        <f>SUMIFS('Gridlab Battery Data'!$F$3:$F$51,'Gridlab Battery Data'!$A$3:$A$51,Calculations!A77)*$G$7*1000</f>
        <v/>
      </c>
      <c r="C77">
        <f>SUMIFS('Gridlab Battery Data'!$F$3:$F$51,'Gridlab Battery Data'!$A$3:$A$51,Calculations!A77)*$G$10*1000</f>
        <v/>
      </c>
      <c r="D77">
        <f>ROUND(SUMIFS('Gridlab Battery Data'!$B$3:$B$51,'Gridlab Battery Data'!$A$3:$A$51,Calculations!A77),2)</f>
        <v/>
      </c>
    </row>
    <row r="78">
      <c r="A78" s="22" t="inlineStr">
        <is>
          <t>NC</t>
        </is>
      </c>
      <c r="B78">
        <f>SUMIFS('Gridlab Battery Data'!$F$3:$F$51,'Gridlab Battery Data'!$A$3:$A$51,Calculations!A78)*$G$7*1000</f>
        <v/>
      </c>
      <c r="C78">
        <f>SUMIFS('Gridlab Battery Data'!$F$3:$F$51,'Gridlab Battery Data'!$A$3:$A$51,Calculations!A78)*$G$10*1000</f>
        <v/>
      </c>
      <c r="D78">
        <f>ROUND(SUMIFS('Gridlab Battery Data'!$B$3:$B$51,'Gridlab Battery Data'!$A$3:$A$51,Calculations!A78),2)</f>
        <v/>
      </c>
    </row>
    <row r="79">
      <c r="A79" s="22" t="inlineStr">
        <is>
          <t>ND</t>
        </is>
      </c>
      <c r="B79">
        <f>SUMIFS('Gridlab Battery Data'!$F$3:$F$51,'Gridlab Battery Data'!$A$3:$A$51,Calculations!A79)*$G$7*1000</f>
        <v/>
      </c>
      <c r="C79">
        <f>SUMIFS('Gridlab Battery Data'!$F$3:$F$51,'Gridlab Battery Data'!$A$3:$A$51,Calculations!A79)*$G$10*1000</f>
        <v/>
      </c>
      <c r="D79">
        <f>ROUND(SUMIFS('Gridlab Battery Data'!$B$3:$B$51,'Gridlab Battery Data'!$A$3:$A$51,Calculations!A79),2)</f>
        <v/>
      </c>
    </row>
    <row r="80">
      <c r="A80" s="22" t="inlineStr">
        <is>
          <t>OH</t>
        </is>
      </c>
      <c r="B80">
        <f>SUMIFS('Gridlab Battery Data'!$F$3:$F$51,'Gridlab Battery Data'!$A$3:$A$51,Calculations!A80)*$G$7*1000</f>
        <v/>
      </c>
      <c r="C80">
        <f>SUMIFS('Gridlab Battery Data'!$F$3:$F$51,'Gridlab Battery Data'!$A$3:$A$51,Calculations!A80)*$G$10*1000</f>
        <v/>
      </c>
      <c r="D80">
        <f>ROUND(SUMIFS('Gridlab Battery Data'!$B$3:$B$51,'Gridlab Battery Data'!$A$3:$A$51,Calculations!A80),2)</f>
        <v/>
      </c>
    </row>
    <row r="81">
      <c r="A81" s="22" t="inlineStr">
        <is>
          <t>OK</t>
        </is>
      </c>
      <c r="B81">
        <f>SUMIFS('Gridlab Battery Data'!$F$3:$F$51,'Gridlab Battery Data'!$A$3:$A$51,Calculations!A81)*$G$7*1000</f>
        <v/>
      </c>
      <c r="C81">
        <f>SUMIFS('Gridlab Battery Data'!$F$3:$F$51,'Gridlab Battery Data'!$A$3:$A$51,Calculations!A81)*$G$10*1000</f>
        <v/>
      </c>
      <c r="D81">
        <f>ROUND(SUMIFS('Gridlab Battery Data'!$B$3:$B$51,'Gridlab Battery Data'!$A$3:$A$51,Calculations!A81),2)</f>
        <v/>
      </c>
    </row>
    <row r="82">
      <c r="A82" s="22" t="inlineStr">
        <is>
          <t>OR</t>
        </is>
      </c>
      <c r="B82">
        <f>SUMIFS('Gridlab Battery Data'!$F$3:$F$51,'Gridlab Battery Data'!$A$3:$A$51,Calculations!A82)*$G$7*1000</f>
        <v/>
      </c>
      <c r="C82">
        <f>SUMIFS('Gridlab Battery Data'!$F$3:$F$51,'Gridlab Battery Data'!$A$3:$A$51,Calculations!A82)*$G$10*1000</f>
        <v/>
      </c>
      <c r="D82">
        <f>ROUND(SUMIFS('Gridlab Battery Data'!$B$3:$B$51,'Gridlab Battery Data'!$A$3:$A$51,Calculations!A82),2)</f>
        <v/>
      </c>
    </row>
    <row r="83">
      <c r="A83" s="22" t="inlineStr">
        <is>
          <t>PA</t>
        </is>
      </c>
      <c r="B83">
        <f>SUMIFS('Gridlab Battery Data'!$F$3:$F$51,'Gridlab Battery Data'!$A$3:$A$51,Calculations!A83)*$G$7*1000</f>
        <v/>
      </c>
      <c r="C83">
        <f>SUMIFS('Gridlab Battery Data'!$F$3:$F$51,'Gridlab Battery Data'!$A$3:$A$51,Calculations!A83)*$G$10*1000</f>
        <v/>
      </c>
      <c r="D83">
        <f>ROUND(SUMIFS('Gridlab Battery Data'!$B$3:$B$51,'Gridlab Battery Data'!$A$3:$A$51,Calculations!A83),2)</f>
        <v/>
      </c>
    </row>
    <row r="84">
      <c r="A84" s="22" t="inlineStr">
        <is>
          <t>RI</t>
        </is>
      </c>
      <c r="B84">
        <f>SUMIFS('Gridlab Battery Data'!$F$3:$F$51,'Gridlab Battery Data'!$A$3:$A$51,Calculations!A84)*$G$7*1000</f>
        <v/>
      </c>
      <c r="C84">
        <f>SUMIFS('Gridlab Battery Data'!$F$3:$F$51,'Gridlab Battery Data'!$A$3:$A$51,Calculations!A84)*$G$10*1000</f>
        <v/>
      </c>
      <c r="D84">
        <f>ROUND(SUMIFS('Gridlab Battery Data'!$B$3:$B$51,'Gridlab Battery Data'!$A$3:$A$51,Calculations!A84),2)</f>
        <v/>
      </c>
    </row>
    <row r="85">
      <c r="A85" s="22" t="inlineStr">
        <is>
          <t>SC</t>
        </is>
      </c>
      <c r="B85">
        <f>SUMIFS('Gridlab Battery Data'!$F$3:$F$51,'Gridlab Battery Data'!$A$3:$A$51,Calculations!A85)*$G$7*1000</f>
        <v/>
      </c>
      <c r="C85">
        <f>SUMIFS('Gridlab Battery Data'!$F$3:$F$51,'Gridlab Battery Data'!$A$3:$A$51,Calculations!A85)*$G$10*1000</f>
        <v/>
      </c>
      <c r="D85">
        <f>ROUND(SUMIFS('Gridlab Battery Data'!$B$3:$B$51,'Gridlab Battery Data'!$A$3:$A$51,Calculations!A85),2)</f>
        <v/>
      </c>
    </row>
    <row r="86">
      <c r="A86" s="22" t="inlineStr">
        <is>
          <t>SD</t>
        </is>
      </c>
      <c r="B86">
        <f>SUMIFS('Gridlab Battery Data'!$F$3:$F$51,'Gridlab Battery Data'!$A$3:$A$51,Calculations!A86)*$G$7*1000</f>
        <v/>
      </c>
      <c r="C86">
        <f>SUMIFS('Gridlab Battery Data'!$F$3:$F$51,'Gridlab Battery Data'!$A$3:$A$51,Calculations!A86)*$G$10*1000</f>
        <v/>
      </c>
      <c r="D86">
        <f>ROUND(SUMIFS('Gridlab Battery Data'!$B$3:$B$51,'Gridlab Battery Data'!$A$3:$A$51,Calculations!A86),2)</f>
        <v/>
      </c>
    </row>
    <row r="87">
      <c r="A87" s="22" t="inlineStr">
        <is>
          <t>TN</t>
        </is>
      </c>
      <c r="B87">
        <f>SUMIFS('Gridlab Battery Data'!$F$3:$F$51,'Gridlab Battery Data'!$A$3:$A$51,Calculations!A87)*$G$7*1000</f>
        <v/>
      </c>
      <c r="C87">
        <f>SUMIFS('Gridlab Battery Data'!$F$3:$F$51,'Gridlab Battery Data'!$A$3:$A$51,Calculations!A87)*$G$10*1000</f>
        <v/>
      </c>
      <c r="D87">
        <f>ROUND(SUMIFS('Gridlab Battery Data'!$B$3:$B$51,'Gridlab Battery Data'!$A$3:$A$51,Calculations!A87),2)</f>
        <v/>
      </c>
    </row>
    <row r="88">
      <c r="A88" s="22" t="inlineStr">
        <is>
          <t>TX</t>
        </is>
      </c>
      <c r="B88">
        <f>SUMIFS('Gridlab Battery Data'!$F$3:$F$51,'Gridlab Battery Data'!$A$3:$A$51,Calculations!A88)*$G$7*1000</f>
        <v/>
      </c>
      <c r="C88">
        <f>SUMIFS('Gridlab Battery Data'!$F$3:$F$51,'Gridlab Battery Data'!$A$3:$A$51,Calculations!A88)*$G$10*1000</f>
        <v/>
      </c>
      <c r="D88">
        <f>ROUND(SUMIFS('Gridlab Battery Data'!$B$3:$B$51,'Gridlab Battery Data'!$A$3:$A$51,Calculations!A88),2)</f>
        <v/>
      </c>
    </row>
    <row r="89">
      <c r="A89" s="22" t="inlineStr">
        <is>
          <t>UT</t>
        </is>
      </c>
      <c r="B89">
        <f>SUMIFS('Gridlab Battery Data'!$F$3:$F$51,'Gridlab Battery Data'!$A$3:$A$51,Calculations!A89)*$G$7*1000</f>
        <v/>
      </c>
      <c r="C89">
        <f>SUMIFS('Gridlab Battery Data'!$F$3:$F$51,'Gridlab Battery Data'!$A$3:$A$51,Calculations!A89)*$G$10*1000</f>
        <v/>
      </c>
      <c r="D89">
        <f>ROUND(SUMIFS('Gridlab Battery Data'!$B$3:$B$51,'Gridlab Battery Data'!$A$3:$A$51,Calculations!A89),2)</f>
        <v/>
      </c>
    </row>
    <row r="90">
      <c r="A90" s="22" t="inlineStr">
        <is>
          <t>VT</t>
        </is>
      </c>
      <c r="B90">
        <f>SUMIFS('Gridlab Battery Data'!$F$3:$F$51,'Gridlab Battery Data'!$A$3:$A$51,Calculations!A90)*$G$7*1000</f>
        <v/>
      </c>
      <c r="C90">
        <f>SUMIFS('Gridlab Battery Data'!$F$3:$F$51,'Gridlab Battery Data'!$A$3:$A$51,Calculations!A90)*$G$10*1000</f>
        <v/>
      </c>
      <c r="D90">
        <f>ROUND(SUMIFS('Gridlab Battery Data'!$B$3:$B$51,'Gridlab Battery Data'!$A$3:$A$51,Calculations!A90),2)</f>
        <v/>
      </c>
    </row>
    <row r="91">
      <c r="A91" s="22" t="inlineStr">
        <is>
          <t>VA</t>
        </is>
      </c>
      <c r="B91">
        <f>SUMIFS('Gridlab Battery Data'!$F$3:$F$51,'Gridlab Battery Data'!$A$3:$A$51,Calculations!A91)*$G$7*1000</f>
        <v/>
      </c>
      <c r="C91">
        <f>SUMIFS('Gridlab Battery Data'!$F$3:$F$51,'Gridlab Battery Data'!$A$3:$A$51,Calculations!A91)*$G$10*1000</f>
        <v/>
      </c>
      <c r="D91">
        <f>ROUND(SUMIFS('Gridlab Battery Data'!$B$3:$B$51,'Gridlab Battery Data'!$A$3:$A$51,Calculations!A91),2)</f>
        <v/>
      </c>
    </row>
    <row r="92">
      <c r="A92" s="22" t="inlineStr">
        <is>
          <t>WA</t>
        </is>
      </c>
      <c r="B92">
        <f>SUMIFS('Gridlab Battery Data'!$F$3:$F$51,'Gridlab Battery Data'!$A$3:$A$51,Calculations!A92)*$G$7*1000</f>
        <v/>
      </c>
      <c r="C92">
        <f>SUMIFS('Gridlab Battery Data'!$F$3:$F$51,'Gridlab Battery Data'!$A$3:$A$51,Calculations!A92)*$G$10*1000</f>
        <v/>
      </c>
      <c r="D92">
        <f>ROUND(SUMIFS('Gridlab Battery Data'!$B$3:$B$51,'Gridlab Battery Data'!$A$3:$A$51,Calculations!A92),2)</f>
        <v/>
      </c>
    </row>
    <row r="93">
      <c r="A93" s="22" t="inlineStr">
        <is>
          <t>WV</t>
        </is>
      </c>
      <c r="B93">
        <f>SUMIFS('Gridlab Battery Data'!$F$3:$F$51,'Gridlab Battery Data'!$A$3:$A$51,Calculations!A93)*$G$7*1000</f>
        <v/>
      </c>
      <c r="C93">
        <f>SUMIFS('Gridlab Battery Data'!$F$3:$F$51,'Gridlab Battery Data'!$A$3:$A$51,Calculations!A93)*$G$10*1000</f>
        <v/>
      </c>
      <c r="D93">
        <f>ROUND(SUMIFS('Gridlab Battery Data'!$B$3:$B$51,'Gridlab Battery Data'!$A$3:$A$51,Calculations!A93),2)</f>
        <v/>
      </c>
    </row>
    <row r="94">
      <c r="A94" s="22" t="inlineStr">
        <is>
          <t>WI</t>
        </is>
      </c>
      <c r="B94">
        <f>SUMIFS('Gridlab Battery Data'!$F$3:$F$51,'Gridlab Battery Data'!$A$3:$A$51,Calculations!A94)*$G$7*1000</f>
        <v/>
      </c>
      <c r="C94">
        <f>SUMIFS('Gridlab Battery Data'!$F$3:$F$51,'Gridlab Battery Data'!$A$3:$A$51,Calculations!A94)*$G$10*1000</f>
        <v/>
      </c>
      <c r="D94">
        <f>ROUND(SUMIFS('Gridlab Battery Data'!$B$3:$B$51,'Gridlab Battery Data'!$A$3:$A$51,Calculations!A94),2)</f>
        <v/>
      </c>
    </row>
    <row r="95">
      <c r="A95" s="22" t="inlineStr">
        <is>
          <t>WY</t>
        </is>
      </c>
      <c r="B95">
        <f>SUMIFS('Gridlab Battery Data'!$F$3:$F$51,'Gridlab Battery Data'!$A$3:$A$51,Calculations!A95)*$G$7*1000</f>
        <v/>
      </c>
      <c r="C95">
        <f>SUMIFS('Gridlab Battery Data'!$F$3:$F$51,'Gridlab Battery Data'!$A$3:$A$51,Calculations!A95)*$G$10*1000</f>
        <v/>
      </c>
      <c r="D95">
        <f>ROUND(SUMIFS('Gridlab Battery Data'!$B$3:$B$51,'Gridlab Battery Data'!$A$3:$A$51,Calculations!A95),2)</f>
        <v/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G20"/>
  <sheetViews>
    <sheetView topLeftCell="R1" workbookViewId="0">
      <selection activeCell="C5" sqref="C5"/>
    </sheetView>
  </sheetViews>
  <sheetFormatPr baseColWidth="10" defaultColWidth="9" defaultRowHeight="15"/>
  <cols>
    <col width="26.83203125" customWidth="1" style="11" min="1" max="1"/>
    <col width="9" customWidth="1" style="11" min="2" max="16384"/>
  </cols>
  <sheetData>
    <row r="1">
      <c r="A1" s="10" t="inlineStr">
        <is>
          <t>Battery Storage Capacity</t>
        </is>
      </c>
    </row>
    <row r="2">
      <c r="B2" t="n">
        <v>2019</v>
      </c>
      <c r="C2" t="n">
        <v>2050</v>
      </c>
    </row>
    <row r="3">
      <c r="A3" t="inlineStr">
        <is>
          <t>Policy scenario</t>
        </is>
      </c>
      <c r="B3" t="n">
        <v>1000</v>
      </c>
      <c r="C3" t="n">
        <v>100000</v>
      </c>
    </row>
    <row r="4" s="11"/>
    <row r="5" s="11"/>
    <row r="6" s="11"/>
    <row r="7" s="11"/>
    <row r="8" s="11"/>
    <row r="9" s="11"/>
    <row r="10" s="11"/>
    <row r="11" s="11">
      <c r="B11" s="10" t="n"/>
    </row>
    <row r="12" s="11">
      <c r="A12" s="10" t="n"/>
    </row>
    <row r="13" s="11"/>
    <row r="14" s="11">
      <c r="B14" s="10" t="n"/>
      <c r="C14" s="10" t="n"/>
    </row>
    <row r="15" s="11">
      <c r="A15" s="10" t="n"/>
    </row>
    <row r="16" s="11"/>
    <row r="17" s="11">
      <c r="B17" s="10" t="n"/>
      <c r="C17" s="10" t="n"/>
      <c r="D17" s="10" t="n"/>
      <c r="E17" s="10" t="n"/>
      <c r="F17" s="10" t="n"/>
      <c r="G17" s="10" t="n"/>
      <c r="H17" s="10" t="n"/>
      <c r="I17" s="10" t="n"/>
      <c r="J17" s="10" t="n"/>
      <c r="K17" s="10" t="n"/>
      <c r="L17" s="10" t="n"/>
      <c r="M17" s="10" t="n"/>
      <c r="N17" s="10" t="n"/>
      <c r="O17" s="10" t="n"/>
      <c r="P17" s="10" t="n"/>
      <c r="Q17" s="10" t="n"/>
      <c r="R17" s="10" t="n"/>
      <c r="S17" s="10" t="n"/>
      <c r="T17" s="10" t="n"/>
      <c r="U17" s="10" t="n"/>
      <c r="V17" s="10" t="n"/>
      <c r="W17" s="10" t="n"/>
      <c r="X17" s="10" t="n"/>
      <c r="Y17" s="10" t="n"/>
      <c r="Z17" s="10" t="n"/>
      <c r="AA17" s="10" t="n"/>
      <c r="AB17" s="10" t="n"/>
      <c r="AC17" s="10" t="n"/>
      <c r="AD17" s="10" t="n"/>
      <c r="AE17" s="10" t="n"/>
      <c r="AF17" s="10" t="n"/>
      <c r="AG17" s="10" t="n"/>
    </row>
    <row r="18" s="11">
      <c r="B18" s="15" t="n"/>
      <c r="C18" s="15" t="n"/>
      <c r="D18" s="15" t="n"/>
      <c r="E18" s="15" t="n"/>
      <c r="F18" s="15" t="n"/>
      <c r="G18" s="15" t="n"/>
      <c r="H18" s="15" t="n"/>
      <c r="I18" s="15" t="n"/>
      <c r="J18" s="15" t="n"/>
      <c r="K18" s="15" t="n"/>
      <c r="L18" s="15" t="n"/>
      <c r="M18" s="15" t="n"/>
      <c r="N18" s="15" t="n"/>
      <c r="O18" s="15" t="n"/>
      <c r="P18" s="15" t="n"/>
      <c r="Q18" s="15" t="n"/>
      <c r="R18" s="15" t="n"/>
      <c r="S18" s="15" t="n"/>
      <c r="T18" s="15" t="n"/>
      <c r="U18" s="15" t="n"/>
      <c r="V18" s="15" t="n"/>
      <c r="W18" s="15" t="n"/>
      <c r="X18" s="15" t="n"/>
      <c r="Y18" s="15" t="n"/>
      <c r="Z18" s="15" t="n"/>
      <c r="AA18" s="15" t="n"/>
      <c r="AB18" s="15" t="n"/>
      <c r="AC18" s="15" t="n"/>
      <c r="AD18" s="15" t="n"/>
      <c r="AE18" s="15" t="n"/>
      <c r="AF18" s="15" t="n"/>
      <c r="AG18" s="15" t="n"/>
    </row>
    <row r="19" s="11">
      <c r="B19" s="15" t="n"/>
      <c r="C19" s="15" t="n"/>
      <c r="D19" s="15" t="n"/>
      <c r="E19" s="15" t="n"/>
      <c r="F19" s="15" t="n"/>
      <c r="G19" s="15" t="n"/>
      <c r="H19" s="15" t="n"/>
      <c r="I19" s="15" t="n"/>
      <c r="J19" s="15" t="n"/>
      <c r="K19" s="15" t="n"/>
      <c r="L19" s="15" t="n"/>
      <c r="M19" s="15" t="n"/>
      <c r="N19" s="15" t="n"/>
      <c r="O19" s="15" t="n"/>
      <c r="P19" s="15" t="n"/>
      <c r="Q19" s="15" t="n"/>
      <c r="R19" s="15" t="n"/>
      <c r="S19" s="15" t="n"/>
      <c r="T19" s="15" t="n"/>
      <c r="U19" s="15" t="n"/>
      <c r="V19" s="15" t="n"/>
      <c r="W19" s="15" t="n"/>
      <c r="X19" s="15" t="n"/>
      <c r="Y19" s="15" t="n"/>
      <c r="Z19" s="15" t="n"/>
      <c r="AA19" s="15" t="n"/>
      <c r="AB19" s="15" t="n"/>
      <c r="AC19" s="15" t="n"/>
      <c r="AD19" s="15" t="n"/>
      <c r="AE19" s="15" t="n"/>
      <c r="AF19" s="15" t="n"/>
      <c r="AG19" s="15" t="n"/>
    </row>
    <row r="20" s="11">
      <c r="B20" s="15" t="n"/>
      <c r="C20" s="15" t="n"/>
      <c r="D20" s="15" t="n"/>
      <c r="E20" s="15" t="n"/>
      <c r="F20" s="15" t="n"/>
      <c r="G20" s="15" t="n"/>
      <c r="H20" s="15" t="n"/>
      <c r="I20" s="15" t="n"/>
      <c r="J20" s="15" t="n"/>
      <c r="K20" s="15" t="n"/>
      <c r="L20" s="15" t="n"/>
      <c r="M20" s="15" t="n"/>
      <c r="N20" s="15" t="n"/>
      <c r="O20" s="15" t="n"/>
      <c r="P20" s="15" t="n"/>
      <c r="Q20" s="15" t="n"/>
      <c r="R20" s="15" t="n"/>
      <c r="S20" s="15" t="n"/>
      <c r="T20" s="15" t="n"/>
      <c r="U20" s="15" t="n"/>
      <c r="V20" s="15" t="n"/>
      <c r="W20" s="15" t="n"/>
      <c r="X20" s="15" t="n"/>
      <c r="Y20" s="15" t="n"/>
      <c r="Z20" s="15" t="n"/>
      <c r="AA20" s="15" t="n"/>
      <c r="AB20" s="15" t="n"/>
      <c r="AC20" s="15" t="n"/>
      <c r="AD20" s="15" t="n"/>
      <c r="AE20" s="15" t="n"/>
      <c r="AF20" s="15" t="n"/>
      <c r="AG20" s="15" t="n"/>
    </row>
    <row r="21" s="11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tabColor theme="3"/>
    <outlinePr summaryBelow="1" summaryRight="1"/>
    <pageSetUpPr/>
  </sheetPr>
  <dimension ref="A1:AG2"/>
  <sheetViews>
    <sheetView workbookViewId="0">
      <selection activeCell="G2" sqref="G2"/>
    </sheetView>
  </sheetViews>
  <sheetFormatPr baseColWidth="10" defaultColWidth="8.83203125" defaultRowHeight="15"/>
  <cols>
    <col width="33.1640625" customWidth="1" style="11" min="1" max="1"/>
    <col width="9" customWidth="1" style="11" min="2" max="2"/>
  </cols>
  <sheetData>
    <row r="1">
      <c r="A1" s="6" t="inlineStr">
        <is>
          <t>Unit: MW</t>
        </is>
      </c>
      <c r="B1" t="n">
        <v>2019</v>
      </c>
      <c r="C1" t="n">
        <v>2020</v>
      </c>
      <c r="D1" t="n">
        <v>2021</v>
      </c>
      <c r="E1" t="n">
        <v>2022</v>
      </c>
      <c r="F1" t="n">
        <v>2023</v>
      </c>
      <c r="G1" t="n">
        <v>2024</v>
      </c>
      <c r="H1" t="n">
        <v>2025</v>
      </c>
      <c r="I1" t="n">
        <v>2026</v>
      </c>
      <c r="J1" t="n">
        <v>2027</v>
      </c>
      <c r="K1" t="n">
        <v>2028</v>
      </c>
      <c r="L1" t="n">
        <v>2029</v>
      </c>
      <c r="M1" t="n">
        <v>2030</v>
      </c>
      <c r="N1" t="n">
        <v>2031</v>
      </c>
      <c r="O1" t="n">
        <v>2032</v>
      </c>
      <c r="P1" t="n">
        <v>2033</v>
      </c>
      <c r="Q1" t="n">
        <v>2034</v>
      </c>
      <c r="R1" t="n">
        <v>2035</v>
      </c>
      <c r="S1" t="n">
        <v>2036</v>
      </c>
      <c r="T1" t="n">
        <v>2037</v>
      </c>
      <c r="U1" t="n">
        <v>2038</v>
      </c>
      <c r="V1" t="n">
        <v>2039</v>
      </c>
      <c r="W1" t="n">
        <v>2040</v>
      </c>
      <c r="X1" t="n">
        <v>2041</v>
      </c>
      <c r="Y1" t="n">
        <v>2042</v>
      </c>
      <c r="Z1" t="n">
        <v>2043</v>
      </c>
      <c r="AA1" t="n">
        <v>2044</v>
      </c>
      <c r="AB1" t="n">
        <v>2045</v>
      </c>
      <c r="AC1" t="n">
        <v>2046</v>
      </c>
      <c r="AD1" t="n">
        <v>2047</v>
      </c>
      <c r="AE1" t="n">
        <v>2048</v>
      </c>
      <c r="AF1" t="n">
        <v>2049</v>
      </c>
      <c r="AG1" t="n">
        <v>2050</v>
      </c>
    </row>
    <row r="2">
      <c r="A2" t="inlineStr">
        <is>
          <t>BAU Grid Battery Storage Capacity</t>
        </is>
      </c>
      <c r="B2" s="5">
        <f>Calculations!B37</f>
        <v/>
      </c>
      <c r="C2" s="5">
        <f>Calculations!C37</f>
        <v/>
      </c>
      <c r="D2" s="5">
        <f>Calculations!D37</f>
        <v/>
      </c>
      <c r="E2" s="5">
        <f>Calculations!E37</f>
        <v/>
      </c>
      <c r="F2" s="5">
        <f>Calculations!F37</f>
        <v/>
      </c>
      <c r="G2" s="5">
        <f>Calculations!G37</f>
        <v/>
      </c>
      <c r="H2" s="5">
        <f>Calculations!H37</f>
        <v/>
      </c>
      <c r="I2" s="5">
        <f>Calculations!I37</f>
        <v/>
      </c>
      <c r="J2" s="5">
        <f>Calculations!J37</f>
        <v/>
      </c>
      <c r="K2" s="5">
        <f>Calculations!K37</f>
        <v/>
      </c>
      <c r="L2" s="5">
        <f>Calculations!L37</f>
        <v/>
      </c>
      <c r="M2" s="5">
        <f>Calculations!M37</f>
        <v/>
      </c>
      <c r="N2" s="5">
        <f>Calculations!N37</f>
        <v/>
      </c>
      <c r="O2" s="5">
        <f>Calculations!O37</f>
        <v/>
      </c>
      <c r="P2" s="5">
        <f>Calculations!P37</f>
        <v/>
      </c>
      <c r="Q2" s="5">
        <f>Calculations!Q37</f>
        <v/>
      </c>
      <c r="R2" s="5">
        <f>Calculations!R37</f>
        <v/>
      </c>
      <c r="S2" s="5">
        <f>Calculations!S37</f>
        <v/>
      </c>
      <c r="T2" s="5">
        <f>Calculations!T37</f>
        <v/>
      </c>
      <c r="U2" s="5">
        <f>Calculations!U37</f>
        <v/>
      </c>
      <c r="V2" s="5">
        <f>Calculations!V37</f>
        <v/>
      </c>
      <c r="W2" s="5">
        <f>Calculations!W37</f>
        <v/>
      </c>
      <c r="X2" s="5">
        <f>Calculations!X37</f>
        <v/>
      </c>
      <c r="Y2" s="5">
        <f>Calculations!Y37</f>
        <v/>
      </c>
      <c r="Z2" s="5">
        <f>Calculations!Z37</f>
        <v/>
      </c>
      <c r="AA2" s="5">
        <f>Calculations!AA37</f>
        <v/>
      </c>
      <c r="AB2" s="5">
        <f>Calculations!AB37</f>
        <v/>
      </c>
      <c r="AC2" s="5">
        <f>Calculations!AC37</f>
        <v/>
      </c>
      <c r="AD2" s="5">
        <f>Calculations!AD37</f>
        <v/>
      </c>
      <c r="AE2" s="5">
        <f>Calculations!AE37</f>
        <v/>
      </c>
      <c r="AF2" s="5">
        <f>Calculations!AF37</f>
        <v/>
      </c>
      <c r="AG2" s="5">
        <f>Calculations!AG37</f>
        <v/>
      </c>
    </row>
  </sheetData>
  <pageMargins left="0.7" right="0.7" top="0.75" bottom="0.75" header="0.3" footer="0.3"/>
  <pageSetup orientation="portrait" horizontalDpi="1200" verticalDpi="1200"/>
</worksheet>
</file>

<file path=xl/worksheets/sheet6.xml><?xml version="1.0" encoding="utf-8"?>
<worksheet xmlns="http://schemas.openxmlformats.org/spreadsheetml/2006/main">
  <sheetPr>
    <tabColor theme="3"/>
    <outlinePr summaryBelow="1" summaryRight="1"/>
    <pageSetUpPr/>
  </sheetPr>
  <dimension ref="A1:AG2"/>
  <sheetViews>
    <sheetView topLeftCell="N1" workbookViewId="0">
      <selection activeCell="AG5" sqref="AG5"/>
    </sheetView>
  </sheetViews>
  <sheetFormatPr baseColWidth="10" defaultColWidth="8.83203125" defaultRowHeight="15"/>
  <cols>
    <col width="47.1640625" customWidth="1" style="11" min="1" max="1"/>
    <col width="12.83203125" bestFit="1" customWidth="1" style="11" min="2" max="2"/>
    <col width="10.5" bestFit="1" customWidth="1" style="11" min="3" max="33"/>
  </cols>
  <sheetData>
    <row r="1">
      <c r="A1" s="6" t="inlineStr">
        <is>
          <t>Unit: MW</t>
        </is>
      </c>
      <c r="B1" t="n">
        <v>2019</v>
      </c>
      <c r="C1" t="n">
        <v>2020</v>
      </c>
      <c r="D1" t="n">
        <v>2021</v>
      </c>
      <c r="E1" t="n">
        <v>2022</v>
      </c>
      <c r="F1" t="n">
        <v>2023</v>
      </c>
      <c r="G1" t="n">
        <v>2024</v>
      </c>
      <c r="H1" t="n">
        <v>2025</v>
      </c>
      <c r="I1" t="n">
        <v>2026</v>
      </c>
      <c r="J1" t="n">
        <v>2027</v>
      </c>
      <c r="K1" t="n">
        <v>2028</v>
      </c>
      <c r="L1" t="n">
        <v>2029</v>
      </c>
      <c r="M1" t="n">
        <v>2030</v>
      </c>
      <c r="N1" t="n">
        <v>2031</v>
      </c>
      <c r="O1" t="n">
        <v>2032</v>
      </c>
      <c r="P1" t="n">
        <v>2033</v>
      </c>
      <c r="Q1" t="n">
        <v>2034</v>
      </c>
      <c r="R1" t="n">
        <v>2035</v>
      </c>
      <c r="S1" t="n">
        <v>2036</v>
      </c>
      <c r="T1" t="n">
        <v>2037</v>
      </c>
      <c r="U1" t="n">
        <v>2038</v>
      </c>
      <c r="V1" t="n">
        <v>2039</v>
      </c>
      <c r="W1" t="n">
        <v>2040</v>
      </c>
      <c r="X1" t="n">
        <v>2041</v>
      </c>
      <c r="Y1" t="n">
        <v>2042</v>
      </c>
      <c r="Z1" t="n">
        <v>2043</v>
      </c>
      <c r="AA1" t="n">
        <v>2044</v>
      </c>
      <c r="AB1" t="n">
        <v>2045</v>
      </c>
      <c r="AC1" t="n">
        <v>2046</v>
      </c>
      <c r="AD1" t="n">
        <v>2047</v>
      </c>
      <c r="AE1" t="n">
        <v>2048</v>
      </c>
      <c r="AF1" t="n">
        <v>2049</v>
      </c>
      <c r="AG1" t="n">
        <v>2050</v>
      </c>
    </row>
    <row r="2">
      <c r="A2" t="inlineStr">
        <is>
          <t>Potential Additional Grid Battery Storage Capacity</t>
        </is>
      </c>
      <c r="B2" s="5">
        <f>Calculations!B40</f>
        <v/>
      </c>
      <c r="C2" s="5">
        <f>Calculations!C40</f>
        <v/>
      </c>
      <c r="D2" s="5">
        <f>Calculations!D40</f>
        <v/>
      </c>
      <c r="E2" s="5">
        <f>Calculations!E40</f>
        <v/>
      </c>
      <c r="F2" s="5">
        <f>Calculations!F40</f>
        <v/>
      </c>
      <c r="G2" s="5">
        <f>Calculations!G40</f>
        <v/>
      </c>
      <c r="H2" s="5">
        <f>Calculations!H40</f>
        <v/>
      </c>
      <c r="I2" s="5">
        <f>Calculations!I40</f>
        <v/>
      </c>
      <c r="J2" s="5">
        <f>Calculations!J40</f>
        <v/>
      </c>
      <c r="K2" s="5">
        <f>Calculations!K40</f>
        <v/>
      </c>
      <c r="L2" s="5">
        <f>Calculations!L40</f>
        <v/>
      </c>
      <c r="M2" s="5">
        <f>Calculations!M40</f>
        <v/>
      </c>
      <c r="N2" s="5">
        <f>Calculations!N40</f>
        <v/>
      </c>
      <c r="O2" s="5">
        <f>Calculations!O40</f>
        <v/>
      </c>
      <c r="P2" s="5">
        <f>Calculations!P40</f>
        <v/>
      </c>
      <c r="Q2" s="5">
        <f>Calculations!Q40</f>
        <v/>
      </c>
      <c r="R2" s="5">
        <f>Calculations!R40</f>
        <v/>
      </c>
      <c r="S2" s="5">
        <f>Calculations!S40</f>
        <v/>
      </c>
      <c r="T2" s="5">
        <f>Calculations!T40</f>
        <v/>
      </c>
      <c r="U2" s="5">
        <f>Calculations!U40</f>
        <v/>
      </c>
      <c r="V2" s="5">
        <f>Calculations!V40</f>
        <v/>
      </c>
      <c r="W2" s="5">
        <f>Calculations!W40</f>
        <v/>
      </c>
      <c r="X2" s="5">
        <f>Calculations!X40</f>
        <v/>
      </c>
      <c r="Y2" s="5">
        <f>Calculations!Y40</f>
        <v/>
      </c>
      <c r="Z2" s="5">
        <f>Calculations!Z40</f>
        <v/>
      </c>
      <c r="AA2" s="5">
        <f>Calculations!AA40</f>
        <v/>
      </c>
      <c r="AB2" s="5">
        <f>Calculations!AB40</f>
        <v/>
      </c>
      <c r="AC2" s="5">
        <f>Calculations!AC40</f>
        <v/>
      </c>
      <c r="AD2" s="5">
        <f>Calculations!AD40</f>
        <v/>
      </c>
      <c r="AE2" s="5">
        <f>Calculations!AE40</f>
        <v/>
      </c>
      <c r="AF2" s="5">
        <f>Calculations!AF40</f>
        <v/>
      </c>
      <c r="AG2" s="5">
        <f>Calculations!AG40</f>
        <v/>
      </c>
    </row>
  </sheetData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>
  <sheetPr>
    <tabColor theme="3"/>
    <outlinePr summaryBelow="1" summaryRight="1"/>
    <pageSetUpPr/>
  </sheetPr>
  <dimension ref="A1:B3"/>
  <sheetViews>
    <sheetView workbookViewId="0">
      <selection activeCell="J33" sqref="J33"/>
    </sheetView>
  </sheetViews>
  <sheetFormatPr baseColWidth="10" defaultColWidth="9.1640625" defaultRowHeight="15"/>
  <cols>
    <col width="11.5" customWidth="1" style="11" min="1" max="1"/>
    <col width="12.5" customWidth="1" style="11" min="2" max="2"/>
    <col width="9.1640625" customWidth="1" style="11" min="3" max="3"/>
    <col width="9.1640625" customWidth="1" style="11" min="4" max="16384"/>
  </cols>
  <sheetData>
    <row r="1">
      <c r="A1" s="6" t="inlineStr">
        <is>
          <t>Unit: MW</t>
        </is>
      </c>
      <c r="B1" t="inlineStr">
        <is>
          <t>Battery Storage Capacity</t>
        </is>
      </c>
    </row>
    <row r="2">
      <c r="A2" t="inlineStr">
        <is>
          <t>Start Year</t>
        </is>
      </c>
      <c r="B2">
        <f>Calculations!B33</f>
        <v/>
      </c>
    </row>
    <row r="3">
      <c r="B3" s="5" t="n"/>
    </row>
  </sheetData>
  <pageMargins left="0.7" right="0.7" top="0.75" bottom="0.75" header="0.3" footer="0.3"/>
  <pageSetup orientation="portrait" horizontalDpi="1200" verticalDpi="12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2014-08-26T20:23:01Z</dcterms:created>
  <dcterms:modified xmlns:dcterms="http://purl.org/dc/terms/" xmlns:xsi="http://www.w3.org/2001/XMLSchema-instance" xsi:type="dcterms:W3CDTF">2021-03-15T20:57:14Z</dcterms:modified>
  <cp:lastModifiedBy>Nathan Iyer</cp:lastModifiedBy>
</cp:coreProperties>
</file>