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IL\bldgs\SYDEC\"/>
    </mc:Choice>
  </mc:AlternateContent>
  <xr:revisionPtr revIDLastSave="0" documentId="8_{4368A599-37AF-4D2F-839D-A2CCCD98662D}"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17"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<sst xmlns="http://schemas.openxmlformats.org/spreadsheetml/2006/main" count="51018" uniqueCount="1393">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</sst>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52</v>
      </c>
      <c r="C1" s="17">
        <v>45330</v>
      </c>
      <c r="D1" s="2"/>
      <c r="E1" s="2"/>
      <c r="F1" s="19" t="s">
        <v>145</v>
      </c>
      <c r="G1" s="19" t="s">
        <v>145</v>
      </c>
    </row>
    <row r="2" spans="1:7" ht="14.25" customHeight="1" x14ac:dyDescent="0.25">
      <c r="A2" s="1"/>
      <c r="B2" s="18" t="str">
        <f>LOOKUP(B1,F2:G51,G2:G51)</f>
        <v>IL</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b">
        <f>IF(A17=About!$B$1,SUM('BDESC-rural-residential'!$AF$8,'BDESC-urban-residential'!$AF$8,'BDESC-commercial'!$AF$8)='REEDS calc'!Q17,"NA")</f>
        <v>1</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ILLINOIS</v>
      </c>
    </row>
    <row r="3" spans="1:7" x14ac:dyDescent="0.2">
      <c r="A3" s="18" t="s">
        <v>94</v>
      </c>
      <c r="B3" s="18">
        <v>0.59</v>
      </c>
      <c r="C3" s="18">
        <v>0.41</v>
      </c>
      <c r="F3" s="14" t="s">
        <v>12</v>
      </c>
      <c r="G3">
        <f>SUMIFS(B:B,A:A,G2)</f>
        <v>0.88500000000000001</v>
      </c>
    </row>
    <row r="4" spans="1:7" x14ac:dyDescent="0.2">
      <c r="A4" s="18" t="s">
        <v>95</v>
      </c>
      <c r="B4" s="18">
        <v>0.66</v>
      </c>
      <c r="C4" s="18">
        <v>0.33999999999999903</v>
      </c>
      <c r="F4" s="14" t="s">
        <v>13</v>
      </c>
      <c r="G4">
        <f>SUMIFS(C:C,A:A,G2)</f>
        <v>0.11499999999999901</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8.0386269477656747</v>
      </c>
      <c r="C8" s="71">
        <f>INDEX('REEDS calc'!$C$64:$AG$113,MATCH(About!$B$2,'REEDS calc'!$B$64:$B$113,0),MATCH(C$1,'REEDS calc'!$C$63:$AG$63,0))*SUMIFS('res v com'!$E$3:$E$52,'res v com'!$B$3:$B$52,About!$B$2)*SUMIFS('Urban and Rural'!$C$2:$C$53,'Urban and Rural'!$A$2:$A$53,About!$B$1)</f>
        <v>8.0386269477656747</v>
      </c>
      <c r="D8" s="71">
        <f>INDEX('REEDS calc'!$C$64:$AG$113,MATCH(About!$B$2,'REEDS calc'!$B$64:$B$113,0),MATCH(D$1,'REEDS calc'!$C$63:$AG$63,0))*SUMIFS('res v com'!$E$3:$E$52,'res v com'!$B$3:$B$52,About!$B$2)*SUMIFS('Urban and Rural'!$C$2:$C$53,'Urban and Rural'!$A$2:$A$53,About!$B$1)</f>
        <v>8.0386269477656747</v>
      </c>
      <c r="E8" s="71">
        <f>INDEX('REEDS calc'!$C$64:$AG$113,MATCH(About!$B$2,'REEDS calc'!$B$64:$B$113,0),MATCH(E$1,'REEDS calc'!$C$63:$AG$63,0))*SUMIFS('res v com'!$E$3:$E$52,'res v com'!$B$3:$B$52,About!$B$2)*SUMIFS('Urban and Rural'!$C$2:$C$53,'Urban and Rural'!$A$2:$A$53,About!$B$1)</f>
        <v>17.239024162804537</v>
      </c>
      <c r="F8" s="71">
        <f>INDEX('REEDS calc'!$C$64:$AG$113,MATCH(About!$B$2,'REEDS calc'!$B$64:$B$113,0),MATCH(F$1,'REEDS calc'!$C$63:$AG$63,0))*SUMIFS('res v com'!$E$3:$E$52,'res v com'!$B$3:$B$52,About!$B$2)*SUMIFS('Urban and Rural'!$C$2:$C$53,'Urban and Rural'!$A$2:$A$53,About!$B$1)</f>
        <v>26.439421377843402</v>
      </c>
      <c r="G8" s="71">
        <f>INDEX('REEDS calc'!$C$64:$AG$113,MATCH(About!$B$2,'REEDS calc'!$B$64:$B$113,0),MATCH(G$1,'REEDS calc'!$C$63:$AG$63,0))*SUMIFS('res v com'!$E$3:$E$52,'res v com'!$B$3:$B$52,About!$B$2)*SUMIFS('Urban and Rural'!$C$2:$C$53,'Urban and Rural'!$A$2:$A$53,About!$B$1)</f>
        <v>41.762839595520724</v>
      </c>
      <c r="H8" s="71">
        <f>INDEX('REEDS calc'!$C$64:$AG$113,MATCH(About!$B$2,'REEDS calc'!$B$64:$B$113,0),MATCH(H$1,'REEDS calc'!$C$63:$AG$63,0))*SUMIFS('res v com'!$E$3:$E$52,'res v com'!$B$3:$B$52,About!$B$2)*SUMIFS('Urban and Rural'!$C$2:$C$53,'Urban and Rural'!$A$2:$A$53,About!$B$1)</f>
        <v>57.086257813198046</v>
      </c>
      <c r="I8" s="71">
        <f>INDEX('REEDS calc'!$C$64:$AG$113,MATCH(About!$B$2,'REEDS calc'!$B$64:$B$113,0),MATCH(I$1,'REEDS calc'!$C$63:$AG$63,0))*SUMIFS('res v com'!$E$3:$E$52,'res v com'!$B$3:$B$52,About!$B$2)*SUMIFS('Urban and Rural'!$C$2:$C$53,'Urban and Rural'!$A$2:$A$53,About!$B$1)</f>
        <v>78.991230377191513</v>
      </c>
      <c r="J8" s="71">
        <f>INDEX('REEDS calc'!$C$64:$AG$113,MATCH(About!$B$2,'REEDS calc'!$B$64:$B$113,0),MATCH(J$1,'REEDS calc'!$C$63:$AG$63,0))*SUMIFS('res v com'!$E$3:$E$52,'res v com'!$B$3:$B$52,About!$B$2)*SUMIFS('Urban and Rural'!$C$2:$C$53,'Urban and Rural'!$A$2:$A$53,About!$B$1)</f>
        <v>100.896202941185</v>
      </c>
      <c r="K8" s="71">
        <f>INDEX('REEDS calc'!$C$64:$AG$113,MATCH(About!$B$2,'REEDS calc'!$B$64:$B$113,0),MATCH(K$1,'REEDS calc'!$C$63:$AG$63,0))*SUMIFS('res v com'!$E$3:$E$52,'res v com'!$B$3:$B$52,About!$B$2)*SUMIFS('Urban and Rural'!$C$2:$C$53,'Urban and Rural'!$A$2:$A$53,About!$B$1)</f>
        <v>130.66885298940352</v>
      </c>
      <c r="L8" s="71">
        <f>INDEX('REEDS calc'!$C$64:$AG$113,MATCH(About!$B$2,'REEDS calc'!$B$64:$B$113,0),MATCH(L$1,'REEDS calc'!$C$63:$AG$63,0))*SUMIFS('res v com'!$E$3:$E$52,'res v com'!$B$3:$B$52,About!$B$2)*SUMIFS('Urban and Rural'!$C$2:$C$53,'Urban and Rural'!$A$2:$A$53,About!$B$1)</f>
        <v>160.44150303762206</v>
      </c>
      <c r="M8" s="71">
        <f>INDEX('REEDS calc'!$C$64:$AG$113,MATCH(About!$B$2,'REEDS calc'!$B$64:$B$113,0),MATCH(M$1,'REEDS calc'!$C$63:$AG$63,0))*SUMIFS('res v com'!$E$3:$E$52,'res v com'!$B$3:$B$52,About!$B$2)*SUMIFS('Urban and Rural'!$C$2:$C$53,'Urban and Rural'!$A$2:$A$53,About!$B$1)</f>
        <v>174.51024367088456</v>
      </c>
      <c r="N8" s="71">
        <f>INDEX('REEDS calc'!$C$64:$AG$113,MATCH(About!$B$2,'REEDS calc'!$B$64:$B$113,0),MATCH(N$1,'REEDS calc'!$C$63:$AG$63,0))*SUMIFS('res v com'!$E$3:$E$52,'res v com'!$B$3:$B$52,About!$B$2)*SUMIFS('Urban and Rural'!$C$2:$C$53,'Urban and Rural'!$A$2:$A$53,About!$B$1)</f>
        <v>188.5789843041471</v>
      </c>
      <c r="O8" s="71">
        <f>INDEX('REEDS calc'!$C$64:$AG$113,MATCH(About!$B$2,'REEDS calc'!$B$64:$B$113,0),MATCH(O$1,'REEDS calc'!$C$63:$AG$63,0))*SUMIFS('res v com'!$E$3:$E$52,'res v com'!$B$3:$B$52,About!$B$2)*SUMIFS('Urban and Rural'!$C$2:$C$53,'Urban and Rural'!$A$2:$A$53,About!$B$1)</f>
        <v>190.44999473704635</v>
      </c>
      <c r="P8" s="71">
        <f>INDEX('REEDS calc'!$C$64:$AG$113,MATCH(About!$B$2,'REEDS calc'!$B$64:$B$113,0),MATCH(P$1,'REEDS calc'!$C$63:$AG$63,0))*SUMIFS('res v com'!$E$3:$E$52,'res v com'!$B$3:$B$52,About!$B$2)*SUMIFS('Urban and Rural'!$C$2:$C$53,'Urban and Rural'!$A$2:$A$53,About!$B$1)</f>
        <v>192.32100516994561</v>
      </c>
      <c r="Q8" s="71">
        <f>INDEX('REEDS calc'!$C$64:$AG$113,MATCH(About!$B$2,'REEDS calc'!$B$64:$B$113,0),MATCH(Q$1,'REEDS calc'!$C$63:$AG$63,0))*SUMIFS('res v com'!$E$3:$E$52,'res v com'!$B$3:$B$52,About!$B$2)*SUMIFS('Urban and Rural'!$C$2:$C$53,'Urban and Rural'!$A$2:$A$53,About!$B$1)</f>
        <v>192.78011025095955</v>
      </c>
      <c r="R8" s="71">
        <f>INDEX('REEDS calc'!$C$64:$AG$113,MATCH(About!$B$2,'REEDS calc'!$B$64:$B$113,0),MATCH(R$1,'REEDS calc'!$C$63:$AG$63,0))*SUMIFS('res v com'!$E$3:$E$52,'res v com'!$B$3:$B$52,About!$B$2)*SUMIFS('Urban and Rural'!$C$2:$C$53,'Urban and Rural'!$A$2:$A$53,About!$B$1)</f>
        <v>193.23921533197344</v>
      </c>
      <c r="S8" s="71">
        <f>INDEX('REEDS calc'!$C$64:$AG$113,MATCH(About!$B$2,'REEDS calc'!$B$64:$B$113,0),MATCH(S$1,'REEDS calc'!$C$63:$AG$63,0))*SUMIFS('res v com'!$E$3:$E$52,'res v com'!$B$3:$B$52,About!$B$2)*SUMIFS('Urban and Rural'!$C$2:$C$53,'Urban and Rural'!$A$2:$A$53,About!$B$1)</f>
        <v>193.54738175621569</v>
      </c>
      <c r="T8" s="71">
        <f>INDEX('REEDS calc'!$C$64:$AG$113,MATCH(About!$B$2,'REEDS calc'!$B$64:$B$113,0),MATCH(T$1,'REEDS calc'!$C$63:$AG$63,0))*SUMIFS('res v com'!$E$3:$E$52,'res v com'!$B$3:$B$52,About!$B$2)*SUMIFS('Urban and Rural'!$C$2:$C$53,'Urban and Rural'!$A$2:$A$53,About!$B$1)</f>
        <v>193.8555481804579</v>
      </c>
      <c r="U8" s="71">
        <f>INDEX('REEDS calc'!$C$64:$AG$113,MATCH(About!$B$2,'REEDS calc'!$B$64:$B$113,0),MATCH(U$1,'REEDS calc'!$C$63:$AG$63,0))*SUMIFS('res v com'!$E$3:$E$52,'res v com'!$B$3:$B$52,About!$B$2)*SUMIFS('Urban and Rural'!$C$2:$C$53,'Urban and Rural'!$A$2:$A$53,About!$B$1)</f>
        <v>194.53477213593058</v>
      </c>
      <c r="V8" s="71">
        <f>INDEX('REEDS calc'!$C$64:$AG$113,MATCH(About!$B$2,'REEDS calc'!$B$64:$B$113,0),MATCH(V$1,'REEDS calc'!$C$63:$AG$63,0))*SUMIFS('res v com'!$E$3:$E$52,'res v com'!$B$3:$B$52,About!$B$2)*SUMIFS('Urban and Rural'!$C$2:$C$53,'Urban and Rural'!$A$2:$A$53,About!$B$1)</f>
        <v>195.21399609140326</v>
      </c>
      <c r="W8" s="71">
        <f>INDEX('REEDS calc'!$C$64:$AG$113,MATCH(About!$B$2,'REEDS calc'!$B$64:$B$113,0),MATCH(W$1,'REEDS calc'!$C$63:$AG$63,0))*SUMIFS('res v com'!$E$3:$E$52,'res v com'!$B$3:$B$52,About!$B$2)*SUMIFS('Urban and Rural'!$C$2:$C$53,'Urban and Rural'!$A$2:$A$53,About!$B$1)</f>
        <v>195.7705823882489</v>
      </c>
      <c r="X8" s="71">
        <f>INDEX('REEDS calc'!$C$64:$AG$113,MATCH(About!$B$2,'REEDS calc'!$B$64:$B$113,0),MATCH(X$1,'REEDS calc'!$C$63:$AG$63,0))*SUMIFS('res v com'!$E$3:$E$52,'res v com'!$B$3:$B$52,About!$B$2)*SUMIFS('Urban and Rural'!$C$2:$C$53,'Urban and Rural'!$A$2:$A$53,About!$B$1)</f>
        <v>196.32716868509453</v>
      </c>
      <c r="Y8" s="71">
        <f>INDEX('REEDS calc'!$C$64:$AG$113,MATCH(About!$B$2,'REEDS calc'!$B$64:$B$113,0),MATCH(Y$1,'REEDS calc'!$C$63:$AG$63,0))*SUMIFS('res v com'!$E$3:$E$52,'res v com'!$B$3:$B$52,About!$B$2)*SUMIFS('Urban and Rural'!$C$2:$C$53,'Urban and Rural'!$A$2:$A$53,About!$B$1)</f>
        <v>197.28625806666474</v>
      </c>
      <c r="Z8" s="71">
        <f>INDEX('REEDS calc'!$C$64:$AG$113,MATCH(About!$B$2,'REEDS calc'!$B$64:$B$113,0),MATCH(Z$1,'REEDS calc'!$C$63:$AG$63,0))*SUMIFS('res v com'!$E$3:$E$52,'res v com'!$B$3:$B$52,About!$B$2)*SUMIFS('Urban and Rural'!$C$2:$C$53,'Urban and Rural'!$A$2:$A$53,About!$B$1)</f>
        <v>198.24534744823495</v>
      </c>
      <c r="AA8" s="71">
        <f>INDEX('REEDS calc'!$C$64:$AG$113,MATCH(About!$B$2,'REEDS calc'!$B$64:$B$113,0),MATCH(AA$1,'REEDS calc'!$C$63:$AG$63,0))*SUMIFS('res v com'!$E$3:$E$52,'res v com'!$B$3:$B$52,About!$B$2)*SUMIFS('Urban and Rural'!$C$2:$C$53,'Urban and Rural'!$A$2:$A$53,About!$B$1)</f>
        <v>199.23902693864866</v>
      </c>
      <c r="AB8" s="71">
        <f>INDEX('REEDS calc'!$C$64:$AG$113,MATCH(About!$B$2,'REEDS calc'!$B$64:$B$113,0),MATCH(AB$1,'REEDS calc'!$C$63:$AG$63,0))*SUMIFS('res v com'!$E$3:$E$52,'res v com'!$B$3:$B$52,About!$B$2)*SUMIFS('Urban and Rural'!$C$2:$C$53,'Urban and Rural'!$A$2:$A$53,About!$B$1)</f>
        <v>200.2327064290624</v>
      </c>
      <c r="AC8" s="71">
        <f>INDEX('REEDS calc'!$C$64:$AG$113,MATCH(About!$B$2,'REEDS calc'!$B$64:$B$113,0),MATCH(AC$1,'REEDS calc'!$C$63:$AG$63,0))*SUMIFS('res v com'!$E$3:$E$52,'res v com'!$B$3:$B$52,About!$B$2)*SUMIFS('Urban and Rural'!$C$2:$C$53,'Urban and Rural'!$A$2:$A$53,About!$B$1)</f>
        <v>201.69806922188772</v>
      </c>
      <c r="AD8" s="71">
        <f>INDEX('REEDS calc'!$C$64:$AG$113,MATCH(About!$B$2,'REEDS calc'!$B$64:$B$113,0),MATCH(AD$1,'REEDS calc'!$C$63:$AG$63,0))*SUMIFS('res v com'!$E$3:$E$52,'res v com'!$B$3:$B$52,About!$B$2)*SUMIFS('Urban and Rural'!$C$2:$C$53,'Urban and Rural'!$A$2:$A$53,About!$B$1)</f>
        <v>203.16343201471295</v>
      </c>
      <c r="AE8" s="71">
        <f>INDEX('REEDS calc'!$C$64:$AG$113,MATCH(About!$B$2,'REEDS calc'!$B$64:$B$113,0),MATCH(AE$1,'REEDS calc'!$C$63:$AG$63,0))*SUMIFS('res v com'!$E$3:$E$52,'res v com'!$B$3:$B$52,About!$B$2)*SUMIFS('Urban and Rural'!$C$2:$C$53,'Urban and Rural'!$A$2:$A$53,About!$B$1)</f>
        <v>205.3992108681438</v>
      </c>
      <c r="AF8" s="71">
        <f>INDEX('REEDS calc'!$C$64:$AG$113,MATCH(About!$B$2,'REEDS calc'!$B$64:$B$113,0),MATCH(AF$1,'REEDS calc'!$C$63:$AG$63,0))*SUMIFS('res v com'!$E$3:$E$52,'res v com'!$B$3:$B$52,About!$B$2)*SUMIFS('Urban and Rural'!$C$2:$C$53,'Urban and Rural'!$A$2:$A$53,About!$B$1)</f>
        <v>207.6349897215747</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61.86247694584943</v>
      </c>
      <c r="C8" s="71">
        <f>INDEX('REEDS calc'!$C$64:$AG$113,MATCH(About!$B$2,'REEDS calc'!$B$64:$B$113,0),MATCH(C$1,'REEDS calc'!$C$63:$AG$63,0))*SUMIFS('res v com'!$E$3:$E$52,'res v com'!$B$3:$B$52,About!$B$2)*SUMIFS('Urban and Rural'!$B$2:$B$53,'Urban and Rural'!$A$2:$A$53,About!$B$1)</f>
        <v>61.86247694584943</v>
      </c>
      <c r="D8" s="71">
        <f>INDEX('REEDS calc'!$C$64:$AG$113,MATCH(About!$B$2,'REEDS calc'!$B$64:$B$113,0),MATCH(D$1,'REEDS calc'!$C$63:$AG$63,0))*SUMIFS('res v com'!$E$3:$E$52,'res v com'!$B$3:$B$52,About!$B$2)*SUMIFS('Urban and Rural'!$B$2:$B$53,'Urban and Rural'!$A$2:$A$53,About!$B$1)</f>
        <v>61.86247694584943</v>
      </c>
      <c r="E8" s="71">
        <f>INDEX('REEDS calc'!$C$64:$AG$113,MATCH(About!$B$2,'REEDS calc'!$B$64:$B$113,0),MATCH(E$1,'REEDS calc'!$C$63:$AG$63,0))*SUMIFS('res v com'!$E$3:$E$52,'res v com'!$B$3:$B$52,About!$B$2)*SUMIFS('Urban and Rural'!$B$2:$B$53,'Urban and Rural'!$A$2:$A$53,About!$B$1)</f>
        <v>132.66553377462736</v>
      </c>
      <c r="F8" s="71">
        <f>INDEX('REEDS calc'!$C$64:$AG$113,MATCH(About!$B$2,'REEDS calc'!$B$64:$B$113,0),MATCH(F$1,'REEDS calc'!$C$63:$AG$63,0))*SUMIFS('res v com'!$E$3:$E$52,'res v com'!$B$3:$B$52,About!$B$2)*SUMIFS('Urban and Rural'!$B$2:$B$53,'Urban and Rural'!$A$2:$A$53,About!$B$1)</f>
        <v>203.46859060340535</v>
      </c>
      <c r="G8" s="71">
        <f>INDEX('REEDS calc'!$C$64:$AG$113,MATCH(About!$B$2,'REEDS calc'!$B$64:$B$113,0),MATCH(G$1,'REEDS calc'!$C$63:$AG$63,0))*SUMIFS('res v com'!$E$3:$E$52,'res v com'!$B$3:$B$52,About!$B$2)*SUMIFS('Urban and Rural'!$B$2:$B$53,'Urban and Rural'!$A$2:$A$53,About!$B$1)</f>
        <v>321.39228732205356</v>
      </c>
      <c r="H8" s="71">
        <f>INDEX('REEDS calc'!$C$64:$AG$113,MATCH(About!$B$2,'REEDS calc'!$B$64:$B$113,0),MATCH(H$1,'REEDS calc'!$C$63:$AG$63,0))*SUMIFS('res v com'!$E$3:$E$52,'res v com'!$B$3:$B$52,About!$B$2)*SUMIFS('Urban and Rural'!$B$2:$B$53,'Urban and Rural'!$A$2:$A$53,About!$B$1)</f>
        <v>439.31598404070184</v>
      </c>
      <c r="I8" s="71">
        <f>INDEX('REEDS calc'!$C$64:$AG$113,MATCH(About!$B$2,'REEDS calc'!$B$64:$B$113,0),MATCH(I$1,'REEDS calc'!$C$63:$AG$63,0))*SUMIFS('res v com'!$E$3:$E$52,'res v com'!$B$3:$B$52,About!$B$2)*SUMIFS('Urban and Rural'!$B$2:$B$53,'Urban and Rural'!$A$2:$A$53,About!$B$1)</f>
        <v>607.8890337723052</v>
      </c>
      <c r="J8" s="71">
        <f>INDEX('REEDS calc'!$C$64:$AG$113,MATCH(About!$B$2,'REEDS calc'!$B$64:$B$113,0),MATCH(J$1,'REEDS calc'!$C$63:$AG$63,0))*SUMIFS('res v com'!$E$3:$E$52,'res v com'!$B$3:$B$52,About!$B$2)*SUMIFS('Urban and Rural'!$B$2:$B$53,'Urban and Rural'!$A$2:$A$53,About!$B$1)</f>
        <v>776.46208350390862</v>
      </c>
      <c r="K8" s="71">
        <f>INDEX('REEDS calc'!$C$64:$AG$113,MATCH(About!$B$2,'REEDS calc'!$B$64:$B$113,0),MATCH(K$1,'REEDS calc'!$C$63:$AG$63,0))*SUMIFS('res v com'!$E$3:$E$52,'res v com'!$B$3:$B$52,About!$B$2)*SUMIFS('Urban and Rural'!$B$2:$B$53,'Urban and Rural'!$A$2:$A$53,About!$B$1)</f>
        <v>1005.5820425706357</v>
      </c>
      <c r="L8" s="71">
        <f>INDEX('REEDS calc'!$C$64:$AG$113,MATCH(About!$B$2,'REEDS calc'!$B$64:$B$113,0),MATCH(L$1,'REEDS calc'!$C$63:$AG$63,0))*SUMIFS('res v com'!$E$3:$E$52,'res v com'!$B$3:$B$52,About!$B$2)*SUMIFS('Urban and Rural'!$B$2:$B$53,'Urban and Rural'!$A$2:$A$53,About!$B$1)</f>
        <v>1234.7020016373629</v>
      </c>
      <c r="M8" s="71">
        <f>INDEX('REEDS calc'!$C$64:$AG$113,MATCH(About!$B$2,'REEDS calc'!$B$64:$B$113,0),MATCH(M$1,'REEDS calc'!$C$63:$AG$63,0))*SUMIFS('res v com'!$E$3:$E$52,'res v com'!$B$3:$B$52,About!$B$2)*SUMIFS('Urban and Rural'!$B$2:$B$53,'Urban and Rural'!$A$2:$A$53,About!$B$1)</f>
        <v>1342.9701360759495</v>
      </c>
      <c r="N8" s="71">
        <f>INDEX('REEDS calc'!$C$64:$AG$113,MATCH(About!$B$2,'REEDS calc'!$B$64:$B$113,0),MATCH(N$1,'REEDS calc'!$C$63:$AG$63,0))*SUMIFS('res v com'!$E$3:$E$52,'res v com'!$B$3:$B$52,About!$B$2)*SUMIFS('Urban and Rural'!$B$2:$B$53,'Urban and Rural'!$A$2:$A$53,About!$B$1)</f>
        <v>1451.238270514536</v>
      </c>
      <c r="O8" s="71">
        <f>INDEX('REEDS calc'!$C$64:$AG$113,MATCH(About!$B$2,'REEDS calc'!$B$64:$B$113,0),MATCH(O$1,'REEDS calc'!$C$63:$AG$63,0))*SUMIFS('res v com'!$E$3:$E$52,'res v com'!$B$3:$B$52,About!$B$2)*SUMIFS('Urban and Rural'!$B$2:$B$53,'Urban and Rural'!$A$2:$A$53,About!$B$1)</f>
        <v>1465.6369160198913</v>
      </c>
      <c r="P8" s="71">
        <f>INDEX('REEDS calc'!$C$64:$AG$113,MATCH(About!$B$2,'REEDS calc'!$B$64:$B$113,0),MATCH(P$1,'REEDS calc'!$C$63:$AG$63,0))*SUMIFS('res v com'!$E$3:$E$52,'res v com'!$B$3:$B$52,About!$B$2)*SUMIFS('Urban and Rural'!$B$2:$B$53,'Urban and Rural'!$A$2:$A$53,About!$B$1)</f>
        <v>1480.0355615252463</v>
      </c>
      <c r="Q8" s="71">
        <f>INDEX('REEDS calc'!$C$64:$AG$113,MATCH(About!$B$2,'REEDS calc'!$B$64:$B$113,0),MATCH(Q$1,'REEDS calc'!$C$63:$AG$63,0))*SUMIFS('res v com'!$E$3:$E$52,'res v com'!$B$3:$B$52,About!$B$2)*SUMIFS('Urban and Rural'!$B$2:$B$53,'Urban and Rural'!$A$2:$A$53,About!$B$1)</f>
        <v>1483.568674540006</v>
      </c>
      <c r="R8" s="71">
        <f>INDEX('REEDS calc'!$C$64:$AG$113,MATCH(About!$B$2,'REEDS calc'!$B$64:$B$113,0),MATCH(R$1,'REEDS calc'!$C$63:$AG$63,0))*SUMIFS('res v com'!$E$3:$E$52,'res v com'!$B$3:$B$52,About!$B$2)*SUMIFS('Urban and Rural'!$B$2:$B$53,'Urban and Rural'!$A$2:$A$53,About!$B$1)</f>
        <v>1487.101787554765</v>
      </c>
      <c r="S8" s="71">
        <f>INDEX('REEDS calc'!$C$64:$AG$113,MATCH(About!$B$2,'REEDS calc'!$B$64:$B$113,0),MATCH(S$1,'REEDS calc'!$C$63:$AG$63,0))*SUMIFS('res v com'!$E$3:$E$52,'res v com'!$B$3:$B$52,About!$B$2)*SUMIFS('Urban and Rural'!$B$2:$B$53,'Urban and Rural'!$A$2:$A$53,About!$B$1)</f>
        <v>1489.4733291674117</v>
      </c>
      <c r="T8" s="71">
        <f>INDEX('REEDS calc'!$C$64:$AG$113,MATCH(About!$B$2,'REEDS calc'!$B$64:$B$113,0),MATCH(T$1,'REEDS calc'!$C$63:$AG$63,0))*SUMIFS('res v com'!$E$3:$E$52,'res v com'!$B$3:$B$52,About!$B$2)*SUMIFS('Urban and Rural'!$B$2:$B$53,'Urban and Rural'!$A$2:$A$53,About!$B$1)</f>
        <v>1491.8448707800585</v>
      </c>
      <c r="U8" s="71">
        <f>INDEX('REEDS calc'!$C$64:$AG$113,MATCH(About!$B$2,'REEDS calc'!$B$64:$B$113,0),MATCH(U$1,'REEDS calc'!$C$63:$AG$63,0))*SUMIFS('res v com'!$E$3:$E$52,'res v com'!$B$3:$B$52,About!$B$2)*SUMIFS('Urban and Rural'!$B$2:$B$53,'Urban and Rural'!$A$2:$A$53,About!$B$1)</f>
        <v>1497.0719420895657</v>
      </c>
      <c r="V8" s="71">
        <f>INDEX('REEDS calc'!$C$64:$AG$113,MATCH(About!$B$2,'REEDS calc'!$B$64:$B$113,0),MATCH(V$1,'REEDS calc'!$C$63:$AG$63,0))*SUMIFS('res v com'!$E$3:$E$52,'res v com'!$B$3:$B$52,About!$B$2)*SUMIFS('Urban and Rural'!$B$2:$B$53,'Urban and Rural'!$A$2:$A$53,About!$B$1)</f>
        <v>1502.2990133990729</v>
      </c>
      <c r="W8" s="71">
        <f>INDEX('REEDS calc'!$C$64:$AG$113,MATCH(About!$B$2,'REEDS calc'!$B$64:$B$113,0),MATCH(W$1,'REEDS calc'!$C$63:$AG$63,0))*SUMIFS('res v com'!$E$3:$E$52,'res v com'!$B$3:$B$52,About!$B$2)*SUMIFS('Urban and Rural'!$B$2:$B$53,'Urban and Rural'!$A$2:$A$53,About!$B$1)</f>
        <v>1506.5823079443633</v>
      </c>
      <c r="X8" s="71">
        <f>INDEX('REEDS calc'!$C$64:$AG$113,MATCH(About!$B$2,'REEDS calc'!$B$64:$B$113,0),MATCH(X$1,'REEDS calc'!$C$63:$AG$63,0))*SUMIFS('res v com'!$E$3:$E$52,'res v com'!$B$3:$B$52,About!$B$2)*SUMIFS('Urban and Rural'!$B$2:$B$53,'Urban and Rural'!$A$2:$A$53,About!$B$1)</f>
        <v>1510.8656024896536</v>
      </c>
      <c r="Y8" s="71">
        <f>INDEX('REEDS calc'!$C$64:$AG$113,MATCH(About!$B$2,'REEDS calc'!$B$64:$B$113,0),MATCH(Y$1,'REEDS calc'!$C$63:$AG$63,0))*SUMIFS('res v com'!$E$3:$E$52,'res v com'!$B$3:$B$52,About!$B$2)*SUMIFS('Urban and Rural'!$B$2:$B$53,'Urban and Rural'!$A$2:$A$53,About!$B$1)</f>
        <v>1518.2464207739113</v>
      </c>
      <c r="Z8" s="71">
        <f>INDEX('REEDS calc'!$C$64:$AG$113,MATCH(About!$B$2,'REEDS calc'!$B$64:$B$113,0),MATCH(Z$1,'REEDS calc'!$C$63:$AG$63,0))*SUMIFS('res v com'!$E$3:$E$52,'res v com'!$B$3:$B$52,About!$B$2)*SUMIFS('Urban and Rural'!$B$2:$B$53,'Urban and Rural'!$A$2:$A$53,About!$B$1)</f>
        <v>1525.6272390581692</v>
      </c>
      <c r="AA8" s="71">
        <f>INDEX('REEDS calc'!$C$64:$AG$113,MATCH(About!$B$2,'REEDS calc'!$B$64:$B$113,0),MATCH(AA$1,'REEDS calc'!$C$63:$AG$63,0))*SUMIFS('res v com'!$E$3:$E$52,'res v com'!$B$3:$B$52,About!$B$2)*SUMIFS('Urban and Rural'!$B$2:$B$53,'Urban and Rural'!$A$2:$A$53,About!$B$1)</f>
        <v>1533.2742507887444</v>
      </c>
      <c r="AB8" s="71">
        <f>INDEX('REEDS calc'!$C$64:$AG$113,MATCH(About!$B$2,'REEDS calc'!$B$64:$B$113,0),MATCH(AB$1,'REEDS calc'!$C$63:$AG$63,0))*SUMIFS('res v com'!$E$3:$E$52,'res v com'!$B$3:$B$52,About!$B$2)*SUMIFS('Urban and Rural'!$B$2:$B$53,'Urban and Rural'!$A$2:$A$53,About!$B$1)</f>
        <v>1540.9212625193197</v>
      </c>
      <c r="AC8" s="71">
        <f>INDEX('REEDS calc'!$C$64:$AG$113,MATCH(About!$B$2,'REEDS calc'!$B$64:$B$113,0),MATCH(AC$1,'REEDS calc'!$C$63:$AG$63,0))*SUMIFS('res v com'!$E$3:$E$52,'res v com'!$B$3:$B$52,About!$B$2)*SUMIFS('Urban and Rural'!$B$2:$B$53,'Urban and Rural'!$A$2:$A$53,About!$B$1)</f>
        <v>1552.1981848814971</v>
      </c>
      <c r="AD8" s="71">
        <f>INDEX('REEDS calc'!$C$64:$AG$113,MATCH(About!$B$2,'REEDS calc'!$B$64:$B$113,0),MATCH(AD$1,'REEDS calc'!$C$63:$AG$63,0))*SUMIFS('res v com'!$E$3:$E$52,'res v com'!$B$3:$B$52,About!$B$2)*SUMIFS('Urban and Rural'!$B$2:$B$53,'Urban and Rural'!$A$2:$A$53,About!$B$1)</f>
        <v>1563.4751072436741</v>
      </c>
      <c r="AE8" s="71">
        <f>INDEX('REEDS calc'!$C$64:$AG$113,MATCH(About!$B$2,'REEDS calc'!$B$64:$B$113,0),MATCH(AE$1,'REEDS calc'!$C$63:$AG$63,0))*SUMIFS('res v com'!$E$3:$E$52,'res v com'!$B$3:$B$52,About!$B$2)*SUMIFS('Urban and Rural'!$B$2:$B$53,'Urban and Rural'!$A$2:$A$53,About!$B$1)</f>
        <v>1580.6808836374682</v>
      </c>
      <c r="AF8" s="71">
        <f>INDEX('REEDS calc'!$C$64:$AG$113,MATCH(About!$B$2,'REEDS calc'!$B$64:$B$113,0),MATCH(AF$1,'REEDS calc'!$C$63:$AG$63,0))*SUMIFS('res v com'!$E$3:$E$52,'res v com'!$B$3:$B$52,About!$B$2)*SUMIFS('Urban and Rural'!$B$2:$B$53,'Urban and Rural'!$A$2:$A$53,About!$B$1)</f>
        <v>1597.8866600312626</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57.917077924565824</v>
      </c>
      <c r="C8" s="71">
        <f>INDEX('REEDS calc'!$C$64:$AG$113,MATCH(About!$B$2,'REEDS calc'!$B$64:$B$113,0),MATCH(C$1,'REEDS calc'!$C$63:$AG$63,0))*SUMIFS('res v com'!$F$3:$F$52,'res v com'!$B$3:$B$52,About!$B$2)</f>
        <v>57.917077924565824</v>
      </c>
      <c r="D8" s="71">
        <f>INDEX('REEDS calc'!$C$64:$AG$113,MATCH(About!$B$2,'REEDS calc'!$B$64:$B$113,0),MATCH(D$1,'REEDS calc'!$C$63:$AG$63,0))*SUMIFS('res v com'!$F$3:$F$52,'res v com'!$B$3:$B$52,About!$B$2)</f>
        <v>57.917077924565824</v>
      </c>
      <c r="E8" s="71">
        <f>INDEX('REEDS calc'!$C$64:$AG$113,MATCH(About!$B$2,'REEDS calc'!$B$64:$B$113,0),MATCH(E$1,'REEDS calc'!$C$63:$AG$63,0))*SUMIFS('res v com'!$F$3:$F$52,'res v com'!$B$3:$B$52,About!$B$2)</f>
        <v>124.2045329716584</v>
      </c>
      <c r="F8" s="71">
        <f>INDEX('REEDS calc'!$C$64:$AG$113,MATCH(About!$B$2,'REEDS calc'!$B$64:$B$113,0),MATCH(F$1,'REEDS calc'!$C$63:$AG$63,0))*SUMIFS('res v com'!$F$3:$F$52,'res v com'!$B$3:$B$52,About!$B$2)</f>
        <v>190.49198801875099</v>
      </c>
      <c r="G8" s="71">
        <f>INDEX('REEDS calc'!$C$64:$AG$113,MATCH(About!$B$2,'REEDS calc'!$B$64:$B$113,0),MATCH(G$1,'REEDS calc'!$C$63:$AG$63,0))*SUMIFS('res v com'!$F$3:$F$52,'res v com'!$B$3:$B$52,About!$B$2)</f>
        <v>300.89487308242531</v>
      </c>
      <c r="H8" s="71">
        <f>INDEX('REEDS calc'!$C$64:$AG$113,MATCH(About!$B$2,'REEDS calc'!$B$64:$B$113,0),MATCH(H$1,'REEDS calc'!$C$63:$AG$63,0))*SUMIFS('res v com'!$F$3:$F$52,'res v com'!$B$3:$B$52,About!$B$2)</f>
        <v>411.29775814609962</v>
      </c>
      <c r="I8" s="71">
        <f>INDEX('REEDS calc'!$C$64:$AG$113,MATCH(About!$B$2,'REEDS calc'!$B$64:$B$113,0),MATCH(I$1,'REEDS calc'!$C$63:$AG$63,0))*SUMIFS('res v com'!$F$3:$F$52,'res v com'!$B$3:$B$52,About!$B$2)</f>
        <v>569.11973585050248</v>
      </c>
      <c r="J8" s="71">
        <f>INDEX('REEDS calc'!$C$64:$AG$113,MATCH(About!$B$2,'REEDS calc'!$B$64:$B$113,0),MATCH(J$1,'REEDS calc'!$C$63:$AG$63,0))*SUMIFS('res v com'!$F$3:$F$52,'res v com'!$B$3:$B$52,About!$B$2)</f>
        <v>726.94171355490539</v>
      </c>
      <c r="K8" s="71">
        <f>INDEX('REEDS calc'!$C$64:$AG$113,MATCH(About!$B$2,'REEDS calc'!$B$64:$B$113,0),MATCH(K$1,'REEDS calc'!$C$63:$AG$63,0))*SUMIFS('res v com'!$F$3:$F$52,'res v com'!$B$3:$B$52,About!$B$2)</f>
        <v>941.44910443995934</v>
      </c>
      <c r="L8" s="71">
        <f>INDEX('REEDS calc'!$C$64:$AG$113,MATCH(About!$B$2,'REEDS calc'!$B$64:$B$113,0),MATCH(L$1,'REEDS calc'!$C$63:$AG$63,0))*SUMIFS('res v com'!$F$3:$F$52,'res v com'!$B$3:$B$52,About!$B$2)</f>
        <v>1155.9564953250135</v>
      </c>
      <c r="M8" s="71">
        <f>INDEX('REEDS calc'!$C$64:$AG$113,MATCH(About!$B$2,'REEDS calc'!$B$64:$B$113,0),MATCH(M$1,'REEDS calc'!$C$63:$AG$63,0))*SUMIFS('res v com'!$F$3:$F$52,'res v com'!$B$3:$B$52,About!$B$2)</f>
        <v>1257.3196202531644</v>
      </c>
      <c r="N8" s="71">
        <f>INDEX('REEDS calc'!$C$64:$AG$113,MATCH(About!$B$2,'REEDS calc'!$B$64:$B$113,0),MATCH(N$1,'REEDS calc'!$C$63:$AG$63,0))*SUMIFS('res v com'!$F$3:$F$52,'res v com'!$B$3:$B$52,About!$B$2)</f>
        <v>1358.6827451813151</v>
      </c>
      <c r="O8" s="71">
        <f>INDEX('REEDS calc'!$C$64:$AG$113,MATCH(About!$B$2,'REEDS calc'!$B$64:$B$113,0),MATCH(O$1,'REEDS calc'!$C$63:$AG$63,0))*SUMIFS('res v com'!$F$3:$F$52,'res v com'!$B$3:$B$52,About!$B$2)</f>
        <v>1372.1630892430608</v>
      </c>
      <c r="P8" s="71">
        <f>INDEX('REEDS calc'!$C$64:$AG$113,MATCH(About!$B$2,'REEDS calc'!$B$64:$B$113,0),MATCH(P$1,'REEDS calc'!$C$63:$AG$63,0))*SUMIFS('res v com'!$F$3:$F$52,'res v com'!$B$3:$B$52,About!$B$2)</f>
        <v>1385.6434333048062</v>
      </c>
      <c r="Q8" s="71">
        <f>INDEX('REEDS calc'!$C$64:$AG$113,MATCH(About!$B$2,'REEDS calc'!$B$64:$B$113,0),MATCH(Q$1,'REEDS calc'!$C$63:$AG$63,0))*SUMIFS('res v com'!$F$3:$F$52,'res v com'!$B$3:$B$52,About!$B$2)</f>
        <v>1388.9512152090331</v>
      </c>
      <c r="R8" s="71">
        <f>INDEX('REEDS calc'!$C$64:$AG$113,MATCH(About!$B$2,'REEDS calc'!$B$64:$B$113,0),MATCH(R$1,'REEDS calc'!$C$63:$AG$63,0))*SUMIFS('res v com'!$F$3:$F$52,'res v com'!$B$3:$B$52,About!$B$2)</f>
        <v>1392.2589971132595</v>
      </c>
      <c r="S8" s="71">
        <f>INDEX('REEDS calc'!$C$64:$AG$113,MATCH(About!$B$2,'REEDS calc'!$B$64:$B$113,0),MATCH(S$1,'REEDS calc'!$C$63:$AG$63,0))*SUMIFS('res v com'!$F$3:$F$52,'res v com'!$B$3:$B$52,About!$B$2)</f>
        <v>1394.4792890763706</v>
      </c>
      <c r="T8" s="71">
        <f>INDEX('REEDS calc'!$C$64:$AG$113,MATCH(About!$B$2,'REEDS calc'!$B$64:$B$113,0),MATCH(T$1,'REEDS calc'!$C$63:$AG$63,0))*SUMIFS('res v com'!$F$3:$F$52,'res v com'!$B$3:$B$52,About!$B$2)</f>
        <v>1396.6995810394817</v>
      </c>
      <c r="U8" s="71">
        <f>INDEX('REEDS calc'!$C$64:$AG$113,MATCH(About!$B$2,'REEDS calc'!$B$64:$B$113,0),MATCH(U$1,'REEDS calc'!$C$63:$AG$63,0))*SUMIFS('res v com'!$F$3:$F$52,'res v com'!$B$3:$B$52,About!$B$2)</f>
        <v>1401.5932857745017</v>
      </c>
      <c r="V8" s="71">
        <f>INDEX('REEDS calc'!$C$64:$AG$113,MATCH(About!$B$2,'REEDS calc'!$B$64:$B$113,0),MATCH(V$1,'REEDS calc'!$C$63:$AG$63,0))*SUMIFS('res v com'!$F$3:$F$52,'res v com'!$B$3:$B$52,About!$B$2)</f>
        <v>1406.4869905095222</v>
      </c>
      <c r="W8" s="71">
        <f>INDEX('REEDS calc'!$C$64:$AG$113,MATCH(About!$B$2,'REEDS calc'!$B$64:$B$113,0),MATCH(W$1,'REEDS calc'!$C$63:$AG$63,0))*SUMIFS('res v com'!$F$3:$F$52,'res v com'!$B$3:$B$52,About!$B$2)</f>
        <v>1410.497109667386</v>
      </c>
      <c r="X8" s="71">
        <f>INDEX('REEDS calc'!$C$64:$AG$113,MATCH(About!$B$2,'REEDS calc'!$B$64:$B$113,0),MATCH(X$1,'REEDS calc'!$C$63:$AG$63,0))*SUMIFS('res v com'!$F$3:$F$52,'res v com'!$B$3:$B$52,About!$B$2)</f>
        <v>1414.5072288252497</v>
      </c>
      <c r="Y8" s="71">
        <f>INDEX('REEDS calc'!$C$64:$AG$113,MATCH(About!$B$2,'REEDS calc'!$B$64:$B$113,0),MATCH(Y$1,'REEDS calc'!$C$63:$AG$63,0))*SUMIFS('res v com'!$F$3:$F$52,'res v com'!$B$3:$B$52,About!$B$2)</f>
        <v>1421.4173211594218</v>
      </c>
      <c r="Z8" s="71">
        <f>INDEX('REEDS calc'!$C$64:$AG$113,MATCH(About!$B$2,'REEDS calc'!$B$64:$B$113,0),MATCH(Z$1,'REEDS calc'!$C$63:$AG$63,0))*SUMIFS('res v com'!$F$3:$F$52,'res v com'!$B$3:$B$52,About!$B$2)</f>
        <v>1428.3274134935939</v>
      </c>
      <c r="AA8" s="71">
        <f>INDEX('REEDS calc'!$C$64:$AG$113,MATCH(About!$B$2,'REEDS calc'!$B$64:$B$113,0),MATCH(AA$1,'REEDS calc'!$C$63:$AG$63,0))*SUMIFS('res v com'!$F$3:$F$52,'res v com'!$B$3:$B$52,About!$B$2)</f>
        <v>1435.486722272605</v>
      </c>
      <c r="AB8" s="71">
        <f>INDEX('REEDS calc'!$C$64:$AG$113,MATCH(About!$B$2,'REEDS calc'!$B$64:$B$113,0),MATCH(AB$1,'REEDS calc'!$C$63:$AG$63,0))*SUMIFS('res v com'!$F$3:$F$52,'res v com'!$B$3:$B$52,About!$B$2)</f>
        <v>1442.6460310516163</v>
      </c>
      <c r="AC8" s="71">
        <f>INDEX('REEDS calc'!$C$64:$AG$113,MATCH(About!$B$2,'REEDS calc'!$B$64:$B$113,0),MATCH(AC$1,'REEDS calc'!$C$63:$AG$63,0))*SUMIFS('res v com'!$F$3:$F$52,'res v com'!$B$3:$B$52,About!$B$2)</f>
        <v>1453.2037458966138</v>
      </c>
      <c r="AD8" s="71">
        <f>INDEX('REEDS calc'!$C$64:$AG$113,MATCH(About!$B$2,'REEDS calc'!$B$64:$B$113,0),MATCH(AD$1,'REEDS calc'!$C$63:$AG$63,0))*SUMIFS('res v com'!$F$3:$F$52,'res v com'!$B$3:$B$52,About!$B$2)</f>
        <v>1463.761460741611</v>
      </c>
      <c r="AE8" s="71">
        <f>INDEX('REEDS calc'!$C$64:$AG$113,MATCH(About!$B$2,'REEDS calc'!$B$64:$B$113,0),MATCH(AE$1,'REEDS calc'!$C$63:$AG$63,0))*SUMIFS('res v com'!$F$3:$F$52,'res v com'!$B$3:$B$52,About!$B$2)</f>
        <v>1479.8699054943859</v>
      </c>
      <c r="AF8" s="71">
        <f>INDEX('REEDS calc'!$C$64:$AG$113,MATCH(About!$B$2,'REEDS calc'!$B$64:$B$113,0),MATCH(AF$1,'REEDS calc'!$C$63:$AG$63,0))*SUMIFS('res v com'!$F$3:$F$52,'res v com'!$B$3:$B$52,About!$B$2)</f>
        <v>1495.978350247161</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61.86247694584943</v>
      </c>
      <c r="C8" s="24">
        <f>'BDESC-rural-residential'!B8</f>
        <v>8.0386269477656747</v>
      </c>
      <c r="D8" s="24">
        <f>'BDESC-commercial'!B8</f>
        <v>57.917077924565824</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2024-02-08T19:17:12Z</dcterms:modified>
</cp:coreProperties>
</file>