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bldgs\BASoBC\"/>
    </mc:Choice>
  </mc:AlternateContent>
  <xr:revisionPtr revIDLastSave="0" documentId="8_{C6E90895-612F-479F-B2A2-F595F85CA51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3" r:id="rId1"/>
    <sheet name="Building Projections" sheetId="22" r:id="rId2"/>
    <sheet name="Appliances per Household" sheetId="25" r:id="rId3"/>
    <sheet name="Component Lifetimes" sheetId="23" r:id="rId4"/>
    <sheet name="Component Costs" sheetId="21" r:id="rId5"/>
    <sheet name="Envelope Lighting Calcs" sheetId="27" r:id="rId6"/>
    <sheet name="Calculations 1" sheetId="26" r:id="rId7"/>
    <sheet name="Calculations 2" sheetId="24" r:id="rId8"/>
    <sheet name="BASoBC-urban-residential" sheetId="17" r:id="rId9"/>
    <sheet name="BASoBC-rural-residential" sheetId="20" r:id="rId10"/>
    <sheet name="BASoBC-commercial" sheetId="18" r:id="rId11"/>
  </sheets>
  <externalReferences>
    <externalReference r:id="rId12"/>
    <externalReference r:id="rId13"/>
  </externalReferences>
  <definedNames>
    <definedName name="BTU_per_GWh">'[1]Conversion Factors'!$A$3</definedName>
    <definedName name="BTU_per_kg_biomass">'[1]Conversion Factors'!$B$25</definedName>
    <definedName name="BTU_per_thousand_tons_kerosene">'[1]Conversion Factors'!$A$18</definedName>
    <definedName name="BTU_per_thousand_tons_LPG">'[1]Conversion Factors'!$A$11</definedName>
    <definedName name="Preferences.AreaUnits">[2]Preferences!$C$7</definedName>
    <definedName name="Unit.m2">[2]Conversions!$F$77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2" l="1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B27" i="22"/>
  <c r="B28" i="22" s="1"/>
  <c r="A40" i="27" l="1"/>
  <c r="C8" i="26" s="1"/>
  <c r="C40" i="26" s="1"/>
  <c r="D40" i="26" s="1"/>
  <c r="D7" i="26"/>
  <c r="C7" i="26"/>
  <c r="C39" i="26" s="1"/>
  <c r="D39" i="26" s="1"/>
  <c r="C6" i="26"/>
  <c r="C38" i="26" s="1"/>
  <c r="D38" i="26" s="1"/>
  <c r="A27" i="27"/>
  <c r="D6" i="26" s="1"/>
  <c r="C7" i="27"/>
  <c r="C8" i="27" s="1"/>
  <c r="C9" i="27" s="1"/>
  <c r="C10" i="27" s="1"/>
  <c r="C11" i="27" s="1"/>
  <c r="C12" i="27" s="1"/>
  <c r="B10" i="26"/>
  <c r="B9" i="26"/>
  <c r="B41" i="26" s="1"/>
  <c r="B8" i="26"/>
  <c r="B7" i="26"/>
  <c r="B39" i="26" s="1"/>
  <c r="B6" i="26"/>
  <c r="B38" i="26" s="1"/>
  <c r="B5" i="26"/>
  <c r="B4" i="26"/>
  <c r="B36" i="26" s="1"/>
  <c r="B3" i="26"/>
  <c r="B19" i="26" s="1"/>
  <c r="B51" i="26" s="1"/>
  <c r="E4" i="25"/>
  <c r="G19" i="25" s="1"/>
  <c r="D3" i="26" s="1"/>
  <c r="D4" i="25"/>
  <c r="F19" i="25" s="1"/>
  <c r="C3" i="26" s="1"/>
  <c r="F6" i="25" l="1"/>
  <c r="C10" i="26" s="1"/>
  <c r="C42" i="26" s="1"/>
  <c r="D42" i="26" s="1"/>
  <c r="G11" i="25"/>
  <c r="D18" i="26" s="1"/>
  <c r="G6" i="25"/>
  <c r="D10" i="26" s="1"/>
  <c r="F13" i="25"/>
  <c r="C20" i="26" s="1"/>
  <c r="C52" i="26" s="1"/>
  <c r="D52" i="26" s="1"/>
  <c r="F16" i="25"/>
  <c r="C22" i="26" s="1"/>
  <c r="C54" i="26" s="1"/>
  <c r="D54" i="26" s="1"/>
  <c r="F8" i="25"/>
  <c r="C17" i="26" s="1"/>
  <c r="C49" i="26" s="1"/>
  <c r="D49" i="26" s="1"/>
  <c r="F4" i="25"/>
  <c r="C14" i="26" s="1"/>
  <c r="C46" i="26" s="1"/>
  <c r="D46" i="26" s="1"/>
  <c r="F11" i="25"/>
  <c r="C18" i="26" s="1"/>
  <c r="C50" i="26" s="1"/>
  <c r="D50" i="26" s="1"/>
  <c r="F18" i="25"/>
  <c r="C23" i="26" s="1"/>
  <c r="C55" i="26" s="1"/>
  <c r="D55" i="26" s="1"/>
  <c r="G4" i="25"/>
  <c r="D14" i="26" s="1"/>
  <c r="G8" i="25"/>
  <c r="D17" i="26" s="1"/>
  <c r="G13" i="25"/>
  <c r="D20" i="26" s="1"/>
  <c r="G18" i="25"/>
  <c r="D23" i="26" s="1"/>
  <c r="G16" i="25"/>
  <c r="D22" i="26" s="1"/>
  <c r="F5" i="25"/>
  <c r="C15" i="26" s="1"/>
  <c r="C47" i="26" s="1"/>
  <c r="D47" i="26" s="1"/>
  <c r="F7" i="25"/>
  <c r="C16" i="26" s="1"/>
  <c r="C48" i="26" s="1"/>
  <c r="D48" i="26" s="1"/>
  <c r="F10" i="25"/>
  <c r="C9" i="26" s="1"/>
  <c r="C41" i="26" s="1"/>
  <c r="D41" i="26" s="1"/>
  <c r="E41" i="26" s="1"/>
  <c r="F12" i="25"/>
  <c r="C19" i="26" s="1"/>
  <c r="C51" i="26" s="1"/>
  <c r="D51" i="26" s="1"/>
  <c r="E51" i="26" s="1"/>
  <c r="F14" i="25"/>
  <c r="C21" i="26" s="1"/>
  <c r="C53" i="26" s="1"/>
  <c r="D53" i="26" s="1"/>
  <c r="F17" i="25"/>
  <c r="C4" i="26" s="1"/>
  <c r="C36" i="26" s="1"/>
  <c r="D36" i="26" s="1"/>
  <c r="E36" i="26" s="1"/>
  <c r="G5" i="25"/>
  <c r="D15" i="26" s="1"/>
  <c r="G7" i="25"/>
  <c r="D16" i="26" s="1"/>
  <c r="G10" i="25"/>
  <c r="D9" i="26" s="1"/>
  <c r="G12" i="25"/>
  <c r="D19" i="26" s="1"/>
  <c r="F19" i="26" s="1"/>
  <c r="G14" i="25"/>
  <c r="D21" i="26" s="1"/>
  <c r="G17" i="25"/>
  <c r="D4" i="26" s="1"/>
  <c r="F4" i="26" s="1"/>
  <c r="E8" i="26"/>
  <c r="A43" i="27"/>
  <c r="D8" i="26" s="1"/>
  <c r="F8" i="26" s="1"/>
  <c r="A18" i="27"/>
  <c r="A26" i="27" s="1"/>
  <c r="E38" i="26"/>
  <c r="E3" i="26"/>
  <c r="B35" i="26"/>
  <c r="B16" i="26"/>
  <c r="F6" i="26"/>
  <c r="E39" i="26"/>
  <c r="B37" i="26"/>
  <c r="B42" i="26"/>
  <c r="E42" i="26" s="1"/>
  <c r="C35" i="26"/>
  <c r="D35" i="26" s="1"/>
  <c r="B21" i="26"/>
  <c r="E21" i="26" s="1"/>
  <c r="B40" i="26"/>
  <c r="E40" i="26" s="1"/>
  <c r="E6" i="26"/>
  <c r="F3" i="26"/>
  <c r="B18" i="26"/>
  <c r="B50" i="26" s="1"/>
  <c r="E50" i="26" s="1"/>
  <c r="E7" i="26"/>
  <c r="E10" i="26"/>
  <c r="B15" i="26"/>
  <c r="B47" i="26" s="1"/>
  <c r="E47" i="26" s="1"/>
  <c r="B23" i="26"/>
  <c r="B55" i="26" s="1"/>
  <c r="E55" i="26" s="1"/>
  <c r="F7" i="26"/>
  <c r="F10" i="26"/>
  <c r="B20" i="26"/>
  <c r="B52" i="26" s="1"/>
  <c r="B17" i="26"/>
  <c r="B49" i="26" s="1"/>
  <c r="E49" i="26" s="1"/>
  <c r="F9" i="26"/>
  <c r="B14" i="26"/>
  <c r="B46" i="26" s="1"/>
  <c r="E46" i="26" s="1"/>
  <c r="B22" i="26"/>
  <c r="B54" i="26" s="1"/>
  <c r="E54" i="26" s="1"/>
  <c r="E52" i="26" l="1"/>
  <c r="E9" i="26"/>
  <c r="E4" i="26"/>
  <c r="E19" i="26"/>
  <c r="D5" i="26"/>
  <c r="F5" i="26" s="1"/>
  <c r="C5" i="26"/>
  <c r="E35" i="26"/>
  <c r="F16" i="26"/>
  <c r="E16" i="26"/>
  <c r="B48" i="26"/>
  <c r="E48" i="26" s="1"/>
  <c r="F21" i="26"/>
  <c r="B53" i="26"/>
  <c r="E53" i="26" s="1"/>
  <c r="F14" i="26"/>
  <c r="E14" i="26"/>
  <c r="F15" i="26"/>
  <c r="E15" i="26"/>
  <c r="F22" i="26"/>
  <c r="E22" i="26"/>
  <c r="F18" i="26"/>
  <c r="E18" i="26"/>
  <c r="E20" i="26"/>
  <c r="F20" i="26"/>
  <c r="F23" i="26"/>
  <c r="E23" i="26"/>
  <c r="F17" i="26"/>
  <c r="E17" i="26"/>
  <c r="C37" i="26" l="1"/>
  <c r="D37" i="26" s="1"/>
  <c r="E37" i="26" s="1"/>
  <c r="E5" i="26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N13" i="22"/>
  <c r="AN14" i="22" s="1"/>
  <c r="AM13" i="22"/>
  <c r="AM14" i="22" s="1"/>
  <c r="AL13" i="22"/>
  <c r="AL14" i="22" s="1"/>
  <c r="AK13" i="22"/>
  <c r="AK14" i="22" s="1"/>
  <c r="AJ13" i="22"/>
  <c r="AJ14" i="22" s="1"/>
  <c r="AI13" i="22"/>
  <c r="AI14" i="22" s="1"/>
  <c r="AH13" i="22"/>
  <c r="AH14" i="22" s="1"/>
  <c r="AG13" i="22"/>
  <c r="AG14" i="22" s="1"/>
  <c r="AF13" i="22"/>
  <c r="AF14" i="22" s="1"/>
  <c r="AE13" i="22"/>
  <c r="AE14" i="22" s="1"/>
  <c r="AD13" i="22"/>
  <c r="AD14" i="22" s="1"/>
  <c r="AC13" i="22"/>
  <c r="AC14" i="22" s="1"/>
  <c r="AB13" i="22"/>
  <c r="AB14" i="22" s="1"/>
  <c r="AA13" i="22"/>
  <c r="AA14" i="22" s="1"/>
  <c r="Z13" i="22"/>
  <c r="Z14" i="22" s="1"/>
  <c r="Y13" i="22"/>
  <c r="Y14" i="22" s="1"/>
  <c r="X13" i="22"/>
  <c r="X14" i="22" s="1"/>
  <c r="W13" i="22"/>
  <c r="W14" i="22" s="1"/>
  <c r="V13" i="22"/>
  <c r="V14" i="22" s="1"/>
  <c r="U13" i="22"/>
  <c r="U14" i="22" s="1"/>
  <c r="T13" i="22"/>
  <c r="T14" i="22" s="1"/>
  <c r="S13" i="22"/>
  <c r="S14" i="22" s="1"/>
  <c r="R13" i="22"/>
  <c r="R14" i="22" s="1"/>
  <c r="Q13" i="22"/>
  <c r="Q14" i="22" s="1"/>
  <c r="P13" i="22"/>
  <c r="P14" i="22" s="1"/>
  <c r="O13" i="22"/>
  <c r="O14" i="22" s="1"/>
  <c r="N13" i="22"/>
  <c r="N14" i="22" s="1"/>
  <c r="M13" i="22"/>
  <c r="M14" i="22" s="1"/>
  <c r="L13" i="22"/>
  <c r="L14" i="22" s="1"/>
  <c r="K13" i="22"/>
  <c r="K14" i="22" s="1"/>
  <c r="J13" i="22"/>
  <c r="J14" i="22" s="1"/>
  <c r="I13" i="22"/>
  <c r="I14" i="22" s="1"/>
  <c r="H13" i="22"/>
  <c r="H14" i="22" s="1"/>
  <c r="G13" i="22"/>
  <c r="G14" i="22" s="1"/>
  <c r="F13" i="22"/>
  <c r="F14" i="22" s="1"/>
  <c r="E13" i="22"/>
  <c r="E14" i="22" s="1"/>
  <c r="D13" i="22"/>
  <c r="D14" i="22" s="1"/>
  <c r="C13" i="22"/>
  <c r="C14" i="22" s="1"/>
  <c r="B13" i="22"/>
  <c r="B14" i="22" s="1"/>
  <c r="AN9" i="22"/>
  <c r="AN10" i="22" s="1"/>
  <c r="AM9" i="22"/>
  <c r="AM10" i="22" s="1"/>
  <c r="AL9" i="22"/>
  <c r="AL10" i="22" s="1"/>
  <c r="AK9" i="22"/>
  <c r="AK10" i="22" s="1"/>
  <c r="AJ9" i="22"/>
  <c r="AJ10" i="22" s="1"/>
  <c r="AI9" i="22"/>
  <c r="AI10" i="22" s="1"/>
  <c r="AH9" i="22"/>
  <c r="AH10" i="22" s="1"/>
  <c r="AG9" i="22"/>
  <c r="AG10" i="22" s="1"/>
  <c r="AF9" i="22"/>
  <c r="AF10" i="22" s="1"/>
  <c r="AE9" i="22"/>
  <c r="AE10" i="22" s="1"/>
  <c r="AD9" i="22"/>
  <c r="AD10" i="22" s="1"/>
  <c r="AC9" i="22"/>
  <c r="AC10" i="22" s="1"/>
  <c r="AB9" i="22"/>
  <c r="AB10" i="22" s="1"/>
  <c r="AA9" i="22"/>
  <c r="AA10" i="22" s="1"/>
  <c r="Z9" i="22"/>
  <c r="Z10" i="22" s="1"/>
  <c r="Y9" i="22"/>
  <c r="Y10" i="22" s="1"/>
  <c r="X9" i="22"/>
  <c r="X10" i="22" s="1"/>
  <c r="W9" i="22"/>
  <c r="W10" i="22" s="1"/>
  <c r="V9" i="22"/>
  <c r="V10" i="22" s="1"/>
  <c r="U9" i="22"/>
  <c r="U10" i="22" s="1"/>
  <c r="T9" i="22"/>
  <c r="T10" i="22" s="1"/>
  <c r="S9" i="22"/>
  <c r="S10" i="22" s="1"/>
  <c r="R9" i="22"/>
  <c r="R10" i="22" s="1"/>
  <c r="Q9" i="22"/>
  <c r="Q10" i="22" s="1"/>
  <c r="P9" i="22"/>
  <c r="P10" i="22" s="1"/>
  <c r="O9" i="22"/>
  <c r="O10" i="22" s="1"/>
  <c r="N9" i="22"/>
  <c r="N10" i="22" s="1"/>
  <c r="M9" i="22"/>
  <c r="M10" i="22" s="1"/>
  <c r="L9" i="22"/>
  <c r="L10" i="22" s="1"/>
  <c r="K9" i="22"/>
  <c r="K10" i="22" s="1"/>
  <c r="J9" i="22"/>
  <c r="J10" i="22" s="1"/>
  <c r="I9" i="22"/>
  <c r="I10" i="22" s="1"/>
  <c r="H9" i="22"/>
  <c r="H10" i="22" s="1"/>
  <c r="G9" i="22"/>
  <c r="G10" i="22" s="1"/>
  <c r="F9" i="22"/>
  <c r="F10" i="22" s="1"/>
  <c r="E9" i="22"/>
  <c r="E10" i="22" s="1"/>
  <c r="D9" i="22"/>
  <c r="D10" i="22" s="1"/>
  <c r="C9" i="22"/>
  <c r="C10" i="22" s="1"/>
  <c r="B9" i="22"/>
  <c r="B10" i="22" s="1"/>
  <c r="T11" i="22" l="1"/>
  <c r="AB11" i="22"/>
  <c r="AJ11" i="22"/>
  <c r="J29" i="22"/>
  <c r="R29" i="22"/>
  <c r="Z29" i="22"/>
  <c r="U62" i="24" s="1"/>
  <c r="AH29" i="22"/>
  <c r="AC66" i="24" s="1"/>
  <c r="AC75" i="24" s="1"/>
  <c r="AC84" i="24" s="1"/>
  <c r="AF6" i="18" s="1"/>
  <c r="H29" i="22"/>
  <c r="P29" i="22"/>
  <c r="X29" i="22"/>
  <c r="S67" i="24" s="1"/>
  <c r="S76" i="24" s="1"/>
  <c r="S85" i="24" s="1"/>
  <c r="V7" i="18" s="1"/>
  <c r="AF29" i="22"/>
  <c r="AA65" i="24" s="1"/>
  <c r="AA74" i="24" s="1"/>
  <c r="AA83" i="24" s="1"/>
  <c r="AD5" i="18" s="1"/>
  <c r="AN29" i="22"/>
  <c r="C11" i="22"/>
  <c r="G11" i="22"/>
  <c r="B10" i="24" s="1"/>
  <c r="B19" i="24" s="1"/>
  <c r="K11" i="22"/>
  <c r="F8" i="24" s="1"/>
  <c r="F17" i="24" s="1"/>
  <c r="O11" i="22"/>
  <c r="W11" i="22"/>
  <c r="AE11" i="22"/>
  <c r="Z10" i="24" s="1"/>
  <c r="Z19" i="24" s="1"/>
  <c r="E29" i="22"/>
  <c r="M29" i="22"/>
  <c r="AC29" i="22"/>
  <c r="X62" i="24" s="1"/>
  <c r="X71" i="24" s="1"/>
  <c r="X80" i="24" s="1"/>
  <c r="AA2" i="18" s="1"/>
  <c r="AK29" i="22"/>
  <c r="AF67" i="24" s="1"/>
  <c r="AF76" i="24" s="1"/>
  <c r="AF85" i="24" s="1"/>
  <c r="AI7" i="18" s="1"/>
  <c r="X66" i="24"/>
  <c r="X75" i="24" s="1"/>
  <c r="X84" i="24" s="1"/>
  <c r="AA6" i="18" s="1"/>
  <c r="X67" i="24"/>
  <c r="X76" i="24" s="1"/>
  <c r="X85" i="24" s="1"/>
  <c r="AA7" i="18" s="1"/>
  <c r="X63" i="24"/>
  <c r="X72" i="24" s="1"/>
  <c r="X81" i="24" s="1"/>
  <c r="AA3" i="18" s="1"/>
  <c r="X64" i="24"/>
  <c r="X73" i="24" s="1"/>
  <c r="X82" i="24" s="1"/>
  <c r="X65" i="24"/>
  <c r="X74" i="24" s="1"/>
  <c r="X83" i="24" s="1"/>
  <c r="AA5" i="18" s="1"/>
  <c r="H62" i="24"/>
  <c r="H71" i="24" s="1"/>
  <c r="H80" i="24" s="1"/>
  <c r="K2" i="18" s="1"/>
  <c r="H67" i="24"/>
  <c r="H76" i="24" s="1"/>
  <c r="H85" i="24" s="1"/>
  <c r="K7" i="18" s="1"/>
  <c r="H63" i="24"/>
  <c r="H72" i="24" s="1"/>
  <c r="H81" i="24" s="1"/>
  <c r="K3" i="18" s="1"/>
  <c r="H66" i="24"/>
  <c r="H75" i="24" s="1"/>
  <c r="H84" i="24" s="1"/>
  <c r="K6" i="18" s="1"/>
  <c r="H64" i="24"/>
  <c r="H73" i="24" s="1"/>
  <c r="H82" i="24" s="1"/>
  <c r="H65" i="24"/>
  <c r="H74" i="24" s="1"/>
  <c r="H83" i="24" s="1"/>
  <c r="K5" i="18" s="1"/>
  <c r="D11" i="22"/>
  <c r="E11" i="22"/>
  <c r="C65" i="24"/>
  <c r="C74" i="24" s="1"/>
  <c r="C83" i="24" s="1"/>
  <c r="F5" i="18" s="1"/>
  <c r="C67" i="24"/>
  <c r="C76" i="24" s="1"/>
  <c r="C85" i="24" s="1"/>
  <c r="F7" i="18" s="1"/>
  <c r="C66" i="24"/>
  <c r="C75" i="24" s="1"/>
  <c r="C84" i="24" s="1"/>
  <c r="F6" i="18" s="1"/>
  <c r="C63" i="24"/>
  <c r="C72" i="24" s="1"/>
  <c r="C81" i="24" s="1"/>
  <c r="F3" i="18" s="1"/>
  <c r="C64" i="24"/>
  <c r="C73" i="24" s="1"/>
  <c r="C82" i="24" s="1"/>
  <c r="C62" i="24"/>
  <c r="C71" i="24" s="1"/>
  <c r="C80" i="24" s="1"/>
  <c r="F2" i="18" s="1"/>
  <c r="F11" i="22"/>
  <c r="N11" i="22"/>
  <c r="V11" i="22"/>
  <c r="AD11" i="22"/>
  <c r="AM11" i="22"/>
  <c r="AL11" i="22"/>
  <c r="O11" i="24"/>
  <c r="O20" i="24" s="1"/>
  <c r="O6" i="24"/>
  <c r="O15" i="24" s="1"/>
  <c r="O7" i="24"/>
  <c r="O16" i="24" s="1"/>
  <c r="O8" i="24"/>
  <c r="O17" i="24" s="1"/>
  <c r="O9" i="24"/>
  <c r="O18" i="24" s="1"/>
  <c r="O10" i="24"/>
  <c r="O19" i="24" s="1"/>
  <c r="AC11" i="22"/>
  <c r="AA64" i="24"/>
  <c r="AA73" i="24" s="1"/>
  <c r="AA82" i="24" s="1"/>
  <c r="F9" i="24"/>
  <c r="F18" i="24" s="1"/>
  <c r="AE11" i="24"/>
  <c r="AE20" i="24" s="1"/>
  <c r="AE9" i="24"/>
  <c r="AE18" i="24" s="1"/>
  <c r="AE6" i="24"/>
  <c r="AE15" i="24" s="1"/>
  <c r="AE7" i="24"/>
  <c r="AE16" i="24" s="1"/>
  <c r="AE8" i="24"/>
  <c r="AE17" i="24" s="1"/>
  <c r="AE10" i="24"/>
  <c r="AE19" i="24" s="1"/>
  <c r="U11" i="22"/>
  <c r="K65" i="24"/>
  <c r="K74" i="24" s="1"/>
  <c r="K83" i="24" s="1"/>
  <c r="N5" i="18" s="1"/>
  <c r="K64" i="24"/>
  <c r="K73" i="24" s="1"/>
  <c r="K82" i="24" s="1"/>
  <c r="K66" i="24"/>
  <c r="K75" i="24" s="1"/>
  <c r="K84" i="24" s="1"/>
  <c r="N6" i="18" s="1"/>
  <c r="K67" i="24"/>
  <c r="K76" i="24" s="1"/>
  <c r="K85" i="24" s="1"/>
  <c r="N7" i="18" s="1"/>
  <c r="K63" i="24"/>
  <c r="K72" i="24" s="1"/>
  <c r="K81" i="24" s="1"/>
  <c r="N3" i="18" s="1"/>
  <c r="K62" i="24"/>
  <c r="R8" i="24"/>
  <c r="R17" i="24" s="1"/>
  <c r="R9" i="24"/>
  <c r="R18" i="24" s="1"/>
  <c r="R10" i="24"/>
  <c r="R19" i="24" s="1"/>
  <c r="R11" i="24"/>
  <c r="R20" i="24" s="1"/>
  <c r="R6" i="24"/>
  <c r="R15" i="24" s="1"/>
  <c r="R7" i="24"/>
  <c r="R16" i="24" s="1"/>
  <c r="H11" i="22"/>
  <c r="P11" i="22"/>
  <c r="X11" i="22"/>
  <c r="AF11" i="22"/>
  <c r="AN11" i="22"/>
  <c r="E63" i="24"/>
  <c r="E72" i="24" s="1"/>
  <c r="E81" i="24" s="1"/>
  <c r="H3" i="18" s="1"/>
  <c r="E66" i="24"/>
  <c r="E75" i="24" s="1"/>
  <c r="E84" i="24" s="1"/>
  <c r="H6" i="18" s="1"/>
  <c r="E64" i="24"/>
  <c r="E73" i="24" s="1"/>
  <c r="E82" i="24" s="1"/>
  <c r="E65" i="24"/>
  <c r="E74" i="24" s="1"/>
  <c r="E83" i="24" s="1"/>
  <c r="H5" i="18" s="1"/>
  <c r="E67" i="24"/>
  <c r="E76" i="24" s="1"/>
  <c r="E85" i="24" s="1"/>
  <c r="H7" i="18" s="1"/>
  <c r="E62" i="24"/>
  <c r="E71" i="24" s="1"/>
  <c r="E80" i="24" s="1"/>
  <c r="H2" i="18" s="1"/>
  <c r="M63" i="24"/>
  <c r="M72" i="24" s="1"/>
  <c r="M81" i="24" s="1"/>
  <c r="P3" i="18" s="1"/>
  <c r="M65" i="24"/>
  <c r="M74" i="24" s="1"/>
  <c r="M83" i="24" s="1"/>
  <c r="P5" i="18" s="1"/>
  <c r="M64" i="24"/>
  <c r="M73" i="24" s="1"/>
  <c r="M82" i="24" s="1"/>
  <c r="M66" i="24"/>
  <c r="M75" i="24" s="1"/>
  <c r="M84" i="24" s="1"/>
  <c r="P6" i="18" s="1"/>
  <c r="M62" i="24"/>
  <c r="M71" i="24" s="1"/>
  <c r="M80" i="24" s="1"/>
  <c r="P2" i="18" s="1"/>
  <c r="M67" i="24"/>
  <c r="M76" i="24" s="1"/>
  <c r="M85" i="24" s="1"/>
  <c r="P7" i="18" s="1"/>
  <c r="U63" i="24"/>
  <c r="U72" i="24" s="1"/>
  <c r="U81" i="24" s="1"/>
  <c r="X3" i="18" s="1"/>
  <c r="U65" i="24"/>
  <c r="U74" i="24" s="1"/>
  <c r="U83" i="24" s="1"/>
  <c r="X5" i="18" s="1"/>
  <c r="U66" i="24"/>
  <c r="U75" i="24" s="1"/>
  <c r="U84" i="24" s="1"/>
  <c r="X6" i="18" s="1"/>
  <c r="AC65" i="24"/>
  <c r="AC74" i="24" s="1"/>
  <c r="AC83" i="24" s="1"/>
  <c r="AF5" i="18" s="1"/>
  <c r="W11" i="24"/>
  <c r="W20" i="24" s="1"/>
  <c r="W9" i="24"/>
  <c r="W18" i="24" s="1"/>
  <c r="W6" i="24"/>
  <c r="W15" i="24" s="1"/>
  <c r="W7" i="24"/>
  <c r="W16" i="24" s="1"/>
  <c r="W8" i="24"/>
  <c r="W17" i="24" s="1"/>
  <c r="W10" i="24"/>
  <c r="W19" i="24" s="1"/>
  <c r="M11" i="22"/>
  <c r="S66" i="24"/>
  <c r="S75" i="24" s="1"/>
  <c r="S84" i="24" s="1"/>
  <c r="V6" i="18" s="1"/>
  <c r="S64" i="24"/>
  <c r="S73" i="24" s="1"/>
  <c r="S82" i="24" s="1"/>
  <c r="S63" i="24"/>
  <c r="S72" i="24" s="1"/>
  <c r="S81" i="24" s="1"/>
  <c r="V3" i="18" s="1"/>
  <c r="B7" i="24"/>
  <c r="B16" i="24" s="1"/>
  <c r="B11" i="24"/>
  <c r="B20" i="24" s="1"/>
  <c r="B6" i="24"/>
  <c r="B15" i="24" s="1"/>
  <c r="B9" i="24"/>
  <c r="B18" i="24" s="1"/>
  <c r="Z8" i="24"/>
  <c r="Z17" i="24" s="1"/>
  <c r="Z9" i="24"/>
  <c r="Z18" i="24" s="1"/>
  <c r="Z11" i="24"/>
  <c r="Z20" i="24" s="1"/>
  <c r="Z6" i="24"/>
  <c r="Z15" i="24" s="1"/>
  <c r="Z7" i="24"/>
  <c r="Z16" i="24" s="1"/>
  <c r="I11" i="22"/>
  <c r="Q11" i="22"/>
  <c r="Y11" i="22"/>
  <c r="AH11" i="22"/>
  <c r="AG11" i="22"/>
  <c r="L11" i="22"/>
  <c r="AK11" i="22"/>
  <c r="AI65" i="24"/>
  <c r="AI74" i="24" s="1"/>
  <c r="AI83" i="24" s="1"/>
  <c r="AL5" i="18" s="1"/>
  <c r="AI66" i="24"/>
  <c r="AI75" i="24" s="1"/>
  <c r="AI84" i="24" s="1"/>
  <c r="AL6" i="18" s="1"/>
  <c r="AI67" i="24"/>
  <c r="AI76" i="24" s="1"/>
  <c r="AI85" i="24" s="1"/>
  <c r="AL7" i="18" s="1"/>
  <c r="AI63" i="24"/>
  <c r="AI72" i="24" s="1"/>
  <c r="AI81" i="24" s="1"/>
  <c r="AL3" i="18" s="1"/>
  <c r="AI64" i="24"/>
  <c r="AI73" i="24" s="1"/>
  <c r="AI82" i="24" s="1"/>
  <c r="AI62" i="24"/>
  <c r="AI71" i="24" s="1"/>
  <c r="AI80" i="24" s="1"/>
  <c r="AL2" i="18" s="1"/>
  <c r="J8" i="24"/>
  <c r="J17" i="24" s="1"/>
  <c r="J9" i="24"/>
  <c r="J18" i="24" s="1"/>
  <c r="J10" i="24"/>
  <c r="J19" i="24" s="1"/>
  <c r="J11" i="24"/>
  <c r="J20" i="24" s="1"/>
  <c r="J6" i="24"/>
  <c r="J15" i="24" s="1"/>
  <c r="J7" i="24"/>
  <c r="J16" i="24" s="1"/>
  <c r="J11" i="22"/>
  <c r="S11" i="22"/>
  <c r="R11" i="22"/>
  <c r="AA11" i="22"/>
  <c r="Z11" i="22"/>
  <c r="AI11" i="22"/>
  <c r="AJ29" i="22"/>
  <c r="AA29" i="22"/>
  <c r="AI29" i="22"/>
  <c r="T29" i="22"/>
  <c r="F29" i="22"/>
  <c r="N29" i="22"/>
  <c r="V29" i="22"/>
  <c r="AD29" i="22"/>
  <c r="AL29" i="22"/>
  <c r="D29" i="22"/>
  <c r="K29" i="22"/>
  <c r="AB29" i="22"/>
  <c r="U29" i="22"/>
  <c r="S29" i="22"/>
  <c r="L29" i="22"/>
  <c r="I29" i="22"/>
  <c r="Q29" i="22"/>
  <c r="Y29" i="22"/>
  <c r="AG29" i="22"/>
  <c r="C29" i="22"/>
  <c r="AM29" i="22"/>
  <c r="AE29" i="22"/>
  <c r="W29" i="22"/>
  <c r="O29" i="22"/>
  <c r="G29" i="22"/>
  <c r="Q15" i="22"/>
  <c r="L34" i="24" s="1"/>
  <c r="L43" i="24" s="1"/>
  <c r="L52" i="24" s="1"/>
  <c r="O2" i="20" s="1"/>
  <c r="AG15" i="22"/>
  <c r="C15" i="22"/>
  <c r="AI15" i="22"/>
  <c r="T15" i="22"/>
  <c r="AB15" i="22"/>
  <c r="AF62" i="24" l="1"/>
  <c r="AF71" i="24" s="1"/>
  <c r="AF80" i="24" s="1"/>
  <c r="AI2" i="18" s="1"/>
  <c r="AF66" i="24"/>
  <c r="AF75" i="24" s="1"/>
  <c r="AF84" i="24" s="1"/>
  <c r="AI6" i="18" s="1"/>
  <c r="AF65" i="24"/>
  <c r="AF74" i="24" s="1"/>
  <c r="AF83" i="24" s="1"/>
  <c r="AI5" i="18" s="1"/>
  <c r="AC62" i="24"/>
  <c r="AC71" i="24" s="1"/>
  <c r="AC80" i="24" s="1"/>
  <c r="AF2" i="18" s="1"/>
  <c r="AC64" i="24"/>
  <c r="AC73" i="24" s="1"/>
  <c r="AC82" i="24" s="1"/>
  <c r="F11" i="24"/>
  <c r="F20" i="24" s="1"/>
  <c r="F29" i="24" s="1"/>
  <c r="I7" i="17" s="1"/>
  <c r="F7" i="24"/>
  <c r="F16" i="24" s="1"/>
  <c r="F25" i="24" s="1"/>
  <c r="I3" i="17" s="1"/>
  <c r="AA67" i="24"/>
  <c r="AA76" i="24" s="1"/>
  <c r="AA85" i="24" s="1"/>
  <c r="AD7" i="18" s="1"/>
  <c r="B8" i="24"/>
  <c r="B17" i="24" s="1"/>
  <c r="AC67" i="24"/>
  <c r="AC76" i="24" s="1"/>
  <c r="AC85" i="24" s="1"/>
  <c r="AF7" i="18" s="1"/>
  <c r="AC63" i="24"/>
  <c r="AC72" i="24" s="1"/>
  <c r="AC81" i="24" s="1"/>
  <c r="AF3" i="18" s="1"/>
  <c r="U64" i="24"/>
  <c r="U73" i="24" s="1"/>
  <c r="U82" i="24" s="1"/>
  <c r="F10" i="24"/>
  <c r="F19" i="24" s="1"/>
  <c r="F6" i="24"/>
  <c r="F15" i="24" s="1"/>
  <c r="F24" i="24" s="1"/>
  <c r="I2" i="17" s="1"/>
  <c r="AA66" i="24"/>
  <c r="AA75" i="24" s="1"/>
  <c r="AA84" i="24" s="1"/>
  <c r="AD6" i="18" s="1"/>
  <c r="AF64" i="24"/>
  <c r="AF73" i="24" s="1"/>
  <c r="AF82" i="24" s="1"/>
  <c r="U67" i="24"/>
  <c r="U76" i="24" s="1"/>
  <c r="U85" i="24" s="1"/>
  <c r="X7" i="18" s="1"/>
  <c r="AA62" i="24"/>
  <c r="AA71" i="24" s="1"/>
  <c r="AA80" i="24" s="1"/>
  <c r="AD2" i="18" s="1"/>
  <c r="AF63" i="24"/>
  <c r="AF72" i="24" s="1"/>
  <c r="AF81" i="24" s="1"/>
  <c r="AI3" i="18" s="1"/>
  <c r="S65" i="24"/>
  <c r="S74" i="24" s="1"/>
  <c r="S83" i="24" s="1"/>
  <c r="V5" i="18" s="1"/>
  <c r="AA63" i="24"/>
  <c r="AA72" i="24" s="1"/>
  <c r="AA81" i="24" s="1"/>
  <c r="AD3" i="18" s="1"/>
  <c r="S62" i="24"/>
  <c r="S71" i="24" s="1"/>
  <c r="S80" i="24" s="1"/>
  <c r="V2" i="18" s="1"/>
  <c r="J29" i="24"/>
  <c r="M7" i="17" s="1"/>
  <c r="Z28" i="24"/>
  <c r="AC6" i="17" s="1"/>
  <c r="B28" i="24"/>
  <c r="E6" i="17" s="1"/>
  <c r="B6" i="17" s="1"/>
  <c r="C6" i="17" s="1"/>
  <c r="D6" i="17" s="1"/>
  <c r="W28" i="24"/>
  <c r="Z6" i="17" s="1"/>
  <c r="W27" i="24"/>
  <c r="Z5" i="17" s="1"/>
  <c r="R26" i="24"/>
  <c r="AE27" i="24"/>
  <c r="AH5" i="17" s="1"/>
  <c r="O29" i="24"/>
  <c r="R7" i="17" s="1"/>
  <c r="J28" i="24"/>
  <c r="M6" i="17" s="1"/>
  <c r="Z27" i="24"/>
  <c r="AC5" i="17" s="1"/>
  <c r="B24" i="24"/>
  <c r="E2" i="17" s="1"/>
  <c r="B2" i="17" s="1"/>
  <c r="C2" i="17" s="1"/>
  <c r="D2" i="17" s="1"/>
  <c r="W26" i="24"/>
  <c r="AE29" i="24"/>
  <c r="AH7" i="17" s="1"/>
  <c r="F27" i="24"/>
  <c r="I5" i="17" s="1"/>
  <c r="J25" i="24"/>
  <c r="M3" i="17" s="1"/>
  <c r="Z24" i="24"/>
  <c r="AC2" i="17" s="1"/>
  <c r="Z26" i="24"/>
  <c r="B29" i="24"/>
  <c r="E7" i="17" s="1"/>
  <c r="B7" i="17" s="1"/>
  <c r="C7" i="17" s="1"/>
  <c r="D7" i="17" s="1"/>
  <c r="W25" i="24"/>
  <c r="Z3" i="17" s="1"/>
  <c r="R28" i="24"/>
  <c r="U6" i="17" s="1"/>
  <c r="AE25" i="24"/>
  <c r="AH3" i="17" s="1"/>
  <c r="O25" i="24"/>
  <c r="R3" i="17" s="1"/>
  <c r="B26" i="24"/>
  <c r="R24" i="24"/>
  <c r="U2" i="17" s="1"/>
  <c r="AE28" i="24"/>
  <c r="AH6" i="17" s="1"/>
  <c r="F26" i="24"/>
  <c r="O27" i="24"/>
  <c r="R5" i="17" s="1"/>
  <c r="Z25" i="24"/>
  <c r="AC3" i="17" s="1"/>
  <c r="W29" i="24"/>
  <c r="Z7" i="17" s="1"/>
  <c r="R29" i="24"/>
  <c r="U7" i="17" s="1"/>
  <c r="AE26" i="24"/>
  <c r="O26" i="24"/>
  <c r="J27" i="24"/>
  <c r="M5" i="17" s="1"/>
  <c r="J24" i="24"/>
  <c r="M2" i="17" s="1"/>
  <c r="J26" i="24"/>
  <c r="Z29" i="24"/>
  <c r="AC7" i="17" s="1"/>
  <c r="B27" i="24"/>
  <c r="E5" i="17" s="1"/>
  <c r="B5" i="17" s="1"/>
  <c r="C5" i="17" s="1"/>
  <c r="D5" i="17" s="1"/>
  <c r="B25" i="24"/>
  <c r="E3" i="17" s="1"/>
  <c r="B3" i="17" s="1"/>
  <c r="C3" i="17" s="1"/>
  <c r="D3" i="17" s="1"/>
  <c r="W24" i="24"/>
  <c r="Z2" i="17" s="1"/>
  <c r="R25" i="24"/>
  <c r="U3" i="17" s="1"/>
  <c r="R27" i="24"/>
  <c r="U5" i="17" s="1"/>
  <c r="AE24" i="24"/>
  <c r="AH2" i="17" s="1"/>
  <c r="F28" i="24"/>
  <c r="I6" i="17" s="1"/>
  <c r="O28" i="24"/>
  <c r="R6" i="17" s="1"/>
  <c r="O24" i="24"/>
  <c r="R2" i="17" s="1"/>
  <c r="Q67" i="24"/>
  <c r="Q76" i="24" s="1"/>
  <c r="Q85" i="24" s="1"/>
  <c r="T7" i="18" s="1"/>
  <c r="Q62" i="24"/>
  <c r="Q65" i="24"/>
  <c r="Q74" i="24" s="1"/>
  <c r="Q83" i="24" s="1"/>
  <c r="T5" i="18" s="1"/>
  <c r="Q66" i="24"/>
  <c r="Q75" i="24" s="1"/>
  <c r="Q84" i="24" s="1"/>
  <c r="T6" i="18" s="1"/>
  <c r="Q63" i="24"/>
  <c r="Q72" i="24" s="1"/>
  <c r="Q81" i="24" s="1"/>
  <c r="T3" i="18" s="1"/>
  <c r="Q64" i="24"/>
  <c r="Q73" i="24" s="1"/>
  <c r="Q82" i="24" s="1"/>
  <c r="N62" i="24"/>
  <c r="N63" i="24"/>
  <c r="N72" i="24" s="1"/>
  <c r="N81" i="24" s="1"/>
  <c r="Q3" i="18" s="1"/>
  <c r="N64" i="24"/>
  <c r="N73" i="24" s="1"/>
  <c r="N82" i="24" s="1"/>
  <c r="N65" i="24"/>
  <c r="N74" i="24" s="1"/>
  <c r="N83" i="24" s="1"/>
  <c r="Q5" i="18" s="1"/>
  <c r="N66" i="24"/>
  <c r="N75" i="24" s="1"/>
  <c r="N84" i="24" s="1"/>
  <c r="Q6" i="18" s="1"/>
  <c r="N67" i="24"/>
  <c r="N76" i="24" s="1"/>
  <c r="N85" i="24" s="1"/>
  <c r="Q7" i="18" s="1"/>
  <c r="C7" i="24"/>
  <c r="C16" i="24" s="1"/>
  <c r="C8" i="24"/>
  <c r="C17" i="24" s="1"/>
  <c r="C9" i="24"/>
  <c r="C18" i="24" s="1"/>
  <c r="C10" i="24"/>
  <c r="C19" i="24" s="1"/>
  <c r="C11" i="24"/>
  <c r="C20" i="24" s="1"/>
  <c r="C6" i="24"/>
  <c r="C15" i="24" s="1"/>
  <c r="X10" i="24"/>
  <c r="X19" i="24" s="1"/>
  <c r="X8" i="24"/>
  <c r="X17" i="24" s="1"/>
  <c r="X11" i="24"/>
  <c r="X20" i="24" s="1"/>
  <c r="X6" i="24"/>
  <c r="X15" i="24" s="1"/>
  <c r="X7" i="24"/>
  <c r="X16" i="24" s="1"/>
  <c r="X9" i="24"/>
  <c r="X18" i="24" s="1"/>
  <c r="AH8" i="24"/>
  <c r="AH17" i="24" s="1"/>
  <c r="AH9" i="24"/>
  <c r="AH18" i="24" s="1"/>
  <c r="AH10" i="24"/>
  <c r="AH19" i="24" s="1"/>
  <c r="AH11" i="24"/>
  <c r="AH20" i="24" s="1"/>
  <c r="AH6" i="24"/>
  <c r="AH15" i="24" s="1"/>
  <c r="AH7" i="24"/>
  <c r="AH16" i="24" s="1"/>
  <c r="AH66" i="24"/>
  <c r="AH75" i="24" s="1"/>
  <c r="AH84" i="24" s="1"/>
  <c r="AK6" i="18" s="1"/>
  <c r="AH65" i="24"/>
  <c r="AH74" i="24" s="1"/>
  <c r="AH83" i="24" s="1"/>
  <c r="AK5" i="18" s="1"/>
  <c r="AH67" i="24"/>
  <c r="AH76" i="24" s="1"/>
  <c r="AH85" i="24" s="1"/>
  <c r="AK7" i="18" s="1"/>
  <c r="AH64" i="24"/>
  <c r="AH73" i="24" s="1"/>
  <c r="AH82" i="24" s="1"/>
  <c r="AH62" i="24"/>
  <c r="AH71" i="24" s="1"/>
  <c r="AH80" i="24" s="1"/>
  <c r="AK2" i="18" s="1"/>
  <c r="AH63" i="24"/>
  <c r="AH72" i="24" s="1"/>
  <c r="AH81" i="24" s="1"/>
  <c r="AK3" i="18" s="1"/>
  <c r="P67" i="24"/>
  <c r="P76" i="24" s="1"/>
  <c r="P85" i="24" s="1"/>
  <c r="S7" i="18" s="1"/>
  <c r="P62" i="24"/>
  <c r="P71" i="24" s="1"/>
  <c r="P80" i="24" s="1"/>
  <c r="S2" i="18" s="1"/>
  <c r="P66" i="24"/>
  <c r="P75" i="24" s="1"/>
  <c r="P84" i="24" s="1"/>
  <c r="S6" i="18" s="1"/>
  <c r="P63" i="24"/>
  <c r="P72" i="24" s="1"/>
  <c r="P81" i="24" s="1"/>
  <c r="S3" i="18" s="1"/>
  <c r="P65" i="24"/>
  <c r="P74" i="24" s="1"/>
  <c r="P83" i="24" s="1"/>
  <c r="S5" i="18" s="1"/>
  <c r="P64" i="24"/>
  <c r="P73" i="24" s="1"/>
  <c r="P82" i="24" s="1"/>
  <c r="L6" i="24"/>
  <c r="L15" i="24" s="1"/>
  <c r="L7" i="24"/>
  <c r="L16" i="24" s="1"/>
  <c r="L8" i="24"/>
  <c r="L17" i="24" s="1"/>
  <c r="L9" i="24"/>
  <c r="L18" i="24" s="1"/>
  <c r="L11" i="24"/>
  <c r="L20" i="24" s="1"/>
  <c r="L10" i="24"/>
  <c r="L19" i="24" s="1"/>
  <c r="Y9" i="24"/>
  <c r="Y18" i="24" s="1"/>
  <c r="Y10" i="24"/>
  <c r="Y19" i="24" s="1"/>
  <c r="Y11" i="24"/>
  <c r="Y20" i="24" s="1"/>
  <c r="Y6" i="24"/>
  <c r="Y15" i="24" s="1"/>
  <c r="Y7" i="24"/>
  <c r="Y16" i="24" s="1"/>
  <c r="Y8" i="24"/>
  <c r="Y17" i="24" s="1"/>
  <c r="K7" i="24"/>
  <c r="K16" i="24" s="1"/>
  <c r="K8" i="24"/>
  <c r="K17" i="24" s="1"/>
  <c r="K9" i="24"/>
  <c r="K18" i="24" s="1"/>
  <c r="K10" i="24"/>
  <c r="K19" i="24" s="1"/>
  <c r="K11" i="24"/>
  <c r="K20" i="24" s="1"/>
  <c r="K6" i="24"/>
  <c r="K15" i="24" s="1"/>
  <c r="W62" i="24"/>
  <c r="W71" i="24" s="1"/>
  <c r="W80" i="24" s="1"/>
  <c r="Z2" i="18" s="1"/>
  <c r="W63" i="24"/>
  <c r="W72" i="24" s="1"/>
  <c r="W81" i="24" s="1"/>
  <c r="Z3" i="18" s="1"/>
  <c r="W66" i="24"/>
  <c r="W75" i="24" s="1"/>
  <c r="W84" i="24" s="1"/>
  <c r="Z6" i="18" s="1"/>
  <c r="W64" i="24"/>
  <c r="W73" i="24" s="1"/>
  <c r="W82" i="24" s="1"/>
  <c r="W65" i="24"/>
  <c r="W74" i="24" s="1"/>
  <c r="W83" i="24" s="1"/>
  <c r="Z5" i="18" s="1"/>
  <c r="W67" i="24"/>
  <c r="W76" i="24" s="1"/>
  <c r="W85" i="24" s="1"/>
  <c r="Z7" i="18" s="1"/>
  <c r="AB64" i="24"/>
  <c r="AB73" i="24" s="1"/>
  <c r="AB82" i="24" s="1"/>
  <c r="AB65" i="24"/>
  <c r="AB74" i="24" s="1"/>
  <c r="AB83" i="24" s="1"/>
  <c r="AE5" i="18" s="1"/>
  <c r="AB66" i="24"/>
  <c r="AB75" i="24" s="1"/>
  <c r="AB84" i="24" s="1"/>
  <c r="AE6" i="18" s="1"/>
  <c r="AB67" i="24"/>
  <c r="AB76" i="24" s="1"/>
  <c r="AB85" i="24" s="1"/>
  <c r="AE7" i="18" s="1"/>
  <c r="AB62" i="24"/>
  <c r="AB63" i="24"/>
  <c r="AB72" i="24" s="1"/>
  <c r="AB81" i="24" s="1"/>
  <c r="AE3" i="18" s="1"/>
  <c r="F62" i="24"/>
  <c r="F71" i="24" s="1"/>
  <c r="F80" i="24" s="1"/>
  <c r="I2" i="18" s="1"/>
  <c r="F63" i="24"/>
  <c r="F72" i="24" s="1"/>
  <c r="F81" i="24" s="1"/>
  <c r="I3" i="18" s="1"/>
  <c r="F64" i="24"/>
  <c r="F73" i="24" s="1"/>
  <c r="F82" i="24" s="1"/>
  <c r="F65" i="24"/>
  <c r="F74" i="24" s="1"/>
  <c r="F83" i="24" s="1"/>
  <c r="I5" i="18" s="1"/>
  <c r="F67" i="24"/>
  <c r="F76" i="24" s="1"/>
  <c r="F85" i="24" s="1"/>
  <c r="I7" i="18" s="1"/>
  <c r="F66" i="24"/>
  <c r="F75" i="24" s="1"/>
  <c r="F84" i="24" s="1"/>
  <c r="I6" i="18" s="1"/>
  <c r="AD62" i="24"/>
  <c r="AD63" i="24"/>
  <c r="AD72" i="24" s="1"/>
  <c r="AD81" i="24" s="1"/>
  <c r="AG3" i="18" s="1"/>
  <c r="AD64" i="24"/>
  <c r="AD73" i="24" s="1"/>
  <c r="AD82" i="24" s="1"/>
  <c r="AD67" i="24"/>
  <c r="AD76" i="24" s="1"/>
  <c r="AD85" i="24" s="1"/>
  <c r="AG7" i="18" s="1"/>
  <c r="AD65" i="24"/>
  <c r="AD74" i="24" s="1"/>
  <c r="AD83" i="24" s="1"/>
  <c r="AG5" i="18" s="1"/>
  <c r="AD66" i="24"/>
  <c r="AD75" i="24" s="1"/>
  <c r="AD84" i="24" s="1"/>
  <c r="AG6" i="18" s="1"/>
  <c r="U6" i="24"/>
  <c r="U15" i="24" s="1"/>
  <c r="U11" i="24"/>
  <c r="U20" i="24" s="1"/>
  <c r="U7" i="24"/>
  <c r="U16" i="24" s="1"/>
  <c r="U8" i="24"/>
  <c r="U17" i="24" s="1"/>
  <c r="U9" i="24"/>
  <c r="U18" i="24" s="1"/>
  <c r="U10" i="24"/>
  <c r="U19" i="24" s="1"/>
  <c r="I9" i="24"/>
  <c r="I18" i="24" s="1"/>
  <c r="I10" i="24"/>
  <c r="I19" i="24" s="1"/>
  <c r="I11" i="24"/>
  <c r="I20" i="24" s="1"/>
  <c r="I6" i="24"/>
  <c r="I15" i="24" s="1"/>
  <c r="I7" i="24"/>
  <c r="I16" i="24" s="1"/>
  <c r="I8" i="24"/>
  <c r="I17" i="24" s="1"/>
  <c r="E6" i="24"/>
  <c r="E15" i="24" s="1"/>
  <c r="E10" i="24"/>
  <c r="E19" i="24" s="1"/>
  <c r="E7" i="24"/>
  <c r="E16" i="24" s="1"/>
  <c r="E8" i="24"/>
  <c r="E17" i="24" s="1"/>
  <c r="E11" i="24"/>
  <c r="E20" i="24" s="1"/>
  <c r="E9" i="24"/>
  <c r="E18" i="24" s="1"/>
  <c r="AG9" i="24"/>
  <c r="AG18" i="24" s="1"/>
  <c r="AG10" i="24"/>
  <c r="AG19" i="24" s="1"/>
  <c r="AG11" i="24"/>
  <c r="AG20" i="24" s="1"/>
  <c r="AG6" i="24"/>
  <c r="AG15" i="24" s="1"/>
  <c r="AG7" i="24"/>
  <c r="AG16" i="24" s="1"/>
  <c r="AG8" i="24"/>
  <c r="AG17" i="24" s="1"/>
  <c r="Q9" i="24"/>
  <c r="Q18" i="24" s="1"/>
  <c r="Q10" i="24"/>
  <c r="Q19" i="24" s="1"/>
  <c r="Q11" i="24"/>
  <c r="Q20" i="24" s="1"/>
  <c r="Q6" i="24"/>
  <c r="Q15" i="24" s="1"/>
  <c r="Q7" i="24"/>
  <c r="Q16" i="24" s="1"/>
  <c r="Q8" i="24"/>
  <c r="Q17" i="24" s="1"/>
  <c r="T64" i="24"/>
  <c r="T73" i="24" s="1"/>
  <c r="T82" i="24" s="1"/>
  <c r="T65" i="24"/>
  <c r="T74" i="24" s="1"/>
  <c r="T83" i="24" s="1"/>
  <c r="W5" i="18" s="1"/>
  <c r="T66" i="24"/>
  <c r="T75" i="24" s="1"/>
  <c r="T84" i="24" s="1"/>
  <c r="W6" i="18" s="1"/>
  <c r="T67" i="24"/>
  <c r="T76" i="24" s="1"/>
  <c r="T85" i="24" s="1"/>
  <c r="W7" i="18" s="1"/>
  <c r="T63" i="24"/>
  <c r="T72" i="24" s="1"/>
  <c r="T81" i="24" s="1"/>
  <c r="W3" i="18" s="1"/>
  <c r="T62" i="24"/>
  <c r="V62" i="24"/>
  <c r="V63" i="24"/>
  <c r="V72" i="24" s="1"/>
  <c r="V81" i="24" s="1"/>
  <c r="Y3" i="18" s="1"/>
  <c r="V64" i="24"/>
  <c r="V73" i="24" s="1"/>
  <c r="V82" i="24" s="1"/>
  <c r="V67" i="24"/>
  <c r="V76" i="24" s="1"/>
  <c r="V85" i="24" s="1"/>
  <c r="Y7" i="18" s="1"/>
  <c r="V65" i="24"/>
  <c r="V74" i="24" s="1"/>
  <c r="V83" i="24" s="1"/>
  <c r="Y5" i="18" s="1"/>
  <c r="V66" i="24"/>
  <c r="V75" i="24" s="1"/>
  <c r="V84" i="24" s="1"/>
  <c r="Y6" i="18" s="1"/>
  <c r="V10" i="24"/>
  <c r="V19" i="24" s="1"/>
  <c r="V6" i="24"/>
  <c r="V15" i="24" s="1"/>
  <c r="V7" i="24"/>
  <c r="V16" i="24" s="1"/>
  <c r="V8" i="24"/>
  <c r="V17" i="24" s="1"/>
  <c r="V11" i="24"/>
  <c r="V20" i="24" s="1"/>
  <c r="V9" i="24"/>
  <c r="V18" i="24" s="1"/>
  <c r="AF10" i="24"/>
  <c r="AF19" i="24" s="1"/>
  <c r="AF11" i="24"/>
  <c r="AF20" i="24" s="1"/>
  <c r="AF6" i="24"/>
  <c r="AF15" i="24" s="1"/>
  <c r="AF8" i="24"/>
  <c r="AF17" i="24" s="1"/>
  <c r="AF7" i="24"/>
  <c r="AF16" i="24" s="1"/>
  <c r="AF9" i="24"/>
  <c r="AF18" i="24" s="1"/>
  <c r="AI7" i="24"/>
  <c r="AI16" i="24" s="1"/>
  <c r="AI8" i="24"/>
  <c r="AI17" i="24" s="1"/>
  <c r="AI9" i="24"/>
  <c r="AI18" i="24" s="1"/>
  <c r="AI10" i="24"/>
  <c r="AI19" i="24" s="1"/>
  <c r="AI11" i="24"/>
  <c r="AI20" i="24" s="1"/>
  <c r="AI6" i="24"/>
  <c r="AI15" i="24" s="1"/>
  <c r="R66" i="24"/>
  <c r="R75" i="24" s="1"/>
  <c r="R84" i="24" s="1"/>
  <c r="U6" i="18" s="1"/>
  <c r="R67" i="24"/>
  <c r="R76" i="24" s="1"/>
  <c r="R85" i="24" s="1"/>
  <c r="U7" i="18" s="1"/>
  <c r="R62" i="24"/>
  <c r="R71" i="24" s="1"/>
  <c r="R80" i="24" s="1"/>
  <c r="U2" i="18" s="1"/>
  <c r="R64" i="24"/>
  <c r="R73" i="24" s="1"/>
  <c r="R82" i="24" s="1"/>
  <c r="R65" i="24"/>
  <c r="R74" i="24" s="1"/>
  <c r="R83" i="24" s="1"/>
  <c r="U5" i="18" s="1"/>
  <c r="R63" i="24"/>
  <c r="R72" i="24" s="1"/>
  <c r="R81" i="24" s="1"/>
  <c r="U3" i="18" s="1"/>
  <c r="Z66" i="24"/>
  <c r="Z75" i="24" s="1"/>
  <c r="Z84" i="24" s="1"/>
  <c r="AC6" i="18" s="1"/>
  <c r="Z67" i="24"/>
  <c r="Z76" i="24" s="1"/>
  <c r="Z85" i="24" s="1"/>
  <c r="AC7" i="18" s="1"/>
  <c r="Z65" i="24"/>
  <c r="Z74" i="24" s="1"/>
  <c r="Z83" i="24" s="1"/>
  <c r="AC5" i="18" s="1"/>
  <c r="Z64" i="24"/>
  <c r="Z73" i="24" s="1"/>
  <c r="Z82" i="24" s="1"/>
  <c r="Z62" i="24"/>
  <c r="Z71" i="24" s="1"/>
  <c r="Z80" i="24" s="1"/>
  <c r="AC2" i="18" s="1"/>
  <c r="Z63" i="24"/>
  <c r="Z72" i="24" s="1"/>
  <c r="Z81" i="24" s="1"/>
  <c r="AC3" i="18" s="1"/>
  <c r="I67" i="24"/>
  <c r="I76" i="24" s="1"/>
  <c r="I85" i="24" s="1"/>
  <c r="L7" i="18" s="1"/>
  <c r="I66" i="24"/>
  <c r="I75" i="24" s="1"/>
  <c r="I84" i="24" s="1"/>
  <c r="L6" i="18" s="1"/>
  <c r="I62" i="24"/>
  <c r="I63" i="24"/>
  <c r="I72" i="24" s="1"/>
  <c r="I81" i="24" s="1"/>
  <c r="L3" i="18" s="1"/>
  <c r="I65" i="24"/>
  <c r="I74" i="24" s="1"/>
  <c r="I83" i="24" s="1"/>
  <c r="L5" i="18" s="1"/>
  <c r="I64" i="24"/>
  <c r="I73" i="24" s="1"/>
  <c r="I82" i="24" s="1"/>
  <c r="T6" i="24"/>
  <c r="T15" i="24" s="1"/>
  <c r="T7" i="24"/>
  <c r="T16" i="24" s="1"/>
  <c r="T8" i="24"/>
  <c r="T17" i="24" s="1"/>
  <c r="T9" i="24"/>
  <c r="T18" i="24" s="1"/>
  <c r="T10" i="24"/>
  <c r="T19" i="24" s="1"/>
  <c r="T11" i="24"/>
  <c r="T20" i="24" s="1"/>
  <c r="O66" i="24"/>
  <c r="O75" i="24" s="1"/>
  <c r="O84" i="24" s="1"/>
  <c r="R6" i="18" s="1"/>
  <c r="O62" i="24"/>
  <c r="O71" i="24" s="1"/>
  <c r="O80" i="24" s="1"/>
  <c r="R2" i="18" s="1"/>
  <c r="O63" i="24"/>
  <c r="O72" i="24" s="1"/>
  <c r="O81" i="24" s="1"/>
  <c r="R3" i="18" s="1"/>
  <c r="O67" i="24"/>
  <c r="O76" i="24" s="1"/>
  <c r="O85" i="24" s="1"/>
  <c r="R7" i="18" s="1"/>
  <c r="O64" i="24"/>
  <c r="O73" i="24" s="1"/>
  <c r="O82" i="24" s="1"/>
  <c r="O65" i="24"/>
  <c r="O74" i="24" s="1"/>
  <c r="O83" i="24" s="1"/>
  <c r="R5" i="18" s="1"/>
  <c r="AD6" i="24"/>
  <c r="AD15" i="24" s="1"/>
  <c r="AD7" i="24"/>
  <c r="AD16" i="24" s="1"/>
  <c r="AD8" i="24"/>
  <c r="AD17" i="24" s="1"/>
  <c r="AD9" i="24"/>
  <c r="AD18" i="24" s="1"/>
  <c r="AD10" i="24"/>
  <c r="AD19" i="24" s="1"/>
  <c r="AD11" i="24"/>
  <c r="AD20" i="24" s="1"/>
  <c r="D6" i="24"/>
  <c r="D15" i="24" s="1"/>
  <c r="D7" i="24"/>
  <c r="D16" i="24" s="1"/>
  <c r="D8" i="24"/>
  <c r="D17" i="24" s="1"/>
  <c r="D9" i="24"/>
  <c r="D18" i="24" s="1"/>
  <c r="D10" i="24"/>
  <c r="D19" i="24" s="1"/>
  <c r="D11" i="24"/>
  <c r="D20" i="24" s="1"/>
  <c r="B62" i="24"/>
  <c r="B65" i="24"/>
  <c r="B74" i="24" s="1"/>
  <c r="B83" i="24" s="1"/>
  <c r="E5" i="18" s="1"/>
  <c r="B5" i="18" s="1"/>
  <c r="C5" i="18" s="1"/>
  <c r="D5" i="18" s="1"/>
  <c r="B64" i="24"/>
  <c r="B73" i="24" s="1"/>
  <c r="B82" i="24" s="1"/>
  <c r="B63" i="24"/>
  <c r="B72" i="24" s="1"/>
  <c r="B81" i="24" s="1"/>
  <c r="E3" i="18" s="1"/>
  <c r="B3" i="18" s="1"/>
  <c r="C3" i="18" s="1"/>
  <c r="D3" i="18" s="1"/>
  <c r="B66" i="24"/>
  <c r="B75" i="24" s="1"/>
  <c r="B84" i="24" s="1"/>
  <c r="E6" i="18" s="1"/>
  <c r="B6" i="18" s="1"/>
  <c r="C6" i="18" s="1"/>
  <c r="D6" i="18" s="1"/>
  <c r="B67" i="24"/>
  <c r="B76" i="24" s="1"/>
  <c r="B85" i="24" s="1"/>
  <c r="E7" i="18" s="1"/>
  <c r="B7" i="18" s="1"/>
  <c r="C7" i="18" s="1"/>
  <c r="D7" i="18" s="1"/>
  <c r="L64" i="24"/>
  <c r="L73" i="24" s="1"/>
  <c r="L82" i="24" s="1"/>
  <c r="L65" i="24"/>
  <c r="L74" i="24" s="1"/>
  <c r="L83" i="24" s="1"/>
  <c r="O5" i="18" s="1"/>
  <c r="L63" i="24"/>
  <c r="L72" i="24" s="1"/>
  <c r="L81" i="24" s="1"/>
  <c r="O3" i="18" s="1"/>
  <c r="L66" i="24"/>
  <c r="L75" i="24" s="1"/>
  <c r="L84" i="24" s="1"/>
  <c r="O6" i="18" s="1"/>
  <c r="L67" i="24"/>
  <c r="L76" i="24" s="1"/>
  <c r="L85" i="24" s="1"/>
  <c r="O7" i="18" s="1"/>
  <c r="L62" i="24"/>
  <c r="AG67" i="24"/>
  <c r="AG76" i="24" s="1"/>
  <c r="AG85" i="24" s="1"/>
  <c r="AJ7" i="18" s="1"/>
  <c r="AG62" i="24"/>
  <c r="AG63" i="24"/>
  <c r="AG72" i="24" s="1"/>
  <c r="AG81" i="24" s="1"/>
  <c r="AJ3" i="18" s="1"/>
  <c r="AG65" i="24"/>
  <c r="AG74" i="24" s="1"/>
  <c r="AG83" i="24" s="1"/>
  <c r="AJ5" i="18" s="1"/>
  <c r="AG64" i="24"/>
  <c r="AG73" i="24" s="1"/>
  <c r="AG82" i="24" s="1"/>
  <c r="AG66" i="24"/>
  <c r="AG75" i="24" s="1"/>
  <c r="AG84" i="24" s="1"/>
  <c r="AJ6" i="18" s="1"/>
  <c r="AE67" i="24"/>
  <c r="AE76" i="24" s="1"/>
  <c r="AE85" i="24" s="1"/>
  <c r="AH7" i="18" s="1"/>
  <c r="AE62" i="24"/>
  <c r="AE71" i="24" s="1"/>
  <c r="AE80" i="24" s="1"/>
  <c r="AH2" i="18" s="1"/>
  <c r="AE63" i="24"/>
  <c r="AE72" i="24" s="1"/>
  <c r="AE81" i="24" s="1"/>
  <c r="AH3" i="18" s="1"/>
  <c r="AE64" i="24"/>
  <c r="AE73" i="24" s="1"/>
  <c r="AE82" i="24" s="1"/>
  <c r="AE65" i="24"/>
  <c r="AE74" i="24" s="1"/>
  <c r="AE83" i="24" s="1"/>
  <c r="AH5" i="18" s="1"/>
  <c r="AE66" i="24"/>
  <c r="AE75" i="24" s="1"/>
  <c r="AE84" i="24" s="1"/>
  <c r="AH6" i="18" s="1"/>
  <c r="M10" i="24"/>
  <c r="M19" i="24" s="1"/>
  <c r="M6" i="24"/>
  <c r="M15" i="24" s="1"/>
  <c r="M7" i="24"/>
  <c r="M16" i="24" s="1"/>
  <c r="M8" i="24"/>
  <c r="M17" i="24" s="1"/>
  <c r="M9" i="24"/>
  <c r="M18" i="24" s="1"/>
  <c r="M11" i="24"/>
  <c r="M20" i="24" s="1"/>
  <c r="G11" i="24"/>
  <c r="G20" i="24" s="1"/>
  <c r="G6" i="24"/>
  <c r="G15" i="24" s="1"/>
  <c r="G9" i="24"/>
  <c r="G18" i="24" s="1"/>
  <c r="G7" i="24"/>
  <c r="G16" i="24" s="1"/>
  <c r="G8" i="24"/>
  <c r="G17" i="24" s="1"/>
  <c r="G10" i="24"/>
  <c r="G19" i="24" s="1"/>
  <c r="H10" i="24"/>
  <c r="H19" i="24" s="1"/>
  <c r="H11" i="24"/>
  <c r="H20" i="24" s="1"/>
  <c r="H6" i="24"/>
  <c r="H15" i="24" s="1"/>
  <c r="H7" i="24"/>
  <c r="H16" i="24" s="1"/>
  <c r="H8" i="24"/>
  <c r="H17" i="24" s="1"/>
  <c r="H9" i="24"/>
  <c r="H18" i="24" s="1"/>
  <c r="AA7" i="24"/>
  <c r="AA16" i="24" s="1"/>
  <c r="AA8" i="24"/>
  <c r="AA17" i="24" s="1"/>
  <c r="AA9" i="24"/>
  <c r="AA18" i="24" s="1"/>
  <c r="AA10" i="24"/>
  <c r="AA19" i="24" s="1"/>
  <c r="AA11" i="24"/>
  <c r="AA20" i="24" s="1"/>
  <c r="AA6" i="24"/>
  <c r="AA15" i="24" s="1"/>
  <c r="P10" i="24"/>
  <c r="P19" i="24" s="1"/>
  <c r="P11" i="24"/>
  <c r="P20" i="24" s="1"/>
  <c r="P6" i="24"/>
  <c r="P15" i="24" s="1"/>
  <c r="P7" i="24"/>
  <c r="P16" i="24" s="1"/>
  <c r="P8" i="24"/>
  <c r="P17" i="24" s="1"/>
  <c r="P9" i="24"/>
  <c r="P18" i="24" s="1"/>
  <c r="G62" i="24"/>
  <c r="G71" i="24" s="1"/>
  <c r="G80" i="24" s="1"/>
  <c r="J2" i="18" s="1"/>
  <c r="G63" i="24"/>
  <c r="G72" i="24" s="1"/>
  <c r="G81" i="24" s="1"/>
  <c r="J3" i="18" s="1"/>
  <c r="G66" i="24"/>
  <c r="G75" i="24" s="1"/>
  <c r="G84" i="24" s="1"/>
  <c r="J6" i="18" s="1"/>
  <c r="G64" i="24"/>
  <c r="G73" i="24" s="1"/>
  <c r="G82" i="24" s="1"/>
  <c r="G67" i="24"/>
  <c r="G76" i="24" s="1"/>
  <c r="G85" i="24" s="1"/>
  <c r="J7" i="18" s="1"/>
  <c r="G65" i="24"/>
  <c r="G74" i="24" s="1"/>
  <c r="G83" i="24" s="1"/>
  <c r="J5" i="18" s="1"/>
  <c r="AC6" i="24"/>
  <c r="AC15" i="24" s="1"/>
  <c r="AC7" i="24"/>
  <c r="AC16" i="24" s="1"/>
  <c r="AC10" i="24"/>
  <c r="AC19" i="24" s="1"/>
  <c r="AC8" i="24"/>
  <c r="AC17" i="24" s="1"/>
  <c r="AC9" i="24"/>
  <c r="AC18" i="24" s="1"/>
  <c r="AC11" i="24"/>
  <c r="AC20" i="24" s="1"/>
  <c r="K71" i="24"/>
  <c r="K80" i="24" s="1"/>
  <c r="N2" i="18" s="1"/>
  <c r="J66" i="24"/>
  <c r="J75" i="24" s="1"/>
  <c r="J84" i="24" s="1"/>
  <c r="M6" i="18" s="1"/>
  <c r="J67" i="24"/>
  <c r="J76" i="24" s="1"/>
  <c r="J85" i="24" s="1"/>
  <c r="M7" i="18" s="1"/>
  <c r="J64" i="24"/>
  <c r="J73" i="24" s="1"/>
  <c r="J82" i="24" s="1"/>
  <c r="J62" i="24"/>
  <c r="J71" i="24" s="1"/>
  <c r="J80" i="24" s="1"/>
  <c r="M2" i="18" s="1"/>
  <c r="J63" i="24"/>
  <c r="J72" i="24" s="1"/>
  <c r="J81" i="24" s="1"/>
  <c r="M3" i="18" s="1"/>
  <c r="J65" i="24"/>
  <c r="J74" i="24" s="1"/>
  <c r="J83" i="24" s="1"/>
  <c r="M5" i="18" s="1"/>
  <c r="D64" i="24"/>
  <c r="D73" i="24" s="1"/>
  <c r="D82" i="24" s="1"/>
  <c r="D67" i="24"/>
  <c r="D76" i="24" s="1"/>
  <c r="D85" i="24" s="1"/>
  <c r="G7" i="18" s="1"/>
  <c r="D65" i="24"/>
  <c r="D74" i="24" s="1"/>
  <c r="D83" i="24" s="1"/>
  <c r="G5" i="18" s="1"/>
  <c r="D66" i="24"/>
  <c r="D75" i="24" s="1"/>
  <c r="D84" i="24" s="1"/>
  <c r="G6" i="18" s="1"/>
  <c r="D62" i="24"/>
  <c r="D63" i="24"/>
  <c r="D72" i="24" s="1"/>
  <c r="D81" i="24" s="1"/>
  <c r="G3" i="18" s="1"/>
  <c r="Y67" i="24"/>
  <c r="Y76" i="24" s="1"/>
  <c r="Y85" i="24" s="1"/>
  <c r="AB7" i="18" s="1"/>
  <c r="Y65" i="24"/>
  <c r="Y74" i="24" s="1"/>
  <c r="Y83" i="24" s="1"/>
  <c r="AB5" i="18" s="1"/>
  <c r="Y62" i="24"/>
  <c r="Y63" i="24"/>
  <c r="Y72" i="24" s="1"/>
  <c r="Y81" i="24" s="1"/>
  <c r="AB3" i="18" s="1"/>
  <c r="Y66" i="24"/>
  <c r="Y75" i="24" s="1"/>
  <c r="Y84" i="24" s="1"/>
  <c r="AB6" i="18" s="1"/>
  <c r="Y64" i="24"/>
  <c r="Y73" i="24" s="1"/>
  <c r="Y82" i="24" s="1"/>
  <c r="N6" i="24"/>
  <c r="N15" i="24" s="1"/>
  <c r="N7" i="24"/>
  <c r="N16" i="24" s="1"/>
  <c r="N8" i="24"/>
  <c r="N17" i="24" s="1"/>
  <c r="N9" i="24"/>
  <c r="N18" i="24" s="1"/>
  <c r="N11" i="24"/>
  <c r="N20" i="24" s="1"/>
  <c r="N10" i="24"/>
  <c r="N19" i="24" s="1"/>
  <c r="AB6" i="24"/>
  <c r="AB15" i="24" s="1"/>
  <c r="AB7" i="24"/>
  <c r="AB16" i="24" s="1"/>
  <c r="AB8" i="24"/>
  <c r="AB17" i="24" s="1"/>
  <c r="AB9" i="24"/>
  <c r="AB18" i="24" s="1"/>
  <c r="AB10" i="24"/>
  <c r="AB19" i="24" s="1"/>
  <c r="AB11" i="24"/>
  <c r="AB20" i="24" s="1"/>
  <c r="U71" i="24"/>
  <c r="U80" i="24" s="1"/>
  <c r="X2" i="18" s="1"/>
  <c r="S7" i="24"/>
  <c r="S16" i="24" s="1"/>
  <c r="S8" i="24"/>
  <c r="S17" i="24" s="1"/>
  <c r="S9" i="24"/>
  <c r="S18" i="24" s="1"/>
  <c r="S10" i="24"/>
  <c r="S19" i="24" s="1"/>
  <c r="S11" i="24"/>
  <c r="S20" i="24" s="1"/>
  <c r="S6" i="24"/>
  <c r="S15" i="24" s="1"/>
  <c r="AH15" i="22"/>
  <c r="K15" i="22"/>
  <c r="F34" i="24" s="1"/>
  <c r="F43" i="24" s="1"/>
  <c r="F52" i="24" s="1"/>
  <c r="I2" i="20" s="1"/>
  <c r="AE15" i="22"/>
  <c r="Z35" i="24" s="1"/>
  <c r="Z44" i="24" s="1"/>
  <c r="Z53" i="24" s="1"/>
  <c r="AC3" i="20" s="1"/>
  <c r="AN15" i="22"/>
  <c r="AI35" i="24" s="1"/>
  <c r="AI44" i="24" s="1"/>
  <c r="AI53" i="24" s="1"/>
  <c r="AL3" i="20" s="1"/>
  <c r="S15" i="22"/>
  <c r="N36" i="24" s="1"/>
  <c r="N45" i="24" s="1"/>
  <c r="N54" i="24" s="1"/>
  <c r="H15" i="22"/>
  <c r="N15" i="22"/>
  <c r="I34" i="24" s="1"/>
  <c r="I43" i="24" s="1"/>
  <c r="I52" i="24" s="1"/>
  <c r="L2" i="20" s="1"/>
  <c r="V15" i="22"/>
  <c r="Q34" i="24" s="1"/>
  <c r="Q43" i="24" s="1"/>
  <c r="Q52" i="24" s="1"/>
  <c r="T2" i="20" s="1"/>
  <c r="L39" i="24"/>
  <c r="L48" i="24" s="1"/>
  <c r="L57" i="24" s="1"/>
  <c r="O7" i="20" s="1"/>
  <c r="L38" i="24"/>
  <c r="L47" i="24" s="1"/>
  <c r="L56" i="24" s="1"/>
  <c r="O6" i="20" s="1"/>
  <c r="L37" i="24"/>
  <c r="L46" i="24" s="1"/>
  <c r="L55" i="24" s="1"/>
  <c r="O5" i="20" s="1"/>
  <c r="L36" i="24"/>
  <c r="L45" i="24" s="1"/>
  <c r="L54" i="24" s="1"/>
  <c r="C35" i="24"/>
  <c r="C44" i="24" s="1"/>
  <c r="C53" i="24" s="1"/>
  <c r="F3" i="20" s="1"/>
  <c r="L35" i="24"/>
  <c r="L44" i="24" s="1"/>
  <c r="L53" i="24" s="1"/>
  <c r="O3" i="20" s="1"/>
  <c r="X15" i="22"/>
  <c r="S36" i="24" s="1"/>
  <c r="S45" i="24" s="1"/>
  <c r="S54" i="24" s="1"/>
  <c r="Y15" i="22"/>
  <c r="T34" i="24" s="1"/>
  <c r="T43" i="24" s="1"/>
  <c r="T52" i="24" s="1"/>
  <c r="W2" i="20" s="1"/>
  <c r="F15" i="22"/>
  <c r="Z15" i="22"/>
  <c r="AA15" i="22"/>
  <c r="V34" i="24" s="1"/>
  <c r="V43" i="24" s="1"/>
  <c r="V52" i="24" s="1"/>
  <c r="Y2" i="20" s="1"/>
  <c r="W15" i="22"/>
  <c r="R34" i="24" s="1"/>
  <c r="R43" i="24" s="1"/>
  <c r="R52" i="24" s="1"/>
  <c r="U2" i="20" s="1"/>
  <c r="AJ15" i="22"/>
  <c r="AE37" i="24" s="1"/>
  <c r="AE46" i="24" s="1"/>
  <c r="AE55" i="24" s="1"/>
  <c r="AH5" i="20" s="1"/>
  <c r="AF15" i="22"/>
  <c r="I15" i="22"/>
  <c r="O15" i="22"/>
  <c r="AL15" i="22"/>
  <c r="AC15" i="22"/>
  <c r="P15" i="22"/>
  <c r="D15" i="22"/>
  <c r="J15" i="22"/>
  <c r="AM15" i="22"/>
  <c r="G15" i="22"/>
  <c r="AD15" i="22"/>
  <c r="R15" i="22"/>
  <c r="AB34" i="24"/>
  <c r="AB43" i="24" s="1"/>
  <c r="AB52" i="24" s="1"/>
  <c r="AE2" i="20" s="1"/>
  <c r="AB35" i="24"/>
  <c r="AB44" i="24" s="1"/>
  <c r="AB53" i="24" s="1"/>
  <c r="AE3" i="20" s="1"/>
  <c r="AB36" i="24"/>
  <c r="AB45" i="24" s="1"/>
  <c r="AB54" i="24" s="1"/>
  <c r="AB37" i="24"/>
  <c r="AB46" i="24" s="1"/>
  <c r="AB55" i="24" s="1"/>
  <c r="AE5" i="20" s="1"/>
  <c r="AB38" i="24"/>
  <c r="AB47" i="24" s="1"/>
  <c r="AB56" i="24" s="1"/>
  <c r="AE6" i="20" s="1"/>
  <c r="AB39" i="24"/>
  <c r="AB48" i="24" s="1"/>
  <c r="AB57" i="24" s="1"/>
  <c r="AE7" i="20" s="1"/>
  <c r="O38" i="24"/>
  <c r="O47" i="24" s="1"/>
  <c r="O56" i="24" s="1"/>
  <c r="R6" i="20" s="1"/>
  <c r="O34" i="24"/>
  <c r="O43" i="24" s="1"/>
  <c r="O52" i="24" s="1"/>
  <c r="R2" i="20" s="1"/>
  <c r="O36" i="24"/>
  <c r="O45" i="24" s="1"/>
  <c r="O54" i="24" s="1"/>
  <c r="O35" i="24"/>
  <c r="O44" i="24" s="1"/>
  <c r="O53" i="24" s="1"/>
  <c r="R3" i="20" s="1"/>
  <c r="O39" i="24"/>
  <c r="O48" i="24" s="1"/>
  <c r="O57" i="24" s="1"/>
  <c r="R7" i="20" s="1"/>
  <c r="O37" i="24"/>
  <c r="O46" i="24" s="1"/>
  <c r="O55" i="24" s="1"/>
  <c r="R5" i="20" s="1"/>
  <c r="E15" i="22"/>
  <c r="L15" i="22"/>
  <c r="M15" i="22"/>
  <c r="U15" i="22"/>
  <c r="AD39" i="24"/>
  <c r="AD48" i="24" s="1"/>
  <c r="AD57" i="24" s="1"/>
  <c r="AG7" i="20" s="1"/>
  <c r="AD34" i="24"/>
  <c r="AD43" i="24" s="1"/>
  <c r="AD52" i="24" s="1"/>
  <c r="AG2" i="20" s="1"/>
  <c r="AD35" i="24"/>
  <c r="AD44" i="24" s="1"/>
  <c r="AD53" i="24" s="1"/>
  <c r="AG3" i="20" s="1"/>
  <c r="AD36" i="24"/>
  <c r="AD45" i="24" s="1"/>
  <c r="AD54" i="24" s="1"/>
  <c r="AD37" i="24"/>
  <c r="AD46" i="24" s="1"/>
  <c r="AD55" i="24" s="1"/>
  <c r="AG5" i="20" s="1"/>
  <c r="AD38" i="24"/>
  <c r="AD47" i="24" s="1"/>
  <c r="AD56" i="24" s="1"/>
  <c r="AG6" i="20" s="1"/>
  <c r="W38" i="24"/>
  <c r="W47" i="24" s="1"/>
  <c r="W56" i="24" s="1"/>
  <c r="Z6" i="20" s="1"/>
  <c r="W39" i="24"/>
  <c r="W48" i="24" s="1"/>
  <c r="W57" i="24" s="1"/>
  <c r="Z7" i="20" s="1"/>
  <c r="W34" i="24"/>
  <c r="W43" i="24" s="1"/>
  <c r="W52" i="24" s="1"/>
  <c r="Z2" i="20" s="1"/>
  <c r="W35" i="24"/>
  <c r="W44" i="24" s="1"/>
  <c r="W53" i="24" s="1"/>
  <c r="Z3" i="20" s="1"/>
  <c r="W36" i="24"/>
  <c r="W45" i="24" s="1"/>
  <c r="W54" i="24" s="1"/>
  <c r="W37" i="24"/>
  <c r="W46" i="24" s="1"/>
  <c r="W55" i="24" s="1"/>
  <c r="Z5" i="20" s="1"/>
  <c r="AK15" i="22"/>
  <c r="Z34" i="24" l="1"/>
  <c r="Z43" i="24" s="1"/>
  <c r="Z52" i="24" s="1"/>
  <c r="AC2" i="20" s="1"/>
  <c r="F38" i="24"/>
  <c r="F47" i="24" s="1"/>
  <c r="F56" i="24" s="1"/>
  <c r="I6" i="20" s="1"/>
  <c r="Z36" i="24"/>
  <c r="Z45" i="24" s="1"/>
  <c r="Z54" i="24" s="1"/>
  <c r="Z37" i="24"/>
  <c r="Z46" i="24" s="1"/>
  <c r="Z55" i="24" s="1"/>
  <c r="AC5" i="20" s="1"/>
  <c r="F36" i="24"/>
  <c r="F45" i="24" s="1"/>
  <c r="F54" i="24" s="1"/>
  <c r="AB28" i="24"/>
  <c r="AE6" i="17" s="1"/>
  <c r="AC26" i="24"/>
  <c r="P25" i="24"/>
  <c r="S3" i="17" s="1"/>
  <c r="H25" i="24"/>
  <c r="K3" i="17" s="1"/>
  <c r="M26" i="24"/>
  <c r="D25" i="24"/>
  <c r="G3" i="17" s="1"/>
  <c r="AF29" i="24"/>
  <c r="AI7" i="17" s="1"/>
  <c r="AG25" i="24"/>
  <c r="AJ3" i="17" s="1"/>
  <c r="I25" i="24"/>
  <c r="L3" i="17" s="1"/>
  <c r="K25" i="24"/>
  <c r="N3" i="17" s="1"/>
  <c r="L24" i="24"/>
  <c r="O2" i="17" s="1"/>
  <c r="C27" i="24"/>
  <c r="F5" i="17" s="1"/>
  <c r="S29" i="24"/>
  <c r="V7" i="17" s="1"/>
  <c r="S25" i="24"/>
  <c r="V3" i="17" s="1"/>
  <c r="AB27" i="24"/>
  <c r="AE5" i="17" s="1"/>
  <c r="N28" i="24"/>
  <c r="Q6" i="17" s="1"/>
  <c r="N25" i="24"/>
  <c r="Q3" i="17" s="1"/>
  <c r="AC28" i="24"/>
  <c r="AF6" i="17" s="1"/>
  <c r="P24" i="24"/>
  <c r="S2" i="17" s="1"/>
  <c r="AA29" i="24"/>
  <c r="AD7" i="17" s="1"/>
  <c r="AA25" i="24"/>
  <c r="AD3" i="17" s="1"/>
  <c r="H24" i="24"/>
  <c r="K2" i="17" s="1"/>
  <c r="G26" i="24"/>
  <c r="G29" i="24"/>
  <c r="J7" i="17" s="1"/>
  <c r="M25" i="24"/>
  <c r="P3" i="17" s="1"/>
  <c r="D28" i="24"/>
  <c r="G6" i="17" s="1"/>
  <c r="AD26" i="24"/>
  <c r="T26" i="24"/>
  <c r="AI27" i="24"/>
  <c r="AL5" i="17" s="1"/>
  <c r="AF28" i="24"/>
  <c r="AI6" i="17" s="1"/>
  <c r="V25" i="24"/>
  <c r="Y3" i="17" s="1"/>
  <c r="Q26" i="24"/>
  <c r="Q28" i="24"/>
  <c r="T6" i="17" s="1"/>
  <c r="E27" i="24"/>
  <c r="H5" i="17" s="1"/>
  <c r="E28" i="24"/>
  <c r="H6" i="17" s="1"/>
  <c r="I24" i="24"/>
  <c r="L2" i="17" s="1"/>
  <c r="U28" i="24"/>
  <c r="X6" i="17" s="1"/>
  <c r="U29" i="24"/>
  <c r="X7" i="17" s="1"/>
  <c r="K28" i="24"/>
  <c r="N6" i="17" s="1"/>
  <c r="Y26" i="24"/>
  <c r="L27" i="24"/>
  <c r="O5" i="17" s="1"/>
  <c r="AH27" i="24"/>
  <c r="AK5" i="17" s="1"/>
  <c r="X24" i="24"/>
  <c r="AA2" i="17" s="1"/>
  <c r="C26" i="24"/>
  <c r="S28" i="24"/>
  <c r="V6" i="17" s="1"/>
  <c r="AB26" i="24"/>
  <c r="N29" i="24"/>
  <c r="Q7" i="17" s="1"/>
  <c r="N24" i="24"/>
  <c r="Q2" i="17" s="1"/>
  <c r="AC29" i="24"/>
  <c r="AF7" i="17" s="1"/>
  <c r="AC25" i="24"/>
  <c r="AF3" i="17" s="1"/>
  <c r="P27" i="24"/>
  <c r="S5" i="17" s="1"/>
  <c r="P29" i="24"/>
  <c r="S7" i="17" s="1"/>
  <c r="AA28" i="24"/>
  <c r="AD6" i="17" s="1"/>
  <c r="H27" i="24"/>
  <c r="K5" i="17" s="1"/>
  <c r="H29" i="24"/>
  <c r="K7" i="17" s="1"/>
  <c r="G25" i="24"/>
  <c r="J3" i="17" s="1"/>
  <c r="M29" i="24"/>
  <c r="P7" i="17" s="1"/>
  <c r="M24" i="24"/>
  <c r="P2" i="17" s="1"/>
  <c r="D27" i="24"/>
  <c r="G5" i="17" s="1"/>
  <c r="AD29" i="24"/>
  <c r="AG7" i="17" s="1"/>
  <c r="AD25" i="24"/>
  <c r="AG3" i="17" s="1"/>
  <c r="T29" i="24"/>
  <c r="W7" i="17" s="1"/>
  <c r="T25" i="24"/>
  <c r="W3" i="17" s="1"/>
  <c r="AI24" i="24"/>
  <c r="AL2" i="17" s="1"/>
  <c r="AI26" i="24"/>
  <c r="AF26" i="24"/>
  <c r="V27" i="24"/>
  <c r="Y5" i="17" s="1"/>
  <c r="V24" i="24"/>
  <c r="Y2" i="17" s="1"/>
  <c r="Q25" i="24"/>
  <c r="T3" i="17" s="1"/>
  <c r="Q27" i="24"/>
  <c r="T5" i="17" s="1"/>
  <c r="AG29" i="24"/>
  <c r="AJ7" i="17" s="1"/>
  <c r="E29" i="24"/>
  <c r="H7" i="17" s="1"/>
  <c r="E24" i="24"/>
  <c r="H2" i="17" s="1"/>
  <c r="I29" i="24"/>
  <c r="L7" i="17" s="1"/>
  <c r="U27" i="24"/>
  <c r="X5" i="17" s="1"/>
  <c r="U24" i="24"/>
  <c r="X2" i="17" s="1"/>
  <c r="K27" i="24"/>
  <c r="N5" i="17" s="1"/>
  <c r="Y25" i="24"/>
  <c r="AB3" i="17" s="1"/>
  <c r="Y27" i="24"/>
  <c r="AB5" i="17" s="1"/>
  <c r="L26" i="24"/>
  <c r="AH24" i="24"/>
  <c r="AK2" i="17" s="1"/>
  <c r="AH26" i="24"/>
  <c r="X29" i="24"/>
  <c r="AA7" i="17" s="1"/>
  <c r="C29" i="24"/>
  <c r="F7" i="17" s="1"/>
  <c r="C25" i="24"/>
  <c r="F3" i="17" s="1"/>
  <c r="S24" i="24"/>
  <c r="V2" i="17" s="1"/>
  <c r="S26" i="24"/>
  <c r="AB24" i="24"/>
  <c r="AE2" i="17" s="1"/>
  <c r="N26" i="24"/>
  <c r="AA24" i="24"/>
  <c r="AD2" i="17" s="1"/>
  <c r="AA26" i="24"/>
  <c r="G28" i="24"/>
  <c r="J6" i="17" s="1"/>
  <c r="G24" i="24"/>
  <c r="J2" i="17" s="1"/>
  <c r="D29" i="24"/>
  <c r="G7" i="17" s="1"/>
  <c r="AD27" i="24"/>
  <c r="AG5" i="17" s="1"/>
  <c r="T27" i="24"/>
  <c r="W5" i="17" s="1"/>
  <c r="AI28" i="24"/>
  <c r="AL6" i="17" s="1"/>
  <c r="AF27" i="24"/>
  <c r="AI5" i="17" s="1"/>
  <c r="V26" i="24"/>
  <c r="Q29" i="24"/>
  <c r="T7" i="17" s="1"/>
  <c r="AG27" i="24"/>
  <c r="AJ5" i="17" s="1"/>
  <c r="E25" i="24"/>
  <c r="H3" i="17" s="1"/>
  <c r="I27" i="24"/>
  <c r="L5" i="17" s="1"/>
  <c r="U25" i="24"/>
  <c r="X3" i="17" s="1"/>
  <c r="K29" i="24"/>
  <c r="N7" i="17" s="1"/>
  <c r="Y29" i="24"/>
  <c r="AB7" i="17" s="1"/>
  <c r="L29" i="24"/>
  <c r="O7" i="17" s="1"/>
  <c r="AH28" i="24"/>
  <c r="AK6" i="17" s="1"/>
  <c r="X25" i="24"/>
  <c r="AA3" i="17" s="1"/>
  <c r="X28" i="24"/>
  <c r="AA6" i="17" s="1"/>
  <c r="D24" i="24"/>
  <c r="G2" i="17" s="1"/>
  <c r="AF25" i="24"/>
  <c r="AI3" i="17" s="1"/>
  <c r="AG24" i="24"/>
  <c r="AJ2" i="17" s="1"/>
  <c r="Y28" i="24"/>
  <c r="AB6" i="17" s="1"/>
  <c r="AH25" i="24"/>
  <c r="AK3" i="17" s="1"/>
  <c r="C24" i="24"/>
  <c r="F2" i="17" s="1"/>
  <c r="S27" i="24"/>
  <c r="V5" i="17" s="1"/>
  <c r="AB29" i="24"/>
  <c r="AE7" i="17" s="1"/>
  <c r="AB25" i="24"/>
  <c r="AE3" i="17" s="1"/>
  <c r="N27" i="24"/>
  <c r="Q5" i="17" s="1"/>
  <c r="AC27" i="24"/>
  <c r="AF5" i="17" s="1"/>
  <c r="AC24" i="24"/>
  <c r="AF2" i="17" s="1"/>
  <c r="P26" i="24"/>
  <c r="P28" i="24"/>
  <c r="S6" i="17" s="1"/>
  <c r="AA27" i="24"/>
  <c r="AD5" i="17" s="1"/>
  <c r="H26" i="24"/>
  <c r="H28" i="24"/>
  <c r="K6" i="17" s="1"/>
  <c r="G27" i="24"/>
  <c r="J5" i="17" s="1"/>
  <c r="M27" i="24"/>
  <c r="P5" i="17" s="1"/>
  <c r="M28" i="24"/>
  <c r="P6" i="17" s="1"/>
  <c r="D26" i="24"/>
  <c r="AD28" i="24"/>
  <c r="AG6" i="17" s="1"/>
  <c r="AD24" i="24"/>
  <c r="AG2" i="17" s="1"/>
  <c r="T28" i="24"/>
  <c r="W6" i="17" s="1"/>
  <c r="T24" i="24"/>
  <c r="W2" i="17" s="1"/>
  <c r="AI29" i="24"/>
  <c r="AL7" i="17" s="1"/>
  <c r="AI25" i="24"/>
  <c r="AL3" i="17" s="1"/>
  <c r="AF24" i="24"/>
  <c r="AI2" i="17" s="1"/>
  <c r="V29" i="24"/>
  <c r="Y7" i="17" s="1"/>
  <c r="V28" i="24"/>
  <c r="Y6" i="17" s="1"/>
  <c r="Q24" i="24"/>
  <c r="T2" i="17" s="1"/>
  <c r="AG26" i="24"/>
  <c r="AG28" i="24"/>
  <c r="AJ6" i="17" s="1"/>
  <c r="E26" i="24"/>
  <c r="I26" i="24"/>
  <c r="I28" i="24"/>
  <c r="L6" i="17" s="1"/>
  <c r="U26" i="24"/>
  <c r="K24" i="24"/>
  <c r="N2" i="17" s="1"/>
  <c r="K26" i="24"/>
  <c r="Y24" i="24"/>
  <c r="AB2" i="17" s="1"/>
  <c r="L28" i="24"/>
  <c r="O6" i="17" s="1"/>
  <c r="L25" i="24"/>
  <c r="O3" i="17" s="1"/>
  <c r="AH29" i="24"/>
  <c r="AK7" i="17" s="1"/>
  <c r="X27" i="24"/>
  <c r="AA5" i="17" s="1"/>
  <c r="X26" i="24"/>
  <c r="C28" i="24"/>
  <c r="F6" i="17" s="1"/>
  <c r="S38" i="24"/>
  <c r="S47" i="24" s="1"/>
  <c r="S56" i="24" s="1"/>
  <c r="V6" i="20" s="1"/>
  <c r="F35" i="24"/>
  <c r="F44" i="24" s="1"/>
  <c r="F53" i="24" s="1"/>
  <c r="I3" i="20" s="1"/>
  <c r="B71" i="24"/>
  <c r="B80" i="24" s="1"/>
  <c r="E2" i="18" s="1"/>
  <c r="B2" i="18" s="1"/>
  <c r="C2" i="18" s="1"/>
  <c r="D2" i="18" s="1"/>
  <c r="AG71" i="24"/>
  <c r="AG80" i="24" s="1"/>
  <c r="AJ2" i="18" s="1"/>
  <c r="T71" i="24"/>
  <c r="T80" i="24" s="1"/>
  <c r="W2" i="18" s="1"/>
  <c r="I71" i="24"/>
  <c r="I80" i="24" s="1"/>
  <c r="L2" i="18" s="1"/>
  <c r="V71" i="24"/>
  <c r="V80" i="24" s="1"/>
  <c r="Y2" i="18" s="1"/>
  <c r="AE39" i="24"/>
  <c r="AE48" i="24" s="1"/>
  <c r="AE57" i="24" s="1"/>
  <c r="AH7" i="20" s="1"/>
  <c r="L71" i="24"/>
  <c r="L80" i="24" s="1"/>
  <c r="O2" i="18" s="1"/>
  <c r="Q71" i="24"/>
  <c r="Q80" i="24" s="1"/>
  <c r="T2" i="18" s="1"/>
  <c r="D71" i="24"/>
  <c r="D80" i="24" s="1"/>
  <c r="G2" i="18" s="1"/>
  <c r="V38" i="24"/>
  <c r="V47" i="24" s="1"/>
  <c r="V56" i="24" s="1"/>
  <c r="Y6" i="20" s="1"/>
  <c r="Y71" i="24"/>
  <c r="Y80" i="24" s="1"/>
  <c r="AB2" i="18" s="1"/>
  <c r="AD71" i="24"/>
  <c r="AD80" i="24" s="1"/>
  <c r="AG2" i="18" s="1"/>
  <c r="AB71" i="24"/>
  <c r="AB80" i="24" s="1"/>
  <c r="AE2" i="18" s="1"/>
  <c r="N71" i="24"/>
  <c r="N80" i="24" s="1"/>
  <c r="Q2" i="18" s="1"/>
  <c r="Z39" i="24"/>
  <c r="Z48" i="24" s="1"/>
  <c r="Z57" i="24" s="1"/>
  <c r="AC7" i="20" s="1"/>
  <c r="S35" i="24"/>
  <c r="S44" i="24" s="1"/>
  <c r="S53" i="24" s="1"/>
  <c r="V3" i="20" s="1"/>
  <c r="R35" i="24"/>
  <c r="R44" i="24" s="1"/>
  <c r="R53" i="24" s="1"/>
  <c r="U3" i="20" s="1"/>
  <c r="Q38" i="24"/>
  <c r="Q47" i="24" s="1"/>
  <c r="Q56" i="24" s="1"/>
  <c r="T6" i="20" s="1"/>
  <c r="Q37" i="24"/>
  <c r="Q46" i="24" s="1"/>
  <c r="Q55" i="24" s="1"/>
  <c r="T5" i="20" s="1"/>
  <c r="AI37" i="24"/>
  <c r="AI46" i="24" s="1"/>
  <c r="AI55" i="24" s="1"/>
  <c r="AL5" i="20" s="1"/>
  <c r="F39" i="24"/>
  <c r="F48" i="24" s="1"/>
  <c r="F57" i="24" s="1"/>
  <c r="I7" i="20" s="1"/>
  <c r="F37" i="24"/>
  <c r="F46" i="24" s="1"/>
  <c r="F55" i="24" s="1"/>
  <c r="I5" i="20" s="1"/>
  <c r="AC34" i="24"/>
  <c r="AC43" i="24" s="1"/>
  <c r="AC52" i="24" s="1"/>
  <c r="AF2" i="20" s="1"/>
  <c r="AC35" i="24"/>
  <c r="AC44" i="24" s="1"/>
  <c r="AC53" i="24" s="1"/>
  <c r="AF3" i="20" s="1"/>
  <c r="AC36" i="24"/>
  <c r="AC45" i="24" s="1"/>
  <c r="AC54" i="24" s="1"/>
  <c r="AC37" i="24"/>
  <c r="AC46" i="24" s="1"/>
  <c r="AC55" i="24" s="1"/>
  <c r="AF5" i="20" s="1"/>
  <c r="AC38" i="24"/>
  <c r="AC47" i="24" s="1"/>
  <c r="AC56" i="24" s="1"/>
  <c r="AF6" i="20" s="1"/>
  <c r="AC39" i="24"/>
  <c r="AC48" i="24" s="1"/>
  <c r="AC57" i="24" s="1"/>
  <c r="AF7" i="20" s="1"/>
  <c r="Q39" i="24"/>
  <c r="Q48" i="24" s="1"/>
  <c r="Q57" i="24" s="1"/>
  <c r="T7" i="20" s="1"/>
  <c r="I35" i="24"/>
  <c r="I44" i="24" s="1"/>
  <c r="I53" i="24" s="1"/>
  <c r="L3" i="20" s="1"/>
  <c r="S37" i="24"/>
  <c r="S46" i="24" s="1"/>
  <c r="S55" i="24" s="1"/>
  <c r="V5" i="20" s="1"/>
  <c r="C39" i="24"/>
  <c r="C48" i="24" s="1"/>
  <c r="C57" i="24" s="1"/>
  <c r="F7" i="20" s="1"/>
  <c r="C36" i="24"/>
  <c r="C45" i="24" s="1"/>
  <c r="C54" i="24" s="1"/>
  <c r="C37" i="24"/>
  <c r="C46" i="24" s="1"/>
  <c r="C55" i="24" s="1"/>
  <c r="F5" i="20" s="1"/>
  <c r="C38" i="24"/>
  <c r="C47" i="24" s="1"/>
  <c r="C56" i="24" s="1"/>
  <c r="F6" i="20" s="1"/>
  <c r="C34" i="24"/>
  <c r="C43" i="24" s="1"/>
  <c r="C52" i="24" s="1"/>
  <c r="F2" i="20" s="1"/>
  <c r="Q35" i="24"/>
  <c r="Q44" i="24" s="1"/>
  <c r="Q53" i="24" s="1"/>
  <c r="T3" i="20" s="1"/>
  <c r="T39" i="24"/>
  <c r="T48" i="24" s="1"/>
  <c r="T57" i="24" s="1"/>
  <c r="W7" i="20" s="1"/>
  <c r="I37" i="24"/>
  <c r="I46" i="24" s="1"/>
  <c r="I55" i="24" s="1"/>
  <c r="L5" i="20" s="1"/>
  <c r="T37" i="24"/>
  <c r="T46" i="24" s="1"/>
  <c r="T55" i="24" s="1"/>
  <c r="W5" i="20" s="1"/>
  <c r="Z38" i="24"/>
  <c r="Z47" i="24" s="1"/>
  <c r="Z56" i="24" s="1"/>
  <c r="AC6" i="20" s="1"/>
  <c r="Q36" i="24"/>
  <c r="Q45" i="24" s="1"/>
  <c r="Q54" i="24" s="1"/>
  <c r="N35" i="24"/>
  <c r="N44" i="24" s="1"/>
  <c r="N53" i="24" s="1"/>
  <c r="Q3" i="20" s="1"/>
  <c r="N39" i="24"/>
  <c r="N48" i="24" s="1"/>
  <c r="N57" i="24" s="1"/>
  <c r="Q7" i="20" s="1"/>
  <c r="N34" i="24"/>
  <c r="N43" i="24" s="1"/>
  <c r="N52" i="24" s="1"/>
  <c r="Q2" i="20" s="1"/>
  <c r="N38" i="24"/>
  <c r="N47" i="24" s="1"/>
  <c r="N56" i="24" s="1"/>
  <c r="Q6" i="20" s="1"/>
  <c r="AI34" i="24"/>
  <c r="AI43" i="24" s="1"/>
  <c r="AI52" i="24" s="1"/>
  <c r="AL2" i="20" s="1"/>
  <c r="AI36" i="24"/>
  <c r="AI45" i="24" s="1"/>
  <c r="AI54" i="24" s="1"/>
  <c r="AI38" i="24"/>
  <c r="AI47" i="24" s="1"/>
  <c r="AI56" i="24" s="1"/>
  <c r="AL6" i="20" s="1"/>
  <c r="AI39" i="24"/>
  <c r="AI48" i="24" s="1"/>
  <c r="AI57" i="24" s="1"/>
  <c r="AL7" i="20" s="1"/>
  <c r="T38" i="24"/>
  <c r="T47" i="24" s="1"/>
  <c r="T56" i="24" s="1"/>
  <c r="W6" i="20" s="1"/>
  <c r="I36" i="24"/>
  <c r="I45" i="24" s="1"/>
  <c r="I54" i="24" s="1"/>
  <c r="V39" i="24"/>
  <c r="V48" i="24" s="1"/>
  <c r="V57" i="24" s="1"/>
  <c r="Y7" i="20" s="1"/>
  <c r="R36" i="24"/>
  <c r="R45" i="24" s="1"/>
  <c r="R54" i="24" s="1"/>
  <c r="I39" i="24"/>
  <c r="I48" i="24" s="1"/>
  <c r="I57" i="24" s="1"/>
  <c r="L7" i="20" s="1"/>
  <c r="I38" i="24"/>
  <c r="I47" i="24" s="1"/>
  <c r="I56" i="24" s="1"/>
  <c r="L6" i="20" s="1"/>
  <c r="N37" i="24"/>
  <c r="N46" i="24" s="1"/>
  <c r="N55" i="24" s="1"/>
  <c r="Q5" i="20" s="1"/>
  <c r="AE35" i="24"/>
  <c r="AE44" i="24" s="1"/>
  <c r="AE53" i="24" s="1"/>
  <c r="AH3" i="20" s="1"/>
  <c r="AE36" i="24"/>
  <c r="AE45" i="24" s="1"/>
  <c r="AE54" i="24" s="1"/>
  <c r="AE34" i="24"/>
  <c r="AE43" i="24" s="1"/>
  <c r="AE52" i="24" s="1"/>
  <c r="AH2" i="20" s="1"/>
  <c r="V37" i="24"/>
  <c r="V46" i="24" s="1"/>
  <c r="V55" i="24" s="1"/>
  <c r="Y5" i="20" s="1"/>
  <c r="R39" i="24"/>
  <c r="R48" i="24" s="1"/>
  <c r="R57" i="24" s="1"/>
  <c r="U7" i="20" s="1"/>
  <c r="AE38" i="24"/>
  <c r="AE47" i="24" s="1"/>
  <c r="AE56" i="24" s="1"/>
  <c r="AH6" i="20" s="1"/>
  <c r="V35" i="24"/>
  <c r="V44" i="24" s="1"/>
  <c r="V53" i="24" s="1"/>
  <c r="Y3" i="20" s="1"/>
  <c r="R38" i="24"/>
  <c r="R47" i="24" s="1"/>
  <c r="R56" i="24" s="1"/>
  <c r="U6" i="20" s="1"/>
  <c r="T36" i="24"/>
  <c r="T45" i="24" s="1"/>
  <c r="T54" i="24" s="1"/>
  <c r="T35" i="24"/>
  <c r="T44" i="24" s="1"/>
  <c r="T53" i="24" s="1"/>
  <c r="W3" i="20" s="1"/>
  <c r="V36" i="24"/>
  <c r="V45" i="24" s="1"/>
  <c r="V54" i="24" s="1"/>
  <c r="R37" i="24"/>
  <c r="R46" i="24" s="1"/>
  <c r="R55" i="24" s="1"/>
  <c r="U5" i="20" s="1"/>
  <c r="S34" i="24"/>
  <c r="S43" i="24" s="1"/>
  <c r="S52" i="24" s="1"/>
  <c r="V2" i="20" s="1"/>
  <c r="S39" i="24"/>
  <c r="S48" i="24" s="1"/>
  <c r="S57" i="24" s="1"/>
  <c r="V7" i="20" s="1"/>
  <c r="AH37" i="24"/>
  <c r="AH46" i="24" s="1"/>
  <c r="AH55" i="24" s="1"/>
  <c r="AK5" i="20" s="1"/>
  <c r="AH35" i="24"/>
  <c r="AH44" i="24" s="1"/>
  <c r="AH53" i="24" s="1"/>
  <c r="AK3" i="20" s="1"/>
  <c r="AH38" i="24"/>
  <c r="AH47" i="24" s="1"/>
  <c r="AH56" i="24" s="1"/>
  <c r="AK6" i="20" s="1"/>
  <c r="AH36" i="24"/>
  <c r="AH45" i="24" s="1"/>
  <c r="AH54" i="24" s="1"/>
  <c r="AH39" i="24"/>
  <c r="AH48" i="24" s="1"/>
  <c r="AH57" i="24" s="1"/>
  <c r="AK7" i="20" s="1"/>
  <c r="AH34" i="24"/>
  <c r="AH43" i="24" s="1"/>
  <c r="AH52" i="24" s="1"/>
  <c r="AK2" i="20" s="1"/>
  <c r="J39" i="24"/>
  <c r="J48" i="24" s="1"/>
  <c r="J57" i="24" s="1"/>
  <c r="M7" i="20" s="1"/>
  <c r="J35" i="24"/>
  <c r="J44" i="24" s="1"/>
  <c r="J53" i="24" s="1"/>
  <c r="M3" i="20" s="1"/>
  <c r="J36" i="24"/>
  <c r="J45" i="24" s="1"/>
  <c r="J54" i="24" s="1"/>
  <c r="J37" i="24"/>
  <c r="J46" i="24" s="1"/>
  <c r="J55" i="24" s="1"/>
  <c r="M5" i="20" s="1"/>
  <c r="J38" i="24"/>
  <c r="J47" i="24" s="1"/>
  <c r="J56" i="24" s="1"/>
  <c r="M6" i="20" s="1"/>
  <c r="J34" i="24"/>
  <c r="J43" i="24" s="1"/>
  <c r="J52" i="24" s="1"/>
  <c r="M2" i="20" s="1"/>
  <c r="E36" i="24"/>
  <c r="E45" i="24" s="1"/>
  <c r="E54" i="24" s="1"/>
  <c r="E34" i="24"/>
  <c r="E43" i="24" s="1"/>
  <c r="E52" i="24" s="1"/>
  <c r="H2" i="20" s="1"/>
  <c r="E38" i="24"/>
  <c r="E47" i="24" s="1"/>
  <c r="E56" i="24" s="1"/>
  <c r="H6" i="20" s="1"/>
  <c r="E37" i="24"/>
  <c r="E46" i="24" s="1"/>
  <c r="E55" i="24" s="1"/>
  <c r="H5" i="20" s="1"/>
  <c r="E39" i="24"/>
  <c r="E48" i="24" s="1"/>
  <c r="E57" i="24" s="1"/>
  <c r="H7" i="20" s="1"/>
  <c r="E35" i="24"/>
  <c r="E44" i="24" s="1"/>
  <c r="E53" i="24" s="1"/>
  <c r="H3" i="20" s="1"/>
  <c r="K38" i="24"/>
  <c r="K47" i="24" s="1"/>
  <c r="K56" i="24" s="1"/>
  <c r="N6" i="20" s="1"/>
  <c r="K34" i="24"/>
  <c r="K43" i="24" s="1"/>
  <c r="K52" i="24" s="1"/>
  <c r="N2" i="20" s="1"/>
  <c r="K39" i="24"/>
  <c r="K48" i="24" s="1"/>
  <c r="K57" i="24" s="1"/>
  <c r="N7" i="20" s="1"/>
  <c r="K35" i="24"/>
  <c r="K44" i="24" s="1"/>
  <c r="K53" i="24" s="1"/>
  <c r="N3" i="20" s="1"/>
  <c r="K36" i="24"/>
  <c r="K45" i="24" s="1"/>
  <c r="K54" i="24" s="1"/>
  <c r="K37" i="24"/>
  <c r="K46" i="24" s="1"/>
  <c r="K55" i="24" s="1"/>
  <c r="N5" i="20" s="1"/>
  <c r="AG38" i="24"/>
  <c r="AG47" i="24" s="1"/>
  <c r="AG56" i="24" s="1"/>
  <c r="AJ6" i="20" s="1"/>
  <c r="AG36" i="24"/>
  <c r="AG45" i="24" s="1"/>
  <c r="AG54" i="24" s="1"/>
  <c r="AG39" i="24"/>
  <c r="AG48" i="24" s="1"/>
  <c r="AG57" i="24" s="1"/>
  <c r="AJ7" i="20" s="1"/>
  <c r="AG34" i="24"/>
  <c r="AG43" i="24" s="1"/>
  <c r="AG52" i="24" s="1"/>
  <c r="AJ2" i="20" s="1"/>
  <c r="AG35" i="24"/>
  <c r="AG44" i="24" s="1"/>
  <c r="AG53" i="24" s="1"/>
  <c r="AJ3" i="20" s="1"/>
  <c r="AG37" i="24"/>
  <c r="AG46" i="24" s="1"/>
  <c r="AG55" i="24" s="1"/>
  <c r="AJ5" i="20" s="1"/>
  <c r="M37" i="24"/>
  <c r="M46" i="24" s="1"/>
  <c r="M55" i="24" s="1"/>
  <c r="P5" i="20" s="1"/>
  <c r="M36" i="24"/>
  <c r="M45" i="24" s="1"/>
  <c r="M54" i="24" s="1"/>
  <c r="M38" i="24"/>
  <c r="M47" i="24" s="1"/>
  <c r="M56" i="24" s="1"/>
  <c r="P6" i="20" s="1"/>
  <c r="M39" i="24"/>
  <c r="M48" i="24" s="1"/>
  <c r="M57" i="24" s="1"/>
  <c r="P7" i="20" s="1"/>
  <c r="M35" i="24"/>
  <c r="M44" i="24" s="1"/>
  <c r="M53" i="24" s="1"/>
  <c r="P3" i="20" s="1"/>
  <c r="M34" i="24"/>
  <c r="M43" i="24" s="1"/>
  <c r="M52" i="24" s="1"/>
  <c r="P2" i="20" s="1"/>
  <c r="X39" i="24"/>
  <c r="X48" i="24" s="1"/>
  <c r="X57" i="24" s="1"/>
  <c r="AA7" i="20" s="1"/>
  <c r="X37" i="24"/>
  <c r="X46" i="24" s="1"/>
  <c r="X55" i="24" s="1"/>
  <c r="AA5" i="20" s="1"/>
  <c r="X34" i="24"/>
  <c r="X43" i="24" s="1"/>
  <c r="X52" i="24" s="1"/>
  <c r="AA2" i="20" s="1"/>
  <c r="X35" i="24"/>
  <c r="X44" i="24" s="1"/>
  <c r="X53" i="24" s="1"/>
  <c r="AA3" i="20" s="1"/>
  <c r="X36" i="24"/>
  <c r="X45" i="24" s="1"/>
  <c r="X54" i="24" s="1"/>
  <c r="X38" i="24"/>
  <c r="X47" i="24" s="1"/>
  <c r="X56" i="24" s="1"/>
  <c r="AA6" i="20" s="1"/>
  <c r="Y36" i="24"/>
  <c r="Y45" i="24" s="1"/>
  <c r="Y54" i="24" s="1"/>
  <c r="Y37" i="24"/>
  <c r="Y46" i="24" s="1"/>
  <c r="Y55" i="24" s="1"/>
  <c r="AB5" i="20" s="1"/>
  <c r="Y38" i="24"/>
  <c r="Y47" i="24" s="1"/>
  <c r="Y56" i="24" s="1"/>
  <c r="AB6" i="20" s="1"/>
  <c r="Y39" i="24"/>
  <c r="Y48" i="24" s="1"/>
  <c r="Y57" i="24" s="1"/>
  <c r="AB7" i="20" s="1"/>
  <c r="Y34" i="24"/>
  <c r="Y43" i="24" s="1"/>
  <c r="Y52" i="24" s="1"/>
  <c r="AB2" i="20" s="1"/>
  <c r="Y35" i="24"/>
  <c r="Y44" i="24" s="1"/>
  <c r="Y53" i="24" s="1"/>
  <c r="AB3" i="20" s="1"/>
  <c r="D34" i="24"/>
  <c r="D43" i="24" s="1"/>
  <c r="D52" i="24" s="1"/>
  <c r="G2" i="20" s="1"/>
  <c r="D35" i="24"/>
  <c r="D44" i="24" s="1"/>
  <c r="D53" i="24" s="1"/>
  <c r="G3" i="20" s="1"/>
  <c r="D36" i="24"/>
  <c r="D45" i="24" s="1"/>
  <c r="D54" i="24" s="1"/>
  <c r="D37" i="24"/>
  <c r="D46" i="24" s="1"/>
  <c r="D55" i="24" s="1"/>
  <c r="G5" i="20" s="1"/>
  <c r="D39" i="24"/>
  <c r="D48" i="24" s="1"/>
  <c r="D57" i="24" s="1"/>
  <c r="G7" i="20" s="1"/>
  <c r="D38" i="24"/>
  <c r="D47" i="24" s="1"/>
  <c r="D56" i="24" s="1"/>
  <c r="G6" i="20" s="1"/>
  <c r="B37" i="24"/>
  <c r="B46" i="24" s="1"/>
  <c r="B55" i="24" s="1"/>
  <c r="E5" i="20" s="1"/>
  <c r="B5" i="20" s="1"/>
  <c r="C5" i="20" s="1"/>
  <c r="D5" i="20" s="1"/>
  <c r="B38" i="24"/>
  <c r="B47" i="24" s="1"/>
  <c r="B56" i="24" s="1"/>
  <c r="E6" i="20" s="1"/>
  <c r="B6" i="20" s="1"/>
  <c r="C6" i="20" s="1"/>
  <c r="D6" i="20" s="1"/>
  <c r="B39" i="24"/>
  <c r="B48" i="24" s="1"/>
  <c r="B57" i="24" s="1"/>
  <c r="E7" i="20" s="1"/>
  <c r="B7" i="20" s="1"/>
  <c r="C7" i="20" s="1"/>
  <c r="D7" i="20" s="1"/>
  <c r="B36" i="24"/>
  <c r="B45" i="24" s="1"/>
  <c r="B54" i="24" s="1"/>
  <c r="B34" i="24"/>
  <c r="B43" i="24" s="1"/>
  <c r="B52" i="24" s="1"/>
  <c r="E2" i="20" s="1"/>
  <c r="B2" i="20" s="1"/>
  <c r="C2" i="20" s="1"/>
  <c r="D2" i="20" s="1"/>
  <c r="B35" i="24"/>
  <c r="B44" i="24" s="1"/>
  <c r="B53" i="24" s="1"/>
  <c r="E3" i="20" s="1"/>
  <c r="B3" i="20" s="1"/>
  <c r="C3" i="20" s="1"/>
  <c r="D3" i="20" s="1"/>
  <c r="AA34" i="24"/>
  <c r="AA43" i="24" s="1"/>
  <c r="AA52" i="24" s="1"/>
  <c r="AD2" i="20" s="1"/>
  <c r="AA35" i="24"/>
  <c r="AA44" i="24" s="1"/>
  <c r="AA53" i="24" s="1"/>
  <c r="AD3" i="20" s="1"/>
  <c r="AA36" i="24"/>
  <c r="AA45" i="24" s="1"/>
  <c r="AA54" i="24" s="1"/>
  <c r="AA38" i="24"/>
  <c r="AA47" i="24" s="1"/>
  <c r="AA56" i="24" s="1"/>
  <c r="AD6" i="20" s="1"/>
  <c r="AA39" i="24"/>
  <c r="AA48" i="24" s="1"/>
  <c r="AA57" i="24" s="1"/>
  <c r="AD7" i="20" s="1"/>
  <c r="AA37" i="24"/>
  <c r="AA46" i="24" s="1"/>
  <c r="AA55" i="24" s="1"/>
  <c r="AD5" i="20" s="1"/>
  <c r="U37" i="24"/>
  <c r="U46" i="24" s="1"/>
  <c r="U55" i="24" s="1"/>
  <c r="X5" i="20" s="1"/>
  <c r="U38" i="24"/>
  <c r="U47" i="24" s="1"/>
  <c r="U56" i="24" s="1"/>
  <c r="X6" i="20" s="1"/>
  <c r="U39" i="24"/>
  <c r="U48" i="24" s="1"/>
  <c r="U57" i="24" s="1"/>
  <c r="X7" i="20" s="1"/>
  <c r="U36" i="24"/>
  <c r="U45" i="24" s="1"/>
  <c r="U54" i="24" s="1"/>
  <c r="U34" i="24"/>
  <c r="U43" i="24" s="1"/>
  <c r="U52" i="24" s="1"/>
  <c r="X2" i="20" s="1"/>
  <c r="U35" i="24"/>
  <c r="U44" i="24" s="1"/>
  <c r="U53" i="24" s="1"/>
  <c r="X3" i="20" s="1"/>
  <c r="AF37" i="24"/>
  <c r="AF46" i="24" s="1"/>
  <c r="AF55" i="24" s="1"/>
  <c r="AI5" i="20" s="1"/>
  <c r="AF39" i="24"/>
  <c r="AF48" i="24" s="1"/>
  <c r="AF57" i="24" s="1"/>
  <c r="AI7" i="20" s="1"/>
  <c r="AF35" i="24"/>
  <c r="AF44" i="24" s="1"/>
  <c r="AF53" i="24" s="1"/>
  <c r="AI3" i="20" s="1"/>
  <c r="AF34" i="24"/>
  <c r="AF43" i="24" s="1"/>
  <c r="AF52" i="24" s="1"/>
  <c r="AI2" i="20" s="1"/>
  <c r="AF38" i="24"/>
  <c r="AF47" i="24" s="1"/>
  <c r="AF56" i="24" s="1"/>
  <c r="AI6" i="20" s="1"/>
  <c r="AF36" i="24"/>
  <c r="AF45" i="24" s="1"/>
  <c r="AF54" i="24" s="1"/>
  <c r="P37" i="24"/>
  <c r="P46" i="24" s="1"/>
  <c r="P55" i="24" s="1"/>
  <c r="S5" i="20" s="1"/>
  <c r="P38" i="24"/>
  <c r="P47" i="24" s="1"/>
  <c r="P56" i="24" s="1"/>
  <c r="S6" i="20" s="1"/>
  <c r="P39" i="24"/>
  <c r="P48" i="24" s="1"/>
  <c r="P57" i="24" s="1"/>
  <c r="S7" i="20" s="1"/>
  <c r="P35" i="24"/>
  <c r="P44" i="24" s="1"/>
  <c r="P53" i="24" s="1"/>
  <c r="S3" i="20" s="1"/>
  <c r="P34" i="24"/>
  <c r="P43" i="24" s="1"/>
  <c r="P52" i="24" s="1"/>
  <c r="S2" i="20" s="1"/>
  <c r="P36" i="24"/>
  <c r="P45" i="24" s="1"/>
  <c r="P54" i="24" s="1"/>
  <c r="H37" i="24"/>
  <c r="H46" i="24" s="1"/>
  <c r="H55" i="24" s="1"/>
  <c r="K5" i="20" s="1"/>
  <c r="H38" i="24"/>
  <c r="H47" i="24" s="1"/>
  <c r="H56" i="24" s="1"/>
  <c r="K6" i="20" s="1"/>
  <c r="H39" i="24"/>
  <c r="H48" i="24" s="1"/>
  <c r="H57" i="24" s="1"/>
  <c r="K7" i="20" s="1"/>
  <c r="H34" i="24"/>
  <c r="H43" i="24" s="1"/>
  <c r="H52" i="24" s="1"/>
  <c r="K2" i="20" s="1"/>
  <c r="H35" i="24"/>
  <c r="H44" i="24" s="1"/>
  <c r="H53" i="24" s="1"/>
  <c r="K3" i="20" s="1"/>
  <c r="H36" i="24"/>
  <c r="H45" i="24" s="1"/>
  <c r="H54" i="24" s="1"/>
  <c r="G38" i="24"/>
  <c r="G47" i="24" s="1"/>
  <c r="G56" i="24" s="1"/>
  <c r="J6" i="20" s="1"/>
  <c r="G39" i="24"/>
  <c r="G48" i="24" s="1"/>
  <c r="G57" i="24" s="1"/>
  <c r="J7" i="20" s="1"/>
  <c r="G34" i="24"/>
  <c r="G43" i="24" s="1"/>
  <c r="G52" i="24" s="1"/>
  <c r="J2" i="20" s="1"/>
  <c r="G35" i="24"/>
  <c r="G44" i="24" s="1"/>
  <c r="G53" i="24" s="1"/>
  <c r="J3" i="20" s="1"/>
  <c r="G36" i="24"/>
  <c r="G45" i="24" s="1"/>
  <c r="G54" i="24" s="1"/>
  <c r="G37" i="24"/>
  <c r="G46" i="24" s="1"/>
  <c r="G55" i="24" s="1"/>
  <c r="J5" i="20" s="1"/>
</calcChain>
</file>

<file path=xl/sharedStrings.xml><?xml version="1.0" encoding="utf-8"?>
<sst xmlns="http://schemas.openxmlformats.org/spreadsheetml/2006/main" count="354" uniqueCount="174">
  <si>
    <t>BASoBC BAU Amount Spent on Building Components</t>
  </si>
  <si>
    <t>Source:</t>
  </si>
  <si>
    <t>http://www.gbpn.org/sites/default/files/08.%20INDIA%20Baseline_TR_low.pdf</t>
  </si>
  <si>
    <t>http://indiaenergy.gov.in/iess/docs/Residential-Lighting_Appliances-documentation.pdf</t>
  </si>
  <si>
    <t>Note:</t>
  </si>
  <si>
    <t>Lighting</t>
  </si>
  <si>
    <t>Urban</t>
  </si>
  <si>
    <t>Rural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</si>
  <si>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</si>
  <si>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</si>
  <si>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</si>
  <si>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</si>
  <si>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</si>
  <si>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</si>
  <si>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</si>
  <si>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</si>
  <si>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</si>
  <si>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Appliance</t>
  </si>
  <si>
    <t>Estimate</t>
  </si>
  <si>
    <t>Ceiling fans</t>
  </si>
  <si>
    <t>Televisions</t>
  </si>
  <si>
    <t>Refrigerators</t>
  </si>
  <si>
    <t>Room Air Conditioners</t>
  </si>
  <si>
    <t>low</t>
  </si>
  <si>
    <t>high</t>
  </si>
  <si>
    <t>Page 7, Table 2</t>
  </si>
  <si>
    <t>Envelope Component</t>
  </si>
  <si>
    <t>Component</t>
  </si>
  <si>
    <t>wall</t>
  </si>
  <si>
    <t>roof</t>
  </si>
  <si>
    <t>window</t>
  </si>
  <si>
    <t>Building Component Costs</t>
  </si>
  <si>
    <t>Envelope Costs</t>
  </si>
  <si>
    <t>Cost (Rs) / sq meter</t>
  </si>
  <si>
    <t>Cost (Rs) / unit</t>
  </si>
  <si>
    <t>http://indiaenergy.gov.in/iess/docs/Building%20Envelope-documentation.pdf</t>
  </si>
  <si>
    <t>Page 13</t>
  </si>
  <si>
    <t>Building Component Costs per Unit</t>
  </si>
  <si>
    <t>India Energy Security Scenarios, 2047 User Guide: Residential Lighting and Appliances</t>
  </si>
  <si>
    <t>NITI Aayog, Government of India</t>
  </si>
  <si>
    <t>Building Envelope Costs per Square Meter of Surface by Surface Type</t>
  </si>
  <si>
    <t>India Energy Security Scenarios, 2047 User Guide: Efficient Envelope Optimization for Residential and Commercial Buildings</t>
  </si>
  <si>
    <t>Item</t>
  </si>
  <si>
    <t>Number of households</t>
  </si>
  <si>
    <t>Millions</t>
  </si>
  <si>
    <t>Description</t>
  </si>
  <si>
    <t>Notes</t>
  </si>
  <si>
    <t>Number of Households</t>
  </si>
  <si>
    <t>Average Space Requirement Per Capita</t>
  </si>
  <si>
    <t>M ha/Capita</t>
  </si>
  <si>
    <t>.</t>
  </si>
  <si>
    <t>..</t>
  </si>
  <si>
    <t>Commercial floor space per capita</t>
  </si>
  <si>
    <t>Population</t>
  </si>
  <si>
    <t>Total Commercial Floor space estimates</t>
  </si>
  <si>
    <t>m2</t>
  </si>
  <si>
    <t>India Energy Security Scenarios 2047 downloadable Excel model</t>
  </si>
  <si>
    <t>http://indiaenergy.gov.in/iess/docs/IESS_Version2.2.xlsx</t>
  </si>
  <si>
    <t>Tab Xa</t>
  </si>
  <si>
    <t>Commercial (M ha)</t>
  </si>
  <si>
    <t>Commercial (sq m)</t>
  </si>
  <si>
    <t>Urban (mil)</t>
  </si>
  <si>
    <t>Rural (mil)</t>
  </si>
  <si>
    <t>Commercial Floorspace</t>
  </si>
  <si>
    <t>Net Added Households</t>
  </si>
  <si>
    <t>Net Added Floorspace</t>
  </si>
  <si>
    <t>Building Component</t>
  </si>
  <si>
    <t>Lifetime (yr)</t>
  </si>
  <si>
    <t>Building Component Lifetimes</t>
  </si>
  <si>
    <t>See variable bldgs/CL</t>
  </si>
  <si>
    <t>EPS Model Category</t>
  </si>
  <si>
    <t>Number of Households Adding or Replacing This Component</t>
  </si>
  <si>
    <t>Number of Commercial Sq Meters Adding or Replacing This Component</t>
  </si>
  <si>
    <t>We have data on the cost of various building components per component (such as per refrigerator)</t>
  </si>
  <si>
    <t>and data on the number of residences and square meters of commercial floorspace in future years.</t>
  </si>
  <si>
    <t>additions to buildings, plus (1/component lifetime) times the preexisting buildings, to account for</t>
  </si>
  <si>
    <t>those buildings that are either renovated or torn down and replaced.</t>
  </si>
  <si>
    <t>No of Appliances (MILLIONS)</t>
  </si>
  <si>
    <t>No of households(MILLIONS)</t>
  </si>
  <si>
    <t>Appliances per household</t>
  </si>
  <si>
    <t>URBAN</t>
  </si>
  <si>
    <t>RURAL</t>
  </si>
  <si>
    <t>Radio</t>
  </si>
  <si>
    <t>CD player</t>
  </si>
  <si>
    <t>TV</t>
  </si>
  <si>
    <t>DVD player</t>
  </si>
  <si>
    <t>computer</t>
  </si>
  <si>
    <t>Refrigerator</t>
  </si>
  <si>
    <t>Washing Machines</t>
  </si>
  <si>
    <t>Electric Oven</t>
  </si>
  <si>
    <t>Toaster</t>
  </si>
  <si>
    <t>Microwave</t>
  </si>
  <si>
    <t>Electric Water Heater</t>
  </si>
  <si>
    <t>Fans</t>
  </si>
  <si>
    <t>Air Cooler</t>
  </si>
  <si>
    <t>Air conditioning</t>
  </si>
  <si>
    <t>http://www.moef.nic.in/downloads/public-information/Residentialpowerconsumption.pdf</t>
  </si>
  <si>
    <t>Average Number of Appliances per Household</t>
  </si>
  <si>
    <t>Computer</t>
  </si>
  <si>
    <t>Units / Urban Household</t>
  </si>
  <si>
    <t>Units / Rural Household</t>
  </si>
  <si>
    <t>Cost / Urban Household</t>
  </si>
  <si>
    <t>Cost / Rural Household</t>
  </si>
  <si>
    <t>Urban (households)</t>
  </si>
  <si>
    <t>Rural (households)</t>
  </si>
  <si>
    <t>Assumed cost / unit</t>
  </si>
  <si>
    <t>Total Number of Appliances by Household Type</t>
  </si>
  <si>
    <t>Residential Consumption of Electricity in India: Documentation of Data and Methodology</t>
  </si>
  <si>
    <t>World Bank</t>
  </si>
  <si>
    <t>Pages 17-18, Tables 9-11 (using 2011 projection)</t>
  </si>
  <si>
    <t>Additional appliances from World Bank document</t>
  </si>
  <si>
    <t>Average Floorspace of Residential Unit in India</t>
  </si>
  <si>
    <t>square meters</t>
  </si>
  <si>
    <t>Page 28</t>
  </si>
  <si>
    <t>Global Buildings Performance Network</t>
  </si>
  <si>
    <t>Residential Buildings in India: Energy Use Projections and Savings Potentials</t>
  </si>
  <si>
    <t>We assume that average dwellings in India are one-story and have a footprint twice as long as wide.</t>
  </si>
  <si>
    <t>width =</t>
  </si>
  <si>
    <t>width * length =</t>
  </si>
  <si>
    <t>width * (2*width) =</t>
  </si>
  <si>
    <t>2*width^2 =</t>
  </si>
  <si>
    <t>width^2 =</t>
  </si>
  <si>
    <t>length =</t>
  </si>
  <si>
    <t>Calculating Wall, Roof, and Window Area</t>
  </si>
  <si>
    <t>meters</t>
  </si>
  <si>
    <t>We assume that stories are:</t>
  </si>
  <si>
    <t>Thus we get a total wall area, before accounting for windows, of:</t>
  </si>
  <si>
    <t>square meters of wall</t>
  </si>
  <si>
    <t>square meters of wall + windows</t>
  </si>
  <si>
    <t>We assume that one of the long walls has two windows, one short wall has one window,</t>
  </si>
  <si>
    <t>and the remaining short or long wall has one window, for a total of four.</t>
  </si>
  <si>
    <t>We assume each window has an area of 1 square meter.</t>
  </si>
  <si>
    <t>This gives:</t>
  </si>
  <si>
    <t>square meters of window</t>
  </si>
  <si>
    <t>square meters of roof</t>
  </si>
  <si>
    <t>Estimating Number of Lights</t>
  </si>
  <si>
    <t>The floor area above is typical for a two-bedroom apartment.</t>
  </si>
  <si>
    <t>bulbs in bedroom 1</t>
  </si>
  <si>
    <t>bulbs in bedroom 2</t>
  </si>
  <si>
    <t>bulbs in the kitchen</t>
  </si>
  <si>
    <t>bulbs in the living/dining area</t>
  </si>
  <si>
    <t>bulbs in the bathroom</t>
  </si>
  <si>
    <t>bulb outside the front door</t>
  </si>
  <si>
    <t>We assume that an urban two-bedroom apartment has:</t>
  </si>
  <si>
    <t>We halve this number for a rural residence:</t>
  </si>
  <si>
    <t>bulbs per rural household</t>
  </si>
  <si>
    <t>bulbs per urban household</t>
  </si>
  <si>
    <t>We don't have data on the number of units of each item per commercial building square meter.</t>
  </si>
  <si>
    <t>We will use urban households as a proxy, converting the per-household figures to be per square meter.</t>
  </si>
  <si>
    <t>We first adjust some of the per-household figures to make the household resemble a commercial</t>
  </si>
  <si>
    <t>building- for instance, by increasing the share that have air conditioners and decreasing the share</t>
  </si>
  <si>
    <t>that have DVD players- to improve accuracy.</t>
  </si>
  <si>
    <t>Units / Proxy Building</t>
  </si>
  <si>
    <t>Units / Sq Meter</t>
  </si>
  <si>
    <t>Cost / Sq Meter</t>
  </si>
  <si>
    <t>Commercial Buildings</t>
  </si>
  <si>
    <t>Residential Buildings</t>
  </si>
  <si>
    <t>We multiply the component prices by the number of components in a typical residence to get the cost</t>
  </si>
  <si>
    <t>of that component per residence.  We estimate components per square meter based on our urban</t>
  </si>
  <si>
    <t>residential data.  We then estimate the number of new components as the number of net</t>
  </si>
  <si>
    <t>INR costs are assumed to be from 2012 (from IESS base year) - converted to USD in 'Calculations 2'.</t>
  </si>
  <si>
    <t>Ruppees per dollar</t>
  </si>
  <si>
    <t>("scaling-factors.xlsx")</t>
  </si>
  <si>
    <t>Total Amount Spent on This Type of Component by Households (Rs.)</t>
  </si>
  <si>
    <t>Total Amount Spent on This Type of Component by Households ($)</t>
  </si>
  <si>
    <t>Total Amount Spent on This Type of Component by Commercial Bldgs (Rs.)</t>
  </si>
  <si>
    <t>Total Amount Spent on This Type of Component by Commercial Bldgs ($)</t>
  </si>
  <si>
    <t>$</t>
  </si>
  <si>
    <t>The EPS does not handle changes in envelope costs.</t>
  </si>
  <si>
    <t>Commercial Floorspace Projections</t>
  </si>
  <si>
    <t>see bldgs/BCEU</t>
  </si>
  <si>
    <t xml:space="preserve">Tab: IESS Demand </t>
  </si>
  <si>
    <t>Table: Urban/Rural Split (Number of Households)</t>
  </si>
  <si>
    <t>Number of Rural and Urban Houshold Projections - for IESS low GDP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</si>
</sst>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_ ;\-0.0\ 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</borders>
  <cellStyleXfs count="12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166" fontId="11" fillId="5" borderId="0" applyBorder="0" applyProtection="0">
      <alignment horizontal="left"/>
    </xf>
    <xf numFmtId="165" fontId="12" fillId="5" borderId="0">
      <alignment horizontal="left"/>
    </xf>
    <xf numFmtId="1" fontId="12" fillId="5" borderId="7">
      <alignment horizontal="left"/>
    </xf>
    <xf numFmtId="165" fontId="12" fillId="5" borderId="6">
      <alignment horizontal="left"/>
    </xf>
  </cellStyleXfs>
  <cellXfs count="67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NumberFormat="1"/>
    <xf numFmtId="0" fontId="5" fillId="0" borderId="0" xfId="7"/>
    <xf numFmtId="0" fontId="1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" fontId="0" fillId="0" borderId="0" xfId="0" applyNumberFormat="1"/>
    <xf numFmtId="0" fontId="0" fillId="3" borderId="0" xfId="0" applyFill="1"/>
    <xf numFmtId="0" fontId="6" fillId="4" borderId="0" xfId="0" applyFont="1" applyFill="1" applyBorder="1"/>
    <xf numFmtId="0" fontId="0" fillId="4" borderId="0" xfId="0" applyFont="1" applyFill="1" applyBorder="1"/>
    <xf numFmtId="0" fontId="7" fillId="4" borderId="0" xfId="0" applyFont="1" applyFill="1" applyBorder="1"/>
    <xf numFmtId="0" fontId="0" fillId="4" borderId="0" xfId="0" applyFont="1" applyFill="1" applyBorder="1" applyAlignment="1">
      <alignment horizontal="right"/>
    </xf>
    <xf numFmtId="0" fontId="6" fillId="4" borderId="5" xfId="0" applyFont="1" applyFill="1" applyBorder="1" applyAlignment="1">
      <alignment vertical="center"/>
    </xf>
    <xf numFmtId="0" fontId="8" fillId="4" borderId="5" xfId="0" applyNumberFormat="1" applyFont="1" applyFill="1" applyBorder="1" applyAlignment="1">
      <alignment horizontal="right" vertical="center"/>
    </xf>
    <xf numFmtId="0" fontId="6" fillId="4" borderId="5" xfId="0" applyFont="1" applyFill="1" applyBorder="1"/>
    <xf numFmtId="0" fontId="8" fillId="4" borderId="5" xfId="0" applyFont="1" applyFill="1" applyBorder="1"/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" fontId="7" fillId="4" borderId="0" xfId="0" applyNumberFormat="1" applyFont="1" applyFill="1" applyBorder="1"/>
    <xf numFmtId="1" fontId="0" fillId="4" borderId="0" xfId="0" applyNumberFormat="1" applyFont="1" applyFill="1" applyBorder="1"/>
    <xf numFmtId="0" fontId="10" fillId="4" borderId="6" xfId="0" applyNumberFormat="1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9" fontId="10" fillId="4" borderId="6" xfId="0" applyNumberFormat="1" applyFont="1" applyFill="1" applyBorder="1" applyAlignment="1">
      <alignment vertical="center"/>
    </xf>
    <xf numFmtId="1" fontId="7" fillId="4" borderId="6" xfId="0" applyNumberFormat="1" applyFont="1" applyFill="1" applyBorder="1"/>
    <xf numFmtId="1" fontId="0" fillId="4" borderId="6" xfId="0" applyNumberFormat="1" applyFont="1" applyFill="1" applyBorder="1"/>
    <xf numFmtId="165" fontId="0" fillId="0" borderId="0" xfId="0" applyNumberFormat="1" applyFont="1"/>
    <xf numFmtId="166" fontId="9" fillId="4" borderId="0" xfId="8" applyFont="1" applyFill="1" applyAlignment="1">
      <alignment horizontal="left"/>
    </xf>
    <xf numFmtId="165" fontId="13" fillId="4" borderId="0" xfId="9" applyFont="1" applyFill="1" applyAlignment="1">
      <alignment horizontal="left"/>
    </xf>
    <xf numFmtId="1" fontId="13" fillId="4" borderId="0" xfId="9" applyNumberFormat="1" applyFont="1" applyFill="1" applyAlignment="1">
      <alignment horizontal="left"/>
    </xf>
    <xf numFmtId="1" fontId="13" fillId="4" borderId="7" xfId="10" applyFont="1" applyFill="1" applyBorder="1" applyAlignment="1">
      <alignment horizontal="left"/>
    </xf>
    <xf numFmtId="1" fontId="6" fillId="4" borderId="7" xfId="10" applyFont="1" applyFill="1" applyBorder="1" applyAlignment="1">
      <alignment horizontal="left"/>
    </xf>
    <xf numFmtId="1" fontId="13" fillId="4" borderId="0" xfId="10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wrapText="1"/>
    </xf>
    <xf numFmtId="167" fontId="0" fillId="0" borderId="0" xfId="0" applyNumberFormat="1" applyFont="1"/>
    <xf numFmtId="11" fontId="0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64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3" borderId="0" xfId="0" applyNumberFormat="1" applyFill="1"/>
    <xf numFmtId="1" fontId="0" fillId="0" borderId="0" xfId="0" applyNumberFormat="1" applyFill="1"/>
    <xf numFmtId="0" fontId="1" fillId="3" borderId="0" xfId="0" applyFont="1" applyFill="1" applyAlignment="1">
      <alignment horizontal="right" wrapText="1"/>
    </xf>
    <xf numFmtId="2" fontId="0" fillId="0" borderId="0" xfId="0" applyNumberFormat="1"/>
    <xf numFmtId="165" fontId="13" fillId="4" borderId="0" xfId="11" applyNumberFormat="1" applyFont="1" applyFill="1" applyBorder="1" applyAlignment="1">
      <alignment horizontal="left"/>
    </xf>
    <xf numFmtId="1" fontId="0" fillId="4" borderId="0" xfId="0" applyNumberFormat="1" applyFill="1"/>
    <xf numFmtId="1" fontId="0" fillId="4" borderId="6" xfId="0" applyNumberFormat="1" applyFill="1" applyBorder="1"/>
    <xf numFmtId="0" fontId="0" fillId="0" borderId="0" xfId="0" applyAlignment="1">
      <alignment horizontal="center"/>
    </xf>
  </cellXfs>
  <cellStyles count="12">
    <cellStyle name="A - bold" xfId="8" xr:uid="{00000000-0005-0000-0000-000000000000}"/>
    <cellStyle name="A - bottom border" xfId="11" xr:uid="{00000000-0005-0000-0000-000001000000}"/>
    <cellStyle name="A - header 2 2" xfId="10" xr:uid="{00000000-0005-0000-0000-000002000000}"/>
    <cellStyle name="A - normal" xfId="9" xr:uid="{00000000-0005-0000-0000-000003000000}"/>
    <cellStyle name="Body: normal cell" xfId="4" xr:uid="{00000000-0005-0000-0000-000004000000}"/>
    <cellStyle name="Font: Calibri, 9pt regular" xfId="2" xr:uid="{00000000-0005-0000-0000-000005000000}"/>
    <cellStyle name="Footnotes: top row" xfId="6" xr:uid="{00000000-0005-0000-0000-000006000000}"/>
    <cellStyle name="Header: bottom row" xfId="3" xr:uid="{00000000-0005-0000-0000-000007000000}"/>
    <cellStyle name="Hyperlink" xfId="7" builtinId="8"/>
    <cellStyle name="Normal" xfId="0" builtinId="0"/>
    <cellStyle name="Parent row" xfId="5" xr:uid="{00000000-0005-0000-0000-00000A000000}"/>
    <cellStyle name="Table title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'Building Projections'!$G$19:$N$19</c:f>
              <c:numCache>
                <c:formatCode>0</c:formatCode>
                <c:ptCount val="8"/>
                <c:pt idx="0">
                  <c:v>2012</c:v>
                </c:pt>
                <c:pt idx="1">
                  <c:v>2017</c:v>
                </c:pt>
                <c:pt idx="2">
                  <c:v>2022</c:v>
                </c:pt>
                <c:pt idx="3">
                  <c:v>2027</c:v>
                </c:pt>
                <c:pt idx="4">
                  <c:v>2032</c:v>
                </c:pt>
                <c:pt idx="5">
                  <c:v>2037</c:v>
                </c:pt>
                <c:pt idx="6">
                  <c:v>2042</c:v>
                </c:pt>
                <c:pt idx="7">
                  <c:v>2047</c:v>
                </c:pt>
              </c:numCache>
            </c:numRef>
          </c:xVal>
          <c:yVal>
            <c:numRef>
              <c:f>'Building Projections'!$G$23:$N$23</c:f>
              <c:numCache>
                <c:formatCode>General</c:formatCode>
                <c:ptCount val="8"/>
                <c:pt idx="0">
                  <c:v>7.4686437845010639E-2</c:v>
                </c:pt>
                <c:pt idx="1">
                  <c:v>8.9629089574557189E-2</c:v>
                </c:pt>
                <c:pt idx="2">
                  <c:v>0.11143153280914476</c:v>
                </c:pt>
                <c:pt idx="3">
                  <c:v>0.14315847316548483</c:v>
                </c:pt>
                <c:pt idx="4">
                  <c:v>0.19120997529072631</c:v>
                </c:pt>
                <c:pt idx="5">
                  <c:v>0.26398624190817477</c:v>
                </c:pt>
                <c:pt idx="6">
                  <c:v>0.35545181955264299</c:v>
                </c:pt>
                <c:pt idx="7">
                  <c:v>0.47393337216346249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5-4765-AF0C-37F13784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09368"/>
        <c:axId val="1613216256"/>
      </c:scatterChart>
      <c:valAx>
        <c:axId val="16132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16256"/>
        <c:crosses val="autoZero"/>
        <c:crossBetween val="midCat"/>
      </c:valAx>
      <c:valAx>
        <c:axId val="1613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673893</xdr:colOff>
      <xdr:row>30</xdr:row>
      <xdr:rowOff>140493</xdr:rowOff>
    </xdr:from>
    <xdr:to>
      <xdr:col>6</xdr:col>
      <xdr:colOff>97630</xdr:colOff>
      <xdr:row>45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BCEU\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 Use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3412140000</v>
          </cell>
        </row>
        <row r="11">
          <cell r="A11">
            <v>44812071000</v>
          </cell>
        </row>
        <row r="18">
          <cell r="A18">
            <v>41441251500</v>
          </cell>
        </row>
        <row r="25">
          <cell r="B25">
            <v>12670.315649999999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7">
          <cell r="C7" t="str">
            <v>M 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77">
          <cell r="F77">
            <v>1E-10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ndiaenergy.gov.in/iess/docs/Building%20Envelope-documentation.pdf" TargetMode="External"/><Relationship Id="rId1" Type="http://schemas.openxmlformats.org/officeDocument/2006/relationships/hyperlink" Target="http://indiaenergy.gov.in/iess/docs/Residential-Lighting_Appliances-documentation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bpn.org/sites/default/files/08.%20INDIA%20Baseline_TR_low.pdf" TargetMode="External"/><Relationship Id="rId4" Type="http://schemas.openxmlformats.org/officeDocument/2006/relationships/hyperlink" Target="http://www.moef.nic.in/downloads/public-information/Residentialpower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16" workbookViewId="0">
      <selection activeCell="D4" sqref="D4"/>
    </sheetView>
  </sheetViews>
  <sheetFormatPr defaultRowHeight="15" x14ac:dyDescent="0.25"/>
  <cols>
    <col min="2" max="2" width="83.5703125" customWidth="1"/>
    <col min="4" max="4" width="69.85546875" customWidth="1"/>
  </cols>
  <sheetData>
    <row r="1" spans="1:6" x14ac:dyDescent="0.25">
      <c r="A1" s="4" t="s">
        <v>0</v>
      </c>
      <c r="B1" s="7"/>
      <c r="C1" s="7"/>
      <c r="D1" s="7"/>
      <c r="E1" s="7"/>
      <c r="F1" s="7"/>
    </row>
    <row r="3" spans="1:6" x14ac:dyDescent="0.25">
      <c r="A3" s="2" t="s">
        <v>1</v>
      </c>
      <c r="B3" s="3" t="s">
        <v>37</v>
      </c>
      <c r="E3" s="7"/>
      <c r="F3" s="7"/>
    </row>
    <row r="4" spans="1:6" x14ac:dyDescent="0.25">
      <c r="A4" s="7"/>
      <c r="B4" s="7" t="s">
        <v>39</v>
      </c>
      <c r="E4" s="7"/>
      <c r="F4" s="7"/>
    </row>
    <row r="5" spans="1:6" x14ac:dyDescent="0.25">
      <c r="A5" s="7"/>
      <c r="B5" s="5">
        <v>2015</v>
      </c>
      <c r="E5" s="7"/>
      <c r="F5" s="7"/>
    </row>
    <row r="6" spans="1:6" x14ac:dyDescent="0.25">
      <c r="A6" s="7"/>
      <c r="B6" t="s">
        <v>38</v>
      </c>
      <c r="E6" s="7"/>
      <c r="F6" s="7"/>
    </row>
    <row r="7" spans="1:6" s="7" customFormat="1" x14ac:dyDescent="0.25">
      <c r="B7" s="10" t="s">
        <v>3</v>
      </c>
    </row>
    <row r="8" spans="1:6" s="7" customFormat="1" x14ac:dyDescent="0.25">
      <c r="B8" t="s">
        <v>25</v>
      </c>
    </row>
    <row r="9" spans="1:6" s="7" customFormat="1" x14ac:dyDescent="0.25"/>
    <row r="10" spans="1:6" s="7" customFormat="1" x14ac:dyDescent="0.25">
      <c r="B10" s="3" t="s">
        <v>40</v>
      </c>
    </row>
    <row r="11" spans="1:6" s="7" customFormat="1" x14ac:dyDescent="0.25">
      <c r="B11" s="7" t="s">
        <v>39</v>
      </c>
    </row>
    <row r="12" spans="1:6" s="7" customFormat="1" x14ac:dyDescent="0.25">
      <c r="B12" s="5">
        <v>2015</v>
      </c>
    </row>
    <row r="13" spans="1:6" s="7" customFormat="1" x14ac:dyDescent="0.25">
      <c r="B13" t="s">
        <v>41</v>
      </c>
    </row>
    <row r="14" spans="1:6" x14ac:dyDescent="0.25">
      <c r="A14" s="7"/>
      <c r="B14" s="10" t="s">
        <v>35</v>
      </c>
      <c r="E14" s="7"/>
      <c r="F14" s="7"/>
    </row>
    <row r="15" spans="1:6" x14ac:dyDescent="0.25">
      <c r="B15" s="7" t="s">
        <v>36</v>
      </c>
      <c r="C15" s="7"/>
      <c r="D15" s="7"/>
      <c r="E15" s="7"/>
      <c r="F15" s="7"/>
    </row>
    <row r="16" spans="1:6" x14ac:dyDescent="0.25">
      <c r="A16" s="7"/>
      <c r="B16" s="7"/>
      <c r="C16" s="7"/>
      <c r="D16" s="7"/>
    </row>
    <row r="17" spans="1:4" x14ac:dyDescent="0.25">
      <c r="A17" s="7"/>
      <c r="B17" s="3" t="s">
        <v>169</v>
      </c>
      <c r="C17" s="7"/>
      <c r="D17" s="3" t="s">
        <v>173</v>
      </c>
    </row>
    <row r="18" spans="1:4" x14ac:dyDescent="0.25">
      <c r="A18" s="7"/>
      <c r="B18" s="7" t="s">
        <v>39</v>
      </c>
      <c r="C18" s="7"/>
      <c r="D18" s="55" t="s">
        <v>170</v>
      </c>
    </row>
    <row r="19" spans="1:4" x14ac:dyDescent="0.25">
      <c r="A19" s="7"/>
      <c r="B19" s="5">
        <v>2015</v>
      </c>
      <c r="C19" s="7"/>
      <c r="D19" s="5" t="s">
        <v>171</v>
      </c>
    </row>
    <row r="20" spans="1:4" x14ac:dyDescent="0.25">
      <c r="A20" s="7"/>
      <c r="B20" s="7" t="s">
        <v>56</v>
      </c>
      <c r="C20" s="7"/>
      <c r="D20" s="55" t="s">
        <v>172</v>
      </c>
    </row>
    <row r="21" spans="1:4" x14ac:dyDescent="0.25">
      <c r="A21" s="7"/>
      <c r="B21" s="10" t="s">
        <v>57</v>
      </c>
      <c r="C21" s="7"/>
      <c r="D21" s="10"/>
    </row>
    <row r="22" spans="1:4" x14ac:dyDescent="0.25">
      <c r="A22" s="7"/>
      <c r="B22" s="7" t="s">
        <v>58</v>
      </c>
      <c r="C22" s="7"/>
      <c r="D22" s="55"/>
    </row>
    <row r="24" spans="1:4" x14ac:dyDescent="0.25">
      <c r="A24" s="7"/>
      <c r="B24" s="3" t="s">
        <v>68</v>
      </c>
      <c r="C24" s="7"/>
      <c r="D24" s="7"/>
    </row>
    <row r="25" spans="1:4" x14ac:dyDescent="0.25">
      <c r="B25" s="46" t="s">
        <v>69</v>
      </c>
    </row>
    <row r="27" spans="1:4" x14ac:dyDescent="0.25">
      <c r="B27" s="3" t="s">
        <v>106</v>
      </c>
    </row>
    <row r="28" spans="1:4" x14ac:dyDescent="0.25">
      <c r="B28" t="s">
        <v>108</v>
      </c>
    </row>
    <row r="29" spans="1:4" x14ac:dyDescent="0.25">
      <c r="B29" s="5">
        <v>2008</v>
      </c>
    </row>
    <row r="30" spans="1:4" x14ac:dyDescent="0.25">
      <c r="B30" t="s">
        <v>107</v>
      </c>
    </row>
    <row r="31" spans="1:4" x14ac:dyDescent="0.25">
      <c r="B31" s="10" t="s">
        <v>96</v>
      </c>
    </row>
    <row r="32" spans="1:4" x14ac:dyDescent="0.25">
      <c r="B32" t="s">
        <v>109</v>
      </c>
    </row>
    <row r="34" spans="1:2" x14ac:dyDescent="0.25">
      <c r="B34" s="3" t="s">
        <v>111</v>
      </c>
    </row>
    <row r="35" spans="1:2" x14ac:dyDescent="0.25">
      <c r="B35" t="s">
        <v>114</v>
      </c>
    </row>
    <row r="36" spans="1:2" x14ac:dyDescent="0.25">
      <c r="B36" s="5">
        <v>2014</v>
      </c>
    </row>
    <row r="37" spans="1:2" x14ac:dyDescent="0.25">
      <c r="B37" t="s">
        <v>115</v>
      </c>
    </row>
    <row r="38" spans="1:2" x14ac:dyDescent="0.25">
      <c r="B38" s="10" t="s">
        <v>2</v>
      </c>
    </row>
    <row r="39" spans="1:2" x14ac:dyDescent="0.25">
      <c r="B39" t="s">
        <v>113</v>
      </c>
    </row>
    <row r="41" spans="1:2" x14ac:dyDescent="0.25">
      <c r="A41" s="2" t="s">
        <v>4</v>
      </c>
    </row>
    <row r="42" spans="1:2" x14ac:dyDescent="0.25">
      <c r="A42" t="s">
        <v>73</v>
      </c>
    </row>
    <row r="43" spans="1:2" x14ac:dyDescent="0.25">
      <c r="A43" t="s">
        <v>74</v>
      </c>
    </row>
    <row r="45" spans="1:2" x14ac:dyDescent="0.25">
      <c r="A45" t="s">
        <v>157</v>
      </c>
    </row>
    <row r="46" spans="1:2" x14ac:dyDescent="0.25">
      <c r="A46" t="s">
        <v>158</v>
      </c>
    </row>
    <row r="47" spans="1:2" x14ac:dyDescent="0.25">
      <c r="A47" t="s">
        <v>159</v>
      </c>
    </row>
    <row r="48" spans="1:2" x14ac:dyDescent="0.25">
      <c r="A48" t="s">
        <v>75</v>
      </c>
    </row>
    <row r="49" spans="1:1" x14ac:dyDescent="0.25">
      <c r="A49" t="s">
        <v>76</v>
      </c>
    </row>
    <row r="51" spans="1:1" x14ac:dyDescent="0.25">
      <c r="A51" t="s">
        <v>160</v>
      </c>
    </row>
    <row r="53" spans="1:1" x14ac:dyDescent="0.25">
      <c r="A53" t="s">
        <v>168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1" r:id="rId4" xr:uid="{00000000-0004-0000-0000-000003000000}"/>
    <hyperlink ref="B38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L7"/>
  <sheetViews>
    <sheetView topLeftCell="T1" workbookViewId="0">
      <selection activeCell="A3" sqref="A3:AL7"/>
    </sheetView>
  </sheetViews>
  <sheetFormatPr defaultColWidth="9.140625" defaultRowHeight="15" x14ac:dyDescent="0.25"/>
  <cols>
    <col min="1" max="1" width="24.85546875" style="7" customWidth="1"/>
    <col min="2" max="4" width="8.5703125" style="55" bestFit="1" customWidth="1"/>
    <col min="5" max="16384" width="9.140625" style="7"/>
  </cols>
  <sheetData>
    <row r="1" spans="1:38" x14ac:dyDescent="0.25">
      <c r="A1" s="7" t="s">
        <v>167</v>
      </c>
      <c r="B1" s="55">
        <v>2014</v>
      </c>
      <c r="C1" s="55">
        <v>2015</v>
      </c>
      <c r="D1" s="55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2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2'!B52</f>
        <v>0</v>
      </c>
      <c r="F2" s="9">
        <f>'Calculations 2'!C52</f>
        <v>0</v>
      </c>
      <c r="G2" s="9">
        <f>'Calculations 2'!D52</f>
        <v>0</v>
      </c>
      <c r="H2" s="9">
        <f>'Calculations 2'!E52</f>
        <v>0</v>
      </c>
      <c r="I2" s="9">
        <f>'Calculations 2'!F52</f>
        <v>0</v>
      </c>
      <c r="J2" s="9">
        <f>'Calculations 2'!G52</f>
        <v>0</v>
      </c>
      <c r="K2" s="9">
        <f>'Calculations 2'!H52</f>
        <v>0</v>
      </c>
      <c r="L2" s="9">
        <f>'Calculations 2'!I52</f>
        <v>0</v>
      </c>
      <c r="M2" s="9">
        <f>'Calculations 2'!J52</f>
        <v>0</v>
      </c>
      <c r="N2" s="9">
        <f>'Calculations 2'!K52</f>
        <v>0</v>
      </c>
      <c r="O2" s="9">
        <f>'Calculations 2'!L52</f>
        <v>0</v>
      </c>
      <c r="P2" s="9">
        <f>'Calculations 2'!M52</f>
        <v>0</v>
      </c>
      <c r="Q2" s="9">
        <f>'Calculations 2'!N52</f>
        <v>0</v>
      </c>
      <c r="R2" s="9">
        <f>'Calculations 2'!O52</f>
        <v>0</v>
      </c>
      <c r="S2" s="9">
        <f>'Calculations 2'!P52</f>
        <v>0</v>
      </c>
      <c r="T2" s="9">
        <f>'Calculations 2'!Q52</f>
        <v>0</v>
      </c>
      <c r="U2" s="9">
        <f>'Calculations 2'!R52</f>
        <v>0</v>
      </c>
      <c r="V2" s="9">
        <f>'Calculations 2'!S52</f>
        <v>0</v>
      </c>
      <c r="W2" s="9">
        <f>'Calculations 2'!T52</f>
        <v>0</v>
      </c>
      <c r="X2" s="9">
        <f>'Calculations 2'!U52</f>
        <v>0</v>
      </c>
      <c r="Y2" s="9">
        <f>'Calculations 2'!V52</f>
        <v>0</v>
      </c>
      <c r="Z2" s="9">
        <f>'Calculations 2'!W52</f>
        <v>0</v>
      </c>
      <c r="AA2" s="9">
        <f>'Calculations 2'!X52</f>
        <v>0</v>
      </c>
      <c r="AB2" s="9">
        <f>'Calculations 2'!Y52</f>
        <v>0</v>
      </c>
      <c r="AC2" s="9">
        <f>'Calculations 2'!Z52</f>
        <v>0</v>
      </c>
      <c r="AD2" s="9">
        <f>'Calculations 2'!AA52</f>
        <v>0</v>
      </c>
      <c r="AE2" s="9">
        <f>'Calculations 2'!AB52</f>
        <v>0</v>
      </c>
      <c r="AF2" s="9">
        <f>'Calculations 2'!AC52</f>
        <v>0</v>
      </c>
      <c r="AG2" s="9">
        <f>'Calculations 2'!AD52</f>
        <v>0</v>
      </c>
      <c r="AH2" s="9">
        <f>'Calculations 2'!AE52</f>
        <v>0</v>
      </c>
      <c r="AI2" s="9">
        <f>'Calculations 2'!AF52</f>
        <v>0</v>
      </c>
      <c r="AJ2" s="9">
        <f>'Calculations 2'!AG52</f>
        <v>0</v>
      </c>
      <c r="AK2" s="9">
        <f>'Calculations 2'!AH52</f>
        <v>0</v>
      </c>
      <c r="AL2" s="9">
        <f>'Calculations 2'!AI52</f>
        <v>0</v>
      </c>
    </row>
    <row r="3" spans="1:38" x14ac:dyDescent="0.25">
      <c r="A3" s="7" t="s">
        <v>12</v>
      </c>
      <c r="B3" s="6">
        <f t="shared" ref="B3:B7" si="0">E3</f>
        <v>585686225.65405977</v>
      </c>
      <c r="C3" s="6">
        <f t="shared" ref="C3:D7" si="1">B3</f>
        <v>585686225.65405977</v>
      </c>
      <c r="D3" s="6">
        <f t="shared" si="1"/>
        <v>585686225.65405977</v>
      </c>
      <c r="E3" s="9">
        <f>'Calculations 2'!B53</f>
        <v>585686225.65405977</v>
      </c>
      <c r="F3" s="9">
        <f>'Calculations 2'!C53</f>
        <v>622503996.18739891</v>
      </c>
      <c r="G3" s="9">
        <f>'Calculations 2'!D53</f>
        <v>629798727.39267397</v>
      </c>
      <c r="H3" s="9">
        <f>'Calculations 2'!E53</f>
        <v>637093458.59791207</v>
      </c>
      <c r="I3" s="9">
        <f>'Calculations 2'!F53</f>
        <v>644388189.80315042</v>
      </c>
      <c r="J3" s="9">
        <f>'Calculations 2'!G53</f>
        <v>651682921.00838864</v>
      </c>
      <c r="K3" s="9">
        <f>'Calculations 2'!H53</f>
        <v>641804157.10259795</v>
      </c>
      <c r="L3" s="9">
        <f>'Calculations 2'!I53</f>
        <v>648014246.51138949</v>
      </c>
      <c r="M3" s="9">
        <f>'Calculations 2'!J53</f>
        <v>654224335.92010474</v>
      </c>
      <c r="N3" s="9">
        <f>'Calculations 2'!K53</f>
        <v>660434425.32889628</v>
      </c>
      <c r="O3" s="9">
        <f>'Calculations 2'!L53</f>
        <v>666644514.73765218</v>
      </c>
      <c r="P3" s="9">
        <f>'Calculations 2'!M53</f>
        <v>685980521.27605891</v>
      </c>
      <c r="Q3" s="9">
        <f>'Calculations 2'!N53</f>
        <v>693019615.97717345</v>
      </c>
      <c r="R3" s="9">
        <f>'Calculations 2'!O53</f>
        <v>700058710.67832482</v>
      </c>
      <c r="S3" s="9">
        <f>'Calculations 2'!P53</f>
        <v>707097805.37947619</v>
      </c>
      <c r="T3" s="9">
        <f>'Calculations 2'!Q53</f>
        <v>714136900.08062744</v>
      </c>
      <c r="U3" s="9">
        <f>'Calculations 2'!R53</f>
        <v>698364761.76150131</v>
      </c>
      <c r="V3" s="9">
        <f>'Calculations 2'!S53</f>
        <v>703963147.00865936</v>
      </c>
      <c r="W3" s="9">
        <f>'Calculations 2'!T53</f>
        <v>709561532.25593376</v>
      </c>
      <c r="X3" s="9">
        <f>'Calculations 2'!U53</f>
        <v>715159917.50312984</v>
      </c>
      <c r="Y3" s="9">
        <f>'Calculations 2'!V53</f>
        <v>720758302.75040424</v>
      </c>
      <c r="Z3" s="9">
        <f>'Calculations 2'!W53</f>
        <v>740530226.02009737</v>
      </c>
      <c r="AA3" s="9">
        <f>'Calculations 2'!X53</f>
        <v>747023782.08976543</v>
      </c>
      <c r="AB3" s="9">
        <f>'Calculations 2'!Y53</f>
        <v>753517338.15950966</v>
      </c>
      <c r="AC3" s="9">
        <f>'Calculations 2'!Z53</f>
        <v>760010894.22921705</v>
      </c>
      <c r="AD3" s="9">
        <f>'Calculations 2'!AA53</f>
        <v>766504450.29892445</v>
      </c>
      <c r="AE3" s="9">
        <f>'Calculations 2'!AB53</f>
        <v>746427311.12566495</v>
      </c>
      <c r="AF3" s="9">
        <f>'Calculations 2'!AC53</f>
        <v>751242718.02215195</v>
      </c>
      <c r="AG3" s="9">
        <f>'Calculations 2'!AD53</f>
        <v>756058124.91862059</v>
      </c>
      <c r="AH3" s="9">
        <f>'Calculations 2'!AE53</f>
        <v>760873531.81511033</v>
      </c>
      <c r="AI3" s="9">
        <f>'Calculations 2'!AF53</f>
        <v>765688938.71155953</v>
      </c>
      <c r="AJ3" s="9">
        <f>'Calculations 2'!AG53</f>
        <v>770504345.60802925</v>
      </c>
      <c r="AK3" s="9">
        <f>'Calculations 2'!AH53</f>
        <v>775319752.50449681</v>
      </c>
      <c r="AL3" s="9">
        <f>'Calculations 2'!AI53</f>
        <v>780135159.40096533</v>
      </c>
    </row>
    <row r="4" spans="1:38" x14ac:dyDescent="0.2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5">
      <c r="A5" s="7" t="s">
        <v>14</v>
      </c>
      <c r="B5" s="6">
        <f t="shared" si="0"/>
        <v>1205855603.9913552</v>
      </c>
      <c r="C5" s="6">
        <f t="shared" si="1"/>
        <v>1205855603.9913552</v>
      </c>
      <c r="D5" s="6">
        <f t="shared" si="1"/>
        <v>1205855603.9913552</v>
      </c>
      <c r="E5" s="9">
        <f>'Calculations 2'!B55</f>
        <v>1205855603.9913552</v>
      </c>
      <c r="F5" s="9">
        <f>'Calculations 2'!C55</f>
        <v>1257323219.6676736</v>
      </c>
      <c r="G5" s="9">
        <f>'Calculations 2'!D55</f>
        <v>1273312538.0136817</v>
      </c>
      <c r="H5" s="9">
        <f>'Calculations 2'!E55</f>
        <v>1289301856.3596456</v>
      </c>
      <c r="I5" s="9">
        <f>'Calculations 2'!F55</f>
        <v>1305291174.7056098</v>
      </c>
      <c r="J5" s="9">
        <f>'Calculations 2'!G55</f>
        <v>1321280493.051574</v>
      </c>
      <c r="K5" s="9">
        <f>'Calculations 2'!H55</f>
        <v>1315558159.2494981</v>
      </c>
      <c r="L5" s="9">
        <f>'Calculations 2'!I55</f>
        <v>1329170051.6853011</v>
      </c>
      <c r="M5" s="9">
        <f>'Calculations 2'!J55</f>
        <v>1342781944.1210105</v>
      </c>
      <c r="N5" s="9">
        <f>'Calculations 2'!K55</f>
        <v>1356393836.556814</v>
      </c>
      <c r="O5" s="9">
        <f>'Calculations 2'!L55</f>
        <v>1370005728.9925745</v>
      </c>
      <c r="P5" s="9">
        <f>'Calculations 2'!M55</f>
        <v>1400212108.7473412</v>
      </c>
      <c r="Q5" s="9">
        <f>'Calculations 2'!N55</f>
        <v>1415641097.5444818</v>
      </c>
      <c r="R5" s="9">
        <f>'Calculations 2'!O55</f>
        <v>1431070086.3416669</v>
      </c>
      <c r="S5" s="9">
        <f>'Calculations 2'!P55</f>
        <v>1446499075.1388524</v>
      </c>
      <c r="T5" s="9">
        <f>'Calculations 2'!Q55</f>
        <v>1461928063.9360375</v>
      </c>
      <c r="U5" s="9">
        <f>'Calculations 2'!R55</f>
        <v>1448517870.4233801</v>
      </c>
      <c r="V5" s="9">
        <f>'Calculations 2'!S55</f>
        <v>1460788968.7575352</v>
      </c>
      <c r="W5" s="9">
        <f>'Calculations 2'!T55</f>
        <v>1473060067.0918326</v>
      </c>
      <c r="X5" s="9">
        <f>'Calculations 2'!U55</f>
        <v>1485331165.426033</v>
      </c>
      <c r="Y5" s="9">
        <f>'Calculations 2'!V55</f>
        <v>1497602263.7603304</v>
      </c>
      <c r="Z5" s="9">
        <f>'Calculations 2'!W55</f>
        <v>1527792307.8456404</v>
      </c>
      <c r="AA5" s="9">
        <f>'Calculations 2'!X55</f>
        <v>1542025530.7395835</v>
      </c>
      <c r="AB5" s="9">
        <f>'Calculations 2'!Y55</f>
        <v>1556258753.6336203</v>
      </c>
      <c r="AC5" s="9">
        <f>'Calculations 2'!Z55</f>
        <v>1570491976.5276132</v>
      </c>
      <c r="AD5" s="9">
        <f>'Calculations 2'!AA55</f>
        <v>1584725199.4216058</v>
      </c>
      <c r="AE5" s="9">
        <f>'Calculations 2'!AB55</f>
        <v>1565366326.5472536</v>
      </c>
      <c r="AF5" s="9">
        <f>'Calculations 2'!AC55</f>
        <v>1575921214.9546373</v>
      </c>
      <c r="AG5" s="9">
        <f>'Calculations 2'!AD55</f>
        <v>1586476103.361999</v>
      </c>
      <c r="AH5" s="9">
        <f>'Calculations 2'!AE55</f>
        <v>1597030991.769387</v>
      </c>
      <c r="AI5" s="9">
        <f>'Calculations 2'!AF55</f>
        <v>1607585880.1767251</v>
      </c>
      <c r="AJ5" s="9">
        <f>'Calculations 2'!AG55</f>
        <v>1618140768.5840883</v>
      </c>
      <c r="AK5" s="9">
        <f>'Calculations 2'!AH55</f>
        <v>1628695656.9914486</v>
      </c>
      <c r="AL5" s="9">
        <f>'Calculations 2'!AI55</f>
        <v>1639250545.3988104</v>
      </c>
    </row>
    <row r="6" spans="1:38" x14ac:dyDescent="0.25">
      <c r="A6" s="7" t="s">
        <v>15</v>
      </c>
      <c r="B6" s="6">
        <f t="shared" si="0"/>
        <v>2162912261.2104645</v>
      </c>
      <c r="C6" s="6">
        <f t="shared" si="1"/>
        <v>2162912261.2104645</v>
      </c>
      <c r="D6" s="6">
        <f t="shared" si="1"/>
        <v>2162912261.2104645</v>
      </c>
      <c r="E6" s="9">
        <f>'Calculations 2'!B56</f>
        <v>2162912261.2104645</v>
      </c>
      <c r="F6" s="9">
        <f>'Calculations 2'!C56</f>
        <v>2284506111.2572341</v>
      </c>
      <c r="G6" s="9">
        <f>'Calculations 2'!D56</f>
        <v>2312018311.2793531</v>
      </c>
      <c r="H6" s="9">
        <f>'Calculations 2'!E56</f>
        <v>2339530511.3013554</v>
      </c>
      <c r="I6" s="9">
        <f>'Calculations 2'!F56</f>
        <v>2367042711.3233581</v>
      </c>
      <c r="J6" s="9">
        <f>'Calculations 2'!G56</f>
        <v>2394554911.3453608</v>
      </c>
      <c r="K6" s="9">
        <f>'Calculations 2'!H56</f>
        <v>2366705701.5391197</v>
      </c>
      <c r="L6" s="9">
        <f>'Calculations 2'!I56</f>
        <v>2390127156.9926591</v>
      </c>
      <c r="M6" s="9">
        <f>'Calculations 2'!J56</f>
        <v>2413548612.4459548</v>
      </c>
      <c r="N6" s="9">
        <f>'Calculations 2'!K56</f>
        <v>2436970067.8994942</v>
      </c>
      <c r="O6" s="9">
        <f>'Calculations 2'!L56</f>
        <v>2460391523.3529215</v>
      </c>
      <c r="P6" s="9">
        <f>'Calculations 2'!M56</f>
        <v>2526126396.8315158</v>
      </c>
      <c r="Q6" s="9">
        <f>'Calculations 2'!N56</f>
        <v>2552674459.5280514</v>
      </c>
      <c r="R6" s="9">
        <f>'Calculations 2'!O56</f>
        <v>2579222522.2247038</v>
      </c>
      <c r="S6" s="9">
        <f>'Calculations 2'!P56</f>
        <v>2605770584.9213562</v>
      </c>
      <c r="T6" s="9">
        <f>'Calculations 2'!Q56</f>
        <v>2632318647.6180091</v>
      </c>
      <c r="U6" s="9">
        <f>'Calculations 2'!R56</f>
        <v>2585331182.9360723</v>
      </c>
      <c r="V6" s="9">
        <f>'Calculations 2'!S56</f>
        <v>2606445585.973947</v>
      </c>
      <c r="W6" s="9">
        <f>'Calculations 2'!T56</f>
        <v>2627559989.0121946</v>
      </c>
      <c r="X6" s="9">
        <f>'Calculations 2'!U56</f>
        <v>2648674392.0501909</v>
      </c>
      <c r="Y6" s="9">
        <f>'Calculations 2'!V56</f>
        <v>2669788795.0884376</v>
      </c>
      <c r="Z6" s="9">
        <f>'Calculations 2'!W56</f>
        <v>2736593783.6541123</v>
      </c>
      <c r="AA6" s="9">
        <f>'Calculations 2'!X56</f>
        <v>2761084338.3320794</v>
      </c>
      <c r="AB6" s="9">
        <f>'Calculations 2'!Y56</f>
        <v>2785574893.0102892</v>
      </c>
      <c r="AC6" s="9">
        <f>'Calculations 2'!Z56</f>
        <v>2810065447.6883826</v>
      </c>
      <c r="AD6" s="9">
        <f>'Calculations 2'!AA56</f>
        <v>2834556002.3664756</v>
      </c>
      <c r="AE6" s="9">
        <f>'Calculations 2'!AB56</f>
        <v>2773391823.4415898</v>
      </c>
      <c r="AF6" s="9">
        <f>'Calculations 2'!AC56</f>
        <v>2791553210.6121368</v>
      </c>
      <c r="AG6" s="9">
        <f>'Calculations 2'!AD56</f>
        <v>2809714597.7826252</v>
      </c>
      <c r="AH6" s="9">
        <f>'Calculations 2'!AE56</f>
        <v>2827875984.9531813</v>
      </c>
      <c r="AI6" s="9">
        <f>'Calculations 2'!AF56</f>
        <v>2846037372.1236072</v>
      </c>
      <c r="AJ6" s="9">
        <f>'Calculations 2'!AG56</f>
        <v>2864198759.2941003</v>
      </c>
      <c r="AK6" s="9">
        <f>'Calculations 2'!AH56</f>
        <v>2882360146.4645844</v>
      </c>
      <c r="AL6" s="9">
        <f>'Calculations 2'!AI56</f>
        <v>2900521533.6350732</v>
      </c>
    </row>
    <row r="7" spans="1:38" x14ac:dyDescent="0.25">
      <c r="A7" s="7" t="s">
        <v>16</v>
      </c>
      <c r="B7" s="6">
        <f t="shared" si="0"/>
        <v>59480459.513180144</v>
      </c>
      <c r="C7" s="6">
        <f t="shared" si="1"/>
        <v>59480459.513180144</v>
      </c>
      <c r="D7" s="6">
        <f t="shared" si="1"/>
        <v>59480459.513180144</v>
      </c>
      <c r="E7" s="6">
        <f>'Calculations 2'!B57</f>
        <v>59480459.513180144</v>
      </c>
      <c r="F7" s="6">
        <f>'Calculations 2'!C57</f>
        <v>63146354.331175767</v>
      </c>
      <c r="G7" s="6">
        <f>'Calculations 2'!D57</f>
        <v>63890103.306464888</v>
      </c>
      <c r="H7" s="6">
        <f>'Calculations 2'!E57</f>
        <v>64633852.281750396</v>
      </c>
      <c r="I7" s="6">
        <f>'Calculations 2'!F57</f>
        <v>65377601.257035896</v>
      </c>
      <c r="J7" s="6">
        <f>'Calculations 2'!G57</f>
        <v>66121350.232321389</v>
      </c>
      <c r="K7" s="6">
        <f>'Calculations 2'!H57</f>
        <v>65162061.972831324</v>
      </c>
      <c r="L7" s="6">
        <f>'Calculations 2'!I57</f>
        <v>65795224.114693724</v>
      </c>
      <c r="M7" s="6">
        <f>'Calculations 2'!J57</f>
        <v>66428386.256548584</v>
      </c>
      <c r="N7" s="6">
        <f>'Calculations 2'!K57</f>
        <v>67061548.398410991</v>
      </c>
      <c r="O7" s="6">
        <f>'Calculations 2'!L57</f>
        <v>67694710.540269896</v>
      </c>
      <c r="P7" s="6">
        <f>'Calculations 2'!M57</f>
        <v>69629525.343270421</v>
      </c>
      <c r="Q7" s="6">
        <f>'Calculations 2'!N57</f>
        <v>70347210.385199443</v>
      </c>
      <c r="R7" s="6">
        <f>'Calculations 2'!O57</f>
        <v>71064895.4271321</v>
      </c>
      <c r="S7" s="6">
        <f>'Calculations 2'!P57</f>
        <v>71782580.469064757</v>
      </c>
      <c r="T7" s="6">
        <f>'Calculations 2'!Q57</f>
        <v>72500265.510997415</v>
      </c>
      <c r="U7" s="6">
        <f>'Calculations 2'!R57</f>
        <v>70955837.980415598</v>
      </c>
      <c r="V7" s="6">
        <f>'Calculations 2'!S57</f>
        <v>71526632.595553562</v>
      </c>
      <c r="W7" s="6">
        <f>'Calculations 2'!T57</f>
        <v>72097427.210703045</v>
      </c>
      <c r="X7" s="6">
        <f>'Calculations 2'!U57</f>
        <v>72668221.82584478</v>
      </c>
      <c r="Y7" s="6">
        <f>'Calculations 2'!V57</f>
        <v>73239016.440994278</v>
      </c>
      <c r="Z7" s="6">
        <f>'Calculations 2'!W57</f>
        <v>75215352.726294816</v>
      </c>
      <c r="AA7" s="6">
        <f>'Calculations 2'!X57</f>
        <v>75877416.281057104</v>
      </c>
      <c r="AB7" s="6">
        <f>'Calculations 2'!Y57</f>
        <v>76539479.835826933</v>
      </c>
      <c r="AC7" s="6">
        <f>'Calculations 2'!Z57</f>
        <v>77201543.390593112</v>
      </c>
      <c r="AD7" s="6">
        <f>'Calculations 2'!AA57</f>
        <v>77863606.94535929</v>
      </c>
      <c r="AE7" s="6">
        <f>'Calculations 2'!AB57</f>
        <v>75890744.816093564</v>
      </c>
      <c r="AF7" s="6">
        <f>'Calculations 2'!AC57</f>
        <v>76381709.300469995</v>
      </c>
      <c r="AG7" s="6">
        <f>'Calculations 2'!AD57</f>
        <v>76872673.784844622</v>
      </c>
      <c r="AH7" s="6">
        <f>'Calculations 2'!AE57</f>
        <v>77363638.269221321</v>
      </c>
      <c r="AI7" s="6">
        <f>'Calculations 2'!AF57</f>
        <v>77854602.753594011</v>
      </c>
      <c r="AJ7" s="6">
        <f>'Calculations 2'!AG57</f>
        <v>78345567.237968758</v>
      </c>
      <c r="AK7" s="6">
        <f>'Calculations 2'!AH57</f>
        <v>78836531.722343266</v>
      </c>
      <c r="AL7" s="6">
        <f>'Calculations 2'!AI57</f>
        <v>79327496.206717893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7"/>
  <sheetViews>
    <sheetView topLeftCell="T1" workbookViewId="0">
      <selection activeCell="AE11" sqref="AE11"/>
    </sheetView>
  </sheetViews>
  <sheetFormatPr defaultRowHeight="15" x14ac:dyDescent="0.25"/>
  <cols>
    <col min="1" max="1" width="24.85546875" customWidth="1"/>
    <col min="2" max="4" width="8.5703125" style="55" bestFit="1" customWidth="1"/>
  </cols>
  <sheetData>
    <row r="1" spans="1:38" x14ac:dyDescent="0.25">
      <c r="A1" s="7" t="s">
        <v>167</v>
      </c>
      <c r="B1" s="55">
        <v>2014</v>
      </c>
      <c r="C1" s="55">
        <v>2015</v>
      </c>
      <c r="D1" s="55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2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9">
        <f>'Calculations 2'!B80</f>
        <v>0</v>
      </c>
      <c r="F2" s="9">
        <f>'Calculations 2'!C80</f>
        <v>0</v>
      </c>
      <c r="G2" s="9">
        <f>'Calculations 2'!D80</f>
        <v>0</v>
      </c>
      <c r="H2" s="9">
        <f>'Calculations 2'!E80</f>
        <v>0</v>
      </c>
      <c r="I2" s="9">
        <f>'Calculations 2'!F80</f>
        <v>0</v>
      </c>
      <c r="J2" s="9">
        <f>'Calculations 2'!G80</f>
        <v>0</v>
      </c>
      <c r="K2" s="9">
        <f>'Calculations 2'!H80</f>
        <v>0</v>
      </c>
      <c r="L2" s="9">
        <f>'Calculations 2'!I80</f>
        <v>0</v>
      </c>
      <c r="M2" s="9">
        <f>'Calculations 2'!J80</f>
        <v>0</v>
      </c>
      <c r="N2" s="9">
        <f>'Calculations 2'!K80</f>
        <v>0</v>
      </c>
      <c r="O2" s="9">
        <f>'Calculations 2'!L80</f>
        <v>0</v>
      </c>
      <c r="P2" s="9">
        <f>'Calculations 2'!M80</f>
        <v>0</v>
      </c>
      <c r="Q2" s="9">
        <f>'Calculations 2'!N80</f>
        <v>0</v>
      </c>
      <c r="R2" s="9">
        <f>'Calculations 2'!O80</f>
        <v>0</v>
      </c>
      <c r="S2" s="9">
        <f>'Calculations 2'!P80</f>
        <v>0</v>
      </c>
      <c r="T2" s="9">
        <f>'Calculations 2'!Q80</f>
        <v>0</v>
      </c>
      <c r="U2" s="9">
        <f>'Calculations 2'!R80</f>
        <v>0</v>
      </c>
      <c r="V2" s="9">
        <f>'Calculations 2'!S80</f>
        <v>0</v>
      </c>
      <c r="W2" s="9">
        <f>'Calculations 2'!T80</f>
        <v>0</v>
      </c>
      <c r="X2" s="9">
        <f>'Calculations 2'!U80</f>
        <v>0</v>
      </c>
      <c r="Y2" s="9">
        <f>'Calculations 2'!V80</f>
        <v>0</v>
      </c>
      <c r="Z2" s="9">
        <f>'Calculations 2'!W80</f>
        <v>0</v>
      </c>
      <c r="AA2" s="9">
        <f>'Calculations 2'!X80</f>
        <v>0</v>
      </c>
      <c r="AB2" s="9">
        <f>'Calculations 2'!Y80</f>
        <v>0</v>
      </c>
      <c r="AC2" s="9">
        <f>'Calculations 2'!Z80</f>
        <v>0</v>
      </c>
      <c r="AD2" s="9">
        <f>'Calculations 2'!AA80</f>
        <v>0</v>
      </c>
      <c r="AE2" s="9">
        <f>'Calculations 2'!AB80</f>
        <v>0</v>
      </c>
      <c r="AF2" s="9">
        <f>'Calculations 2'!AC80</f>
        <v>0</v>
      </c>
      <c r="AG2" s="9">
        <f>'Calculations 2'!AD80</f>
        <v>0</v>
      </c>
      <c r="AH2" s="9">
        <f>'Calculations 2'!AE80</f>
        <v>0</v>
      </c>
      <c r="AI2" s="9">
        <f>'Calculations 2'!AF80</f>
        <v>0</v>
      </c>
      <c r="AJ2" s="9">
        <f>'Calculations 2'!AG80</f>
        <v>0</v>
      </c>
      <c r="AK2" s="9">
        <f>'Calculations 2'!AH80</f>
        <v>0</v>
      </c>
      <c r="AL2" s="9">
        <f>'Calculations 2'!AI80</f>
        <v>0</v>
      </c>
    </row>
    <row r="3" spans="1:38" x14ac:dyDescent="0.25">
      <c r="A3" s="7" t="s">
        <v>12</v>
      </c>
      <c r="B3" s="6">
        <f t="shared" ref="B3:B7" si="0">E3</f>
        <v>321998830.29815829</v>
      </c>
      <c r="C3" s="6">
        <f t="shared" ref="C3:D7" si="1">B3</f>
        <v>321998830.29815829</v>
      </c>
      <c r="D3" s="6">
        <f t="shared" si="1"/>
        <v>321998830.29815829</v>
      </c>
      <c r="E3" s="9">
        <f>'Calculations 2'!B81</f>
        <v>321998830.29815829</v>
      </c>
      <c r="F3" s="9">
        <f>'Calculations 2'!C81</f>
        <v>359769296.13067526</v>
      </c>
      <c r="G3" s="9">
        <f>'Calculations 2'!D81</f>
        <v>399592849.13289946</v>
      </c>
      <c r="H3" s="9">
        <f>'Calculations 2'!E81</f>
        <v>441469489.34657532</v>
      </c>
      <c r="I3" s="9">
        <f>'Calculations 2'!F81</f>
        <v>485399216.6804148</v>
      </c>
      <c r="J3" s="9">
        <f>'Calculations 2'!G81</f>
        <v>531382031.21460938</v>
      </c>
      <c r="K3" s="9">
        <f>'Calculations 2'!H81</f>
        <v>579417932.89895916</v>
      </c>
      <c r="L3" s="9">
        <f>'Calculations 2'!I81</f>
        <v>629506921.79475832</v>
      </c>
      <c r="M3" s="9">
        <f>'Calculations 2'!J81</f>
        <v>681648997.82115841</v>
      </c>
      <c r="N3" s="9">
        <f>'Calculations 2'!K81</f>
        <v>735844161.01726568</v>
      </c>
      <c r="O3" s="9">
        <f>'Calculations 2'!L81</f>
        <v>792092411.42482316</v>
      </c>
      <c r="P3" s="9">
        <f>'Calculations 2'!M81</f>
        <v>850393748.95254493</v>
      </c>
      <c r="Q3" s="9">
        <f>'Calculations 2'!N81</f>
        <v>910748173.67018759</v>
      </c>
      <c r="R3" s="9">
        <f>'Calculations 2'!O81</f>
        <v>973155685.58950305</v>
      </c>
      <c r="S3" s="9">
        <f>'Calculations 2'!P81</f>
        <v>1037616284.628983</v>
      </c>
      <c r="T3" s="9">
        <f>'Calculations 2'!Q81</f>
        <v>1104129970.8583837</v>
      </c>
      <c r="U3" s="9">
        <f>'Calculations 2'!R81</f>
        <v>1172696744.2581496</v>
      </c>
      <c r="V3" s="9">
        <f>'Calculations 2'!S81</f>
        <v>1243316604.8595896</v>
      </c>
      <c r="W3" s="9">
        <f>'Calculations 2'!T81</f>
        <v>1315989552.5811951</v>
      </c>
      <c r="X3" s="9">
        <f>'Calculations 2'!U81</f>
        <v>1390715587.4927201</v>
      </c>
      <c r="Y3" s="9">
        <f>'Calculations 2'!V81</f>
        <v>1467494709.6059172</v>
      </c>
      <c r="Z3" s="9">
        <f>'Calculations 2'!W81</f>
        <v>1546326918.8288443</v>
      </c>
      <c r="AA3" s="9">
        <f>'Calculations 2'!X81</f>
        <v>1627212215.2723389</v>
      </c>
      <c r="AB3" s="9">
        <f>'Calculations 2'!Y81</f>
        <v>1710150598.8770845</v>
      </c>
      <c r="AC3" s="9">
        <f>'Calculations 2'!Z81</f>
        <v>1795142069.6215441</v>
      </c>
      <c r="AD3" s="9">
        <f>'Calculations 2'!AA81</f>
        <v>1882186627.5663617</v>
      </c>
      <c r="AE3" s="9">
        <f>'Calculations 2'!AB81</f>
        <v>1971284272.6717713</v>
      </c>
      <c r="AF3" s="9">
        <f>'Calculations 2'!AC81</f>
        <v>2062435004.9788508</v>
      </c>
      <c r="AG3" s="9">
        <f>'Calculations 2'!AD81</f>
        <v>2155638824.395659</v>
      </c>
      <c r="AH3" s="9">
        <f>'Calculations 2'!AE81</f>
        <v>2250895731.0226045</v>
      </c>
      <c r="AI3" s="9">
        <f>'Calculations 2'!AF81</f>
        <v>2348205724.8414402</v>
      </c>
      <c r="AJ3" s="9">
        <f>'Calculations 2'!AG81</f>
        <v>2447568805.7700081</v>
      </c>
      <c r="AK3" s="9">
        <f>'Calculations 2'!AH81</f>
        <v>2548984973.9087057</v>
      </c>
      <c r="AL3" s="9">
        <f>'Calculations 2'!AI81</f>
        <v>2652454229.2288723</v>
      </c>
    </row>
    <row r="4" spans="1:38" x14ac:dyDescent="0.2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5">
      <c r="A5" s="7" t="s">
        <v>14</v>
      </c>
      <c r="B5" s="6">
        <f t="shared" si="0"/>
        <v>113488752.54120527</v>
      </c>
      <c r="C5" s="6">
        <f t="shared" si="1"/>
        <v>113488752.54120527</v>
      </c>
      <c r="D5" s="6">
        <f t="shared" si="1"/>
        <v>113488752.54120527</v>
      </c>
      <c r="E5" s="9">
        <f>'Calculations 2'!B83</f>
        <v>113488752.54120527</v>
      </c>
      <c r="F5" s="9">
        <f>'Calculations 2'!C83</f>
        <v>122993138.63530363</v>
      </c>
      <c r="G5" s="9">
        <f>'Calculations 2'!D83</f>
        <v>133310143.26342036</v>
      </c>
      <c r="H5" s="9">
        <f>'Calculations 2'!E83</f>
        <v>144439766.43508548</v>
      </c>
      <c r="I5" s="9">
        <f>'Calculations 2'!F83</f>
        <v>156382008.12990016</v>
      </c>
      <c r="J5" s="9">
        <f>'Calculations 2'!G83</f>
        <v>169136868.36561954</v>
      </c>
      <c r="K5" s="9">
        <f>'Calculations 2'!H83</f>
        <v>182704347.13111454</v>
      </c>
      <c r="L5" s="9">
        <f>'Calculations 2'!I83</f>
        <v>197084444.44015741</v>
      </c>
      <c r="M5" s="9">
        <f>'Calculations 2'!J83</f>
        <v>212277160.27473259</v>
      </c>
      <c r="N5" s="9">
        <f>'Calculations 2'!K83</f>
        <v>228282494.64332619</v>
      </c>
      <c r="O5" s="9">
        <f>'Calculations 2'!L83</f>
        <v>245100447.55546784</v>
      </c>
      <c r="P5" s="9">
        <f>'Calculations 2'!M83</f>
        <v>262731018.99075922</v>
      </c>
      <c r="Q5" s="9">
        <f>'Calculations 2'!N83</f>
        <v>281174208.96457314</v>
      </c>
      <c r="R5" s="9">
        <f>'Calculations 2'!O83</f>
        <v>300430017.47981352</v>
      </c>
      <c r="S5" s="9">
        <f>'Calculations 2'!P83</f>
        <v>320498444.51820368</v>
      </c>
      <c r="T5" s="9">
        <f>'Calculations 2'!Q83</f>
        <v>341379490.09511638</v>
      </c>
      <c r="U5" s="9">
        <f>'Calculations 2'!R83</f>
        <v>363073154.20630807</v>
      </c>
      <c r="V5" s="9">
        <f>'Calculations 2'!S83</f>
        <v>385579436.85892642</v>
      </c>
      <c r="W5" s="9">
        <f>'Calculations 2'!T83</f>
        <v>408898338.03469473</v>
      </c>
      <c r="X5" s="9">
        <f>'Calculations 2'!U83</f>
        <v>433029857.74898553</v>
      </c>
      <c r="Y5" s="9">
        <f>'Calculations 2'!V83</f>
        <v>457973996.00470233</v>
      </c>
      <c r="Z5" s="9">
        <f>'Calculations 2'!W83</f>
        <v>483730752.78118688</v>
      </c>
      <c r="AA5" s="9">
        <f>'Calculations 2'!X83</f>
        <v>510300128.10307997</v>
      </c>
      <c r="AB5" s="9">
        <f>'Calculations 2'!Y83</f>
        <v>537682121.95739233</v>
      </c>
      <c r="AC5" s="9">
        <f>'Calculations 2'!Z83</f>
        <v>565876734.33909655</v>
      </c>
      <c r="AD5" s="9">
        <f>'Calculations 2'!AA83</f>
        <v>594883965.26170599</v>
      </c>
      <c r="AE5" s="9">
        <f>'Calculations 2'!AB83</f>
        <v>624703814.71647394</v>
      </c>
      <c r="AF5" s="9">
        <f>'Calculations 2'!AC83</f>
        <v>655336282.71266747</v>
      </c>
      <c r="AG5" s="9">
        <f>'Calculations 2'!AD83</f>
        <v>686781369.22962844</v>
      </c>
      <c r="AH5" s="9">
        <f>'Calculations 2'!AE83</f>
        <v>719039074.28961682</v>
      </c>
      <c r="AI5" s="9">
        <f>'Calculations 2'!AF83</f>
        <v>752109397.88890886</v>
      </c>
      <c r="AJ5" s="9">
        <f>'Calculations 2'!AG83</f>
        <v>785992340.00896871</v>
      </c>
      <c r="AK5" s="9">
        <f>'Calculations 2'!AH83</f>
        <v>820687900.67205465</v>
      </c>
      <c r="AL5" s="9">
        <f>'Calculations 2'!AI83</f>
        <v>856196079.87206471</v>
      </c>
    </row>
    <row r="6" spans="1:38" x14ac:dyDescent="0.25">
      <c r="A6" s="7" t="s">
        <v>15</v>
      </c>
      <c r="B6" s="6">
        <f t="shared" si="0"/>
        <v>350945059.4683097</v>
      </c>
      <c r="C6" s="6">
        <f t="shared" si="1"/>
        <v>350945059.4683097</v>
      </c>
      <c r="D6" s="6">
        <f t="shared" si="1"/>
        <v>350945059.4683097</v>
      </c>
      <c r="E6" s="9">
        <f>'Calculations 2'!B84</f>
        <v>350945059.4683097</v>
      </c>
      <c r="F6" s="9">
        <f>'Calculations 2'!C84</f>
        <v>388371356.42203993</v>
      </c>
      <c r="G6" s="9">
        <f>'Calculations 2'!D84</f>
        <v>428122713.91325027</v>
      </c>
      <c r="H6" s="9">
        <f>'Calculations 2'!E84</f>
        <v>470199131.98234802</v>
      </c>
      <c r="I6" s="9">
        <f>'Calculations 2'!F84</f>
        <v>514600610.54140323</v>
      </c>
      <c r="J6" s="9">
        <f>'Calculations 2'!G84</f>
        <v>561327149.66749632</v>
      </c>
      <c r="K6" s="9">
        <f>'Calculations 2'!H84</f>
        <v>610378749.31236076</v>
      </c>
      <c r="L6" s="9">
        <f>'Calculations 2'!I84</f>
        <v>661755409.53511059</v>
      </c>
      <c r="M6" s="9">
        <f>'Calculations 2'!J84</f>
        <v>715457130.2579205</v>
      </c>
      <c r="N6" s="9">
        <f>'Calculations 2'!K84</f>
        <v>771483911.51821077</v>
      </c>
      <c r="O6" s="9">
        <f>'Calculations 2'!L84</f>
        <v>829835753.3563869</v>
      </c>
      <c r="P6" s="9">
        <f>'Calculations 2'!M84</f>
        <v>890512655.68452144</v>
      </c>
      <c r="Q6" s="9">
        <f>'Calculations 2'!N84</f>
        <v>953514618.56959343</v>
      </c>
      <c r="R6" s="9">
        <f>'Calculations 2'!O84</f>
        <v>1018841642.0231961</v>
      </c>
      <c r="S6" s="9">
        <f>'Calculations 2'!P84</f>
        <v>1086493725.9667568</v>
      </c>
      <c r="T6" s="9">
        <f>'Calculations 2'!Q84</f>
        <v>1156470870.4672554</v>
      </c>
      <c r="U6" s="9">
        <f>'Calculations 2'!R84</f>
        <v>1228773075.5059795</v>
      </c>
      <c r="V6" s="9">
        <f>'Calculations 2'!S84</f>
        <v>1303400341.1132348</v>
      </c>
      <c r="W6" s="9">
        <f>'Calculations 2'!T84</f>
        <v>1380352667.2104497</v>
      </c>
      <c r="X6" s="9">
        <f>'Calculations 2'!U84</f>
        <v>1459630053.8646009</v>
      </c>
      <c r="Y6" s="9">
        <f>'Calculations 2'!V84</f>
        <v>1541232501.0872815</v>
      </c>
      <c r="Z6" s="9">
        <f>'Calculations 2'!W84</f>
        <v>1625160008.7898209</v>
      </c>
      <c r="AA6" s="9">
        <f>'Calculations 2'!X84</f>
        <v>1711412577.0788541</v>
      </c>
      <c r="AB6" s="9">
        <f>'Calculations 2'!Y84</f>
        <v>1799990205.8975079</v>
      </c>
      <c r="AC6" s="9">
        <f>'Calculations 2'!Z84</f>
        <v>1890892895.2248261</v>
      </c>
      <c r="AD6" s="9">
        <f>'Calculations 2'!AA84</f>
        <v>1984120645.1191843</v>
      </c>
      <c r="AE6" s="9">
        <f>'Calculations 2'!AB84</f>
        <v>2079673455.5424175</v>
      </c>
      <c r="AF6" s="9">
        <f>'Calculations 2'!AC84</f>
        <v>2177551326.5341778</v>
      </c>
      <c r="AG6" s="9">
        <f>'Calculations 2'!AD84</f>
        <v>2277754258.005794</v>
      </c>
      <c r="AH6" s="9">
        <f>'Calculations 2'!AE84</f>
        <v>2380282250.0538096</v>
      </c>
      <c r="AI6" s="9">
        <f>'Calculations 2'!AF84</f>
        <v>2485135302.6609945</v>
      </c>
      <c r="AJ6" s="9">
        <f>'Calculations 2'!AG84</f>
        <v>2592313415.7480392</v>
      </c>
      <c r="AK6" s="9">
        <f>'Calculations 2'!AH84</f>
        <v>2701816589.4114752</v>
      </c>
      <c r="AL6" s="9">
        <f>'Calculations 2'!AI84</f>
        <v>2813644823.6239924</v>
      </c>
    </row>
    <row r="7" spans="1:38" x14ac:dyDescent="0.25">
      <c r="A7" s="7" t="s">
        <v>16</v>
      </c>
      <c r="B7" s="6">
        <f t="shared" si="0"/>
        <v>211824048.45843169</v>
      </c>
      <c r="C7" s="6">
        <f t="shared" si="1"/>
        <v>211824048.45843169</v>
      </c>
      <c r="D7" s="6">
        <f t="shared" si="1"/>
        <v>211824048.45843169</v>
      </c>
      <c r="E7" s="9">
        <f>'Calculations 2'!B85</f>
        <v>211824048.45843169</v>
      </c>
      <c r="F7" s="9">
        <f>'Calculations 2'!C85</f>
        <v>236258822.56543159</v>
      </c>
      <c r="G7" s="9">
        <f>'Calculations 2'!D85</f>
        <v>262053836.37406933</v>
      </c>
      <c r="H7" s="9">
        <f>'Calculations 2'!E85</f>
        <v>289209089.91124505</v>
      </c>
      <c r="I7" s="9">
        <f>'Calculations 2'!F85</f>
        <v>317724583.11818039</v>
      </c>
      <c r="J7" s="9">
        <f>'Calculations 2'!G85</f>
        <v>347600316.04649121</v>
      </c>
      <c r="K7" s="9">
        <f>'Calculations 2'!H85</f>
        <v>378836288.66386431</v>
      </c>
      <c r="L7" s="9">
        <f>'Calculations 2'!I85</f>
        <v>411432501.00977403</v>
      </c>
      <c r="M7" s="9">
        <f>'Calculations 2'!J85</f>
        <v>445388953.03216922</v>
      </c>
      <c r="N7" s="9">
        <f>'Calculations 2'!K85</f>
        <v>480705644.75620216</v>
      </c>
      <c r="O7" s="9">
        <f>'Calculations 2'!L85</f>
        <v>517382576.20877224</v>
      </c>
      <c r="P7" s="9">
        <f>'Calculations 2'!M85</f>
        <v>555419747.33110249</v>
      </c>
      <c r="Q7" s="9">
        <f>'Calculations 2'!N85</f>
        <v>594817158.16808403</v>
      </c>
      <c r="R7" s="9">
        <f>'Calculations 2'!O85</f>
        <v>635574808.72731423</v>
      </c>
      <c r="S7" s="9">
        <f>'Calculations 2'!P85</f>
        <v>677692698.95630467</v>
      </c>
      <c r="T7" s="9">
        <f>'Calculations 2'!Q85</f>
        <v>721170828.89994645</v>
      </c>
      <c r="U7" s="9">
        <f>'Calculations 2'!R85</f>
        <v>766009198.54566216</v>
      </c>
      <c r="V7" s="9">
        <f>'Calculations 2'!S85</f>
        <v>812207807.91362703</v>
      </c>
      <c r="W7" s="9">
        <f>'Calculations 2'!T85</f>
        <v>859766656.95135272</v>
      </c>
      <c r="X7" s="9">
        <f>'Calculations 2'!U85</f>
        <v>908685745.70372951</v>
      </c>
      <c r="Y7" s="9">
        <f>'Calculations 2'!V85</f>
        <v>958965074.17835367</v>
      </c>
      <c r="Z7" s="9">
        <f>'Calculations 2'!W85</f>
        <v>1010604642.3160148</v>
      </c>
      <c r="AA7" s="9">
        <f>'Calculations 2'!X85</f>
        <v>1063604450.1880636</v>
      </c>
      <c r="AB7" s="9">
        <f>'Calculations 2'!Y85</f>
        <v>1117964497.7563374</v>
      </c>
      <c r="AC7" s="9">
        <f>'Calculations 2'!Z85</f>
        <v>1173684785.0069449</v>
      </c>
      <c r="AD7" s="9">
        <f>'Calculations 2'!AA85</f>
        <v>1230765311.9789295</v>
      </c>
      <c r="AE7" s="9">
        <f>'Calculations 2'!AB85</f>
        <v>1289206078.6467025</v>
      </c>
      <c r="AF7" s="9">
        <f>'Calculations 2'!AC85</f>
        <v>1349007085.0367217</v>
      </c>
      <c r="AG7" s="9">
        <f>'Calculations 2'!AD85</f>
        <v>1410168331.0897763</v>
      </c>
      <c r="AH7" s="9">
        <f>'Calculations 2'!AE85</f>
        <v>1472689816.8704984</v>
      </c>
      <c r="AI7" s="9">
        <f>'Calculations 2'!AF85</f>
        <v>1536571542.3671768</v>
      </c>
      <c r="AJ7" s="9">
        <f>'Calculations 2'!AG85</f>
        <v>1601813507.5268924</v>
      </c>
      <c r="AK7" s="9">
        <f>'Calculations 2'!AH85</f>
        <v>1668415712.4142709</v>
      </c>
      <c r="AL7" s="9">
        <f>'Calculations 2'!AI85</f>
        <v>1736378157.0108902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workbookViewId="0">
      <selection activeCell="G6" sqref="G6"/>
    </sheetView>
  </sheetViews>
  <sheetFormatPr defaultColWidth="9.140625" defaultRowHeight="15" x14ac:dyDescent="0.25"/>
  <cols>
    <col min="1" max="1" width="23.85546875" style="1" customWidth="1"/>
    <col min="2" max="2" width="12" style="1" customWidth="1"/>
    <col min="3" max="6" width="9.28515625" style="1" bestFit="1" customWidth="1"/>
    <col min="7" max="14" width="11" style="1" bestFit="1" customWidth="1"/>
    <col min="15" max="15" width="12" style="1" bestFit="1" customWidth="1"/>
    <col min="16" max="40" width="9.28515625" style="1" bestFit="1" customWidth="1"/>
    <col min="41" max="16384" width="9.140625" style="1"/>
  </cols>
  <sheetData>
    <row r="1" spans="1:40" x14ac:dyDescent="0.25">
      <c r="A1" s="17" t="s">
        <v>43</v>
      </c>
      <c r="B1" s="18"/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</row>
    <row r="2" spans="1:40" x14ac:dyDescent="0.25">
      <c r="A2" s="17"/>
      <c r="B2" s="18"/>
      <c r="C2" s="18"/>
      <c r="D2" s="19"/>
      <c r="E2" s="18"/>
      <c r="F2" s="18"/>
      <c r="G2" s="18"/>
      <c r="H2" s="18"/>
      <c r="I2" s="18"/>
      <c r="J2" s="18"/>
      <c r="K2" s="18"/>
      <c r="L2" s="18"/>
      <c r="M2" s="20" t="s">
        <v>44</v>
      </c>
    </row>
    <row r="3" spans="1:40" x14ac:dyDescent="0.25">
      <c r="A3" s="21"/>
      <c r="B3" s="21" t="s">
        <v>45</v>
      </c>
      <c r="C3" s="21" t="s">
        <v>46</v>
      </c>
      <c r="D3" s="22">
        <v>2007</v>
      </c>
      <c r="E3" s="23">
        <v>2012</v>
      </c>
      <c r="F3" s="23">
        <v>2017</v>
      </c>
      <c r="G3" s="23">
        <v>2022</v>
      </c>
      <c r="H3" s="23">
        <v>2027</v>
      </c>
      <c r="I3" s="23">
        <v>2032</v>
      </c>
      <c r="J3" s="23">
        <v>2037</v>
      </c>
      <c r="K3" s="23">
        <v>2042</v>
      </c>
      <c r="L3" s="23">
        <v>2047</v>
      </c>
      <c r="M3" s="24">
        <v>2052</v>
      </c>
    </row>
    <row r="4" spans="1:40" x14ac:dyDescent="0.25">
      <c r="A4" s="25"/>
      <c r="B4" s="26" t="s">
        <v>6</v>
      </c>
      <c r="C4" s="25"/>
      <c r="D4" s="27"/>
      <c r="E4" s="64">
        <v>74.294156627517296</v>
      </c>
      <c r="F4" s="64">
        <v>89.242820107136652</v>
      </c>
      <c r="G4" s="64">
        <v>104.98008901345659</v>
      </c>
      <c r="H4" s="64">
        <v>120.17883824916166</v>
      </c>
      <c r="I4" s="64">
        <v>138.29493942300414</v>
      </c>
      <c r="J4" s="64">
        <v>155.96115539340818</v>
      </c>
      <c r="K4" s="64">
        <v>176.53570821214743</v>
      </c>
      <c r="L4" s="64">
        <v>196.80736699558867</v>
      </c>
      <c r="M4" s="28"/>
    </row>
    <row r="5" spans="1:40" x14ac:dyDescent="0.25">
      <c r="A5" s="29"/>
      <c r="B5" s="30" t="s">
        <v>7</v>
      </c>
      <c r="C5" s="31"/>
      <c r="D5" s="32"/>
      <c r="E5" s="65">
        <v>173.35303213087374</v>
      </c>
      <c r="F5" s="65">
        <v>182.92192556879084</v>
      </c>
      <c r="G5" s="65">
        <v>196.08125028524316</v>
      </c>
      <c r="H5" s="65">
        <v>207.28393627171479</v>
      </c>
      <c r="I5" s="65">
        <v>219.98210571431227</v>
      </c>
      <c r="J5" s="65">
        <v>230.08130845166158</v>
      </c>
      <c r="K5" s="65">
        <v>241.79535390194596</v>
      </c>
      <c r="L5" s="65">
        <v>250.48210344893104</v>
      </c>
      <c r="M5" s="33"/>
    </row>
    <row r="7" spans="1:40" x14ac:dyDescent="0.25">
      <c r="A7" s="2" t="s">
        <v>47</v>
      </c>
    </row>
    <row r="8" spans="1:40" x14ac:dyDescent="0.25">
      <c r="B8" s="1">
        <v>2012</v>
      </c>
      <c r="C8" s="1">
        <v>2013</v>
      </c>
      <c r="D8" s="1">
        <v>2014</v>
      </c>
      <c r="E8" s="1">
        <v>2015</v>
      </c>
      <c r="F8" s="1">
        <v>2016</v>
      </c>
      <c r="G8" s="1">
        <v>2017</v>
      </c>
      <c r="H8" s="1">
        <v>2018</v>
      </c>
      <c r="I8" s="1">
        <v>2019</v>
      </c>
      <c r="J8" s="1">
        <v>2020</v>
      </c>
      <c r="K8" s="1">
        <v>2021</v>
      </c>
      <c r="L8" s="1">
        <v>2022</v>
      </c>
      <c r="M8" s="1">
        <v>2023</v>
      </c>
      <c r="N8" s="1">
        <v>2024</v>
      </c>
      <c r="O8" s="1">
        <v>2025</v>
      </c>
      <c r="P8" s="1">
        <v>2026</v>
      </c>
      <c r="Q8" s="1">
        <v>2027</v>
      </c>
      <c r="R8" s="1">
        <v>2028</v>
      </c>
      <c r="S8" s="1">
        <v>2029</v>
      </c>
      <c r="T8" s="1">
        <v>2030</v>
      </c>
      <c r="U8" s="1">
        <v>2031</v>
      </c>
      <c r="V8" s="1">
        <v>2032</v>
      </c>
      <c r="W8" s="1">
        <v>2033</v>
      </c>
      <c r="X8" s="1">
        <v>2034</v>
      </c>
      <c r="Y8" s="1">
        <v>2035</v>
      </c>
      <c r="Z8" s="1">
        <v>2036</v>
      </c>
      <c r="AA8" s="1">
        <v>2037</v>
      </c>
      <c r="AB8" s="1">
        <v>2038</v>
      </c>
      <c r="AC8" s="1">
        <v>2039</v>
      </c>
      <c r="AD8" s="1">
        <v>2040</v>
      </c>
      <c r="AE8" s="1">
        <v>2041</v>
      </c>
      <c r="AF8" s="1">
        <v>2042</v>
      </c>
      <c r="AG8" s="1">
        <v>2043</v>
      </c>
      <c r="AH8" s="1">
        <v>2044</v>
      </c>
      <c r="AI8" s="1">
        <v>2045</v>
      </c>
      <c r="AJ8" s="1">
        <v>2046</v>
      </c>
      <c r="AK8" s="1">
        <v>2047</v>
      </c>
      <c r="AL8" s="1">
        <v>2048</v>
      </c>
      <c r="AM8" s="1">
        <v>2049</v>
      </c>
      <c r="AN8" s="1">
        <v>2050</v>
      </c>
    </row>
    <row r="9" spans="1:40" x14ac:dyDescent="0.25">
      <c r="A9" s="1" t="s">
        <v>61</v>
      </c>
      <c r="B9" s="34">
        <f t="shared" ref="B9:G9" si="0">TREND($E4:$F4,$E$3:$F$3,B$8)</f>
        <v>74.294156627517623</v>
      </c>
      <c r="C9" s="34">
        <f t="shared" si="0"/>
        <v>77.283889323442054</v>
      </c>
      <c r="D9" s="34">
        <f t="shared" si="0"/>
        <v>80.273622019365575</v>
      </c>
      <c r="E9" s="34">
        <f t="shared" si="0"/>
        <v>83.263354715289097</v>
      </c>
      <c r="F9" s="34">
        <f t="shared" si="0"/>
        <v>86.253087411213528</v>
      </c>
      <c r="G9" s="34">
        <f t="shared" si="0"/>
        <v>89.242820107137049</v>
      </c>
      <c r="H9" s="34">
        <f>TREND($F4:$G4,$F$3:$G$3,H$8)</f>
        <v>92.39027388840077</v>
      </c>
      <c r="I9" s="34">
        <f>TREND($F4:$G4,$F$3:$G$3,I$8)</f>
        <v>95.537727669664491</v>
      </c>
      <c r="J9" s="34">
        <f>TREND($F4:$G4,$F$3:$G$3,J$8)</f>
        <v>98.685181450929122</v>
      </c>
      <c r="K9" s="34">
        <f>TREND($F4:$G4,$F$3:$G$3,K$8)</f>
        <v>101.83263523219284</v>
      </c>
      <c r="L9" s="34">
        <f>TREND($F4:$G4,$F$3:$G$3,L$8)</f>
        <v>104.98008901345656</v>
      </c>
      <c r="M9" s="34">
        <f>TREND($G4:$H4,$G$3:$H$3,M$8)</f>
        <v>108.0198388605977</v>
      </c>
      <c r="N9" s="34">
        <f>TREND($G4:$H4,$G$3:$H$3,N$8)</f>
        <v>111.05958870773884</v>
      </c>
      <c r="O9" s="34">
        <f>TREND($G4:$H4,$G$3:$H$3,O$8)</f>
        <v>114.09933855487998</v>
      </c>
      <c r="P9" s="34">
        <f>TREND($G4:$H4,$G$3:$H$3,P$8)</f>
        <v>117.13908840202112</v>
      </c>
      <c r="Q9" s="34">
        <f>TREND($G4:$H4,$G$3:$H$3,Q$8)</f>
        <v>120.17883824916225</v>
      </c>
      <c r="R9" s="34">
        <f>TREND($H4:$I4,$H$3:$I$3,R$8)</f>
        <v>123.80205848392961</v>
      </c>
      <c r="S9" s="34">
        <f>TREND($H4:$I4,$H$3:$I$3,S$8)</f>
        <v>127.42527871869788</v>
      </c>
      <c r="T9" s="34">
        <f>TREND($H4:$I4,$H$3:$I$3,T$8)</f>
        <v>131.04849895346706</v>
      </c>
      <c r="U9" s="34">
        <f>TREND($H4:$I4,$H$3:$I$3,U$8)</f>
        <v>134.67171918823533</v>
      </c>
      <c r="V9" s="34">
        <f>TREND($H4:$I4,$H$3:$I$3,V$8)</f>
        <v>138.2949394230036</v>
      </c>
      <c r="W9" s="34">
        <f>TREND($I4:$J4,$I$3:$J$3,W$8)</f>
        <v>141.82818261708508</v>
      </c>
      <c r="X9" s="34">
        <f>TREND($I4:$J4,$I$3:$J$3,X$8)</f>
        <v>145.36142581116565</v>
      </c>
      <c r="Y9" s="34">
        <f>TREND($I4:$J4,$I$3:$J$3,Y$8)</f>
        <v>148.89466900524712</v>
      </c>
      <c r="Z9" s="34">
        <f>TREND($I4:$J4,$I$3:$J$3,Z$8)</f>
        <v>152.42791219932769</v>
      </c>
      <c r="AA9" s="34">
        <f>TREND($I4:$J4,$I$3:$J$3,AA$8)</f>
        <v>155.96115539340826</v>
      </c>
      <c r="AB9" s="34">
        <f>TREND($J4:$K4,$J$3:$K$3,AB$8)</f>
        <v>160.07606595715697</v>
      </c>
      <c r="AC9" s="34">
        <f>TREND($J4:$K4,$J$3:$K$3,AC$8)</f>
        <v>164.19097652090386</v>
      </c>
      <c r="AD9" s="34">
        <f>TREND($J4:$K4,$J$3:$K$3,AD$8)</f>
        <v>168.30588708465257</v>
      </c>
      <c r="AE9" s="34">
        <f>TREND($J4:$K4,$J$3:$K$3,AE$8)</f>
        <v>172.42079764839946</v>
      </c>
      <c r="AF9" s="34">
        <f>TREND($J4:$K4,$J$3:$K$3,AF$8)</f>
        <v>176.53570821214817</v>
      </c>
      <c r="AG9" s="34">
        <f t="shared" ref="AG9:AN9" si="1">TREND($K4:$L4,$K$3:$L$3,AG$8)</f>
        <v>180.59003996883439</v>
      </c>
      <c r="AH9" s="34">
        <f t="shared" si="1"/>
        <v>184.64437172552425</v>
      </c>
      <c r="AI9" s="34">
        <f t="shared" si="1"/>
        <v>188.6987034822123</v>
      </c>
      <c r="AJ9" s="34">
        <f t="shared" si="1"/>
        <v>192.75303523890034</v>
      </c>
      <c r="AK9" s="34">
        <f t="shared" si="1"/>
        <v>196.80736699558838</v>
      </c>
      <c r="AL9" s="34">
        <f t="shared" si="1"/>
        <v>200.86169875227642</v>
      </c>
      <c r="AM9" s="34">
        <f t="shared" si="1"/>
        <v>204.91603050896447</v>
      </c>
      <c r="AN9" s="34">
        <f t="shared" si="1"/>
        <v>208.97036226565251</v>
      </c>
    </row>
    <row r="10" spans="1:40" x14ac:dyDescent="0.25">
      <c r="A10" s="1" t="s">
        <v>103</v>
      </c>
      <c r="B10" s="45">
        <f>B9*10^6</f>
        <v>74294156.627517626</v>
      </c>
      <c r="C10" s="45">
        <f t="shared" ref="C10:AN10" si="2">C9*10^6</f>
        <v>77283889.323442057</v>
      </c>
      <c r="D10" s="45">
        <f t="shared" si="2"/>
        <v>80273622.019365579</v>
      </c>
      <c r="E10" s="45">
        <f t="shared" si="2"/>
        <v>83263354.715289101</v>
      </c>
      <c r="F10" s="45">
        <f t="shared" si="2"/>
        <v>86253087.411213532</v>
      </c>
      <c r="G10" s="45">
        <f t="shared" si="2"/>
        <v>89242820.107137054</v>
      </c>
      <c r="H10" s="45">
        <f t="shared" si="2"/>
        <v>92390273.888400763</v>
      </c>
      <c r="I10" s="45">
        <f t="shared" si="2"/>
        <v>95537727.669664487</v>
      </c>
      <c r="J10" s="45">
        <f t="shared" si="2"/>
        <v>98685181.45092912</v>
      </c>
      <c r="K10" s="45">
        <f t="shared" si="2"/>
        <v>101832635.23219284</v>
      </c>
      <c r="L10" s="45">
        <f t="shared" si="2"/>
        <v>104980089.01345657</v>
      </c>
      <c r="M10" s="45">
        <f t="shared" si="2"/>
        <v>108019838.8605977</v>
      </c>
      <c r="N10" s="45">
        <f t="shared" si="2"/>
        <v>111059588.70773885</v>
      </c>
      <c r="O10" s="45">
        <f t="shared" si="2"/>
        <v>114099338.55487998</v>
      </c>
      <c r="P10" s="45">
        <f t="shared" si="2"/>
        <v>117139088.40202111</v>
      </c>
      <c r="Q10" s="45">
        <f t="shared" si="2"/>
        <v>120178838.24916226</v>
      </c>
      <c r="R10" s="45">
        <f t="shared" si="2"/>
        <v>123802058.48392962</v>
      </c>
      <c r="S10" s="45">
        <f t="shared" si="2"/>
        <v>127425278.71869788</v>
      </c>
      <c r="T10" s="45">
        <f t="shared" si="2"/>
        <v>131048498.95346706</v>
      </c>
      <c r="U10" s="45">
        <f t="shared" si="2"/>
        <v>134671719.18823534</v>
      </c>
      <c r="V10" s="45">
        <f t="shared" si="2"/>
        <v>138294939.42300358</v>
      </c>
      <c r="W10" s="45">
        <f t="shared" si="2"/>
        <v>141828182.61708507</v>
      </c>
      <c r="X10" s="45">
        <f t="shared" si="2"/>
        <v>145361425.81116563</v>
      </c>
      <c r="Y10" s="45">
        <f t="shared" si="2"/>
        <v>148894669.00524712</v>
      </c>
      <c r="Z10" s="45">
        <f t="shared" si="2"/>
        <v>152427912.19932771</v>
      </c>
      <c r="AA10" s="45">
        <f t="shared" si="2"/>
        <v>155961155.39340827</v>
      </c>
      <c r="AB10" s="45">
        <f t="shared" si="2"/>
        <v>160076065.95715696</v>
      </c>
      <c r="AC10" s="45">
        <f t="shared" si="2"/>
        <v>164190976.52090386</v>
      </c>
      <c r="AD10" s="45">
        <f t="shared" si="2"/>
        <v>168305887.08465257</v>
      </c>
      <c r="AE10" s="45">
        <f t="shared" si="2"/>
        <v>172420797.64839944</v>
      </c>
      <c r="AF10" s="45">
        <f t="shared" si="2"/>
        <v>176535708.21214816</v>
      </c>
      <c r="AG10" s="45">
        <f t="shared" si="2"/>
        <v>180590039.9688344</v>
      </c>
      <c r="AH10" s="45">
        <f t="shared" si="2"/>
        <v>184644371.72552425</v>
      </c>
      <c r="AI10" s="45">
        <f t="shared" si="2"/>
        <v>188698703.48221231</v>
      </c>
      <c r="AJ10" s="45">
        <f t="shared" si="2"/>
        <v>192753035.23890033</v>
      </c>
      <c r="AK10" s="45">
        <f t="shared" si="2"/>
        <v>196807366.99558839</v>
      </c>
      <c r="AL10" s="45">
        <f t="shared" si="2"/>
        <v>200861698.75227642</v>
      </c>
      <c r="AM10" s="45">
        <f t="shared" si="2"/>
        <v>204916030.50896448</v>
      </c>
      <c r="AN10" s="45">
        <f t="shared" si="2"/>
        <v>208970362.26565251</v>
      </c>
    </row>
    <row r="11" spans="1:40" x14ac:dyDescent="0.25">
      <c r="A11" s="1" t="s">
        <v>64</v>
      </c>
      <c r="B11" s="34"/>
      <c r="C11" s="45">
        <f>C10-B10</f>
        <v>2989732.6959244311</v>
      </c>
      <c r="D11" s="45">
        <f t="shared" ref="D11" si="3">D10-C10</f>
        <v>2989732.6959235221</v>
      </c>
      <c r="E11" s="45">
        <f t="shared" ref="E11" si="4">E10-D10</f>
        <v>2989732.6959235221</v>
      </c>
      <c r="F11" s="45">
        <f t="shared" ref="F11" si="5">F10-E10</f>
        <v>2989732.6959244311</v>
      </c>
      <c r="G11" s="45">
        <f t="shared" ref="G11" si="6">G10-F10</f>
        <v>2989732.6959235221</v>
      </c>
      <c r="H11" s="45">
        <f t="shared" ref="H11" si="7">H10-G10</f>
        <v>3147453.7812637091</v>
      </c>
      <c r="I11" s="45">
        <f t="shared" ref="I11" si="8">I10-H10</f>
        <v>3147453.781263724</v>
      </c>
      <c r="J11" s="45">
        <f t="shared" ref="J11" si="9">J10-I10</f>
        <v>3147453.7812646329</v>
      </c>
      <c r="K11" s="45">
        <f t="shared" ref="K11" si="10">K10-J10</f>
        <v>3147453.781263724</v>
      </c>
      <c r="L11" s="45">
        <f t="shared" ref="L11" si="11">L10-K10</f>
        <v>3147453.781263724</v>
      </c>
      <c r="M11" s="45">
        <f t="shared" ref="M11" si="12">M10-L10</f>
        <v>3039749.8471411318</v>
      </c>
      <c r="N11" s="45">
        <f t="shared" ref="N11" si="13">N10-M10</f>
        <v>3039749.8471411467</v>
      </c>
      <c r="O11" s="45">
        <f t="shared" ref="O11" si="14">O10-N10</f>
        <v>3039749.8471411318</v>
      </c>
      <c r="P11" s="45">
        <f t="shared" ref="P11" si="15">P10-O10</f>
        <v>3039749.8471411318</v>
      </c>
      <c r="Q11" s="45">
        <f t="shared" ref="Q11" si="16">Q10-P10</f>
        <v>3039749.8471411467</v>
      </c>
      <c r="R11" s="45">
        <f t="shared" ref="R11" si="17">R10-Q10</f>
        <v>3623220.2347673625</v>
      </c>
      <c r="S11" s="45">
        <f t="shared" ref="S11" si="18">S10-R10</f>
        <v>3623220.2347682565</v>
      </c>
      <c r="T11" s="45">
        <f t="shared" ref="T11" si="19">T10-S10</f>
        <v>3623220.2347691804</v>
      </c>
      <c r="U11" s="45">
        <f t="shared" ref="U11" si="20">U10-T10</f>
        <v>3623220.2347682863</v>
      </c>
      <c r="V11" s="45">
        <f t="shared" ref="V11" si="21">V10-U10</f>
        <v>3623220.2347682416</v>
      </c>
      <c r="W11" s="45">
        <f t="shared" ref="W11" si="22">W10-V10</f>
        <v>3533243.1940814853</v>
      </c>
      <c r="X11" s="45">
        <f t="shared" ref="X11" si="23">X10-W10</f>
        <v>3533243.1940805614</v>
      </c>
      <c r="Y11" s="45">
        <f t="shared" ref="Y11" si="24">Y10-X10</f>
        <v>3533243.1940814853</v>
      </c>
      <c r="Z11" s="45">
        <f t="shared" ref="Z11" si="25">Z10-Y10</f>
        <v>3533243.1940805912</v>
      </c>
      <c r="AA11" s="45">
        <f t="shared" ref="AA11" si="26">AA10-Z10</f>
        <v>3533243.1940805614</v>
      </c>
      <c r="AB11" s="45">
        <f t="shared" ref="AB11" si="27">AB10-AA10</f>
        <v>4114910.5637486875</v>
      </c>
      <c r="AC11" s="45">
        <f t="shared" ref="AC11" si="28">AC10-AB10</f>
        <v>4114910.5637468994</v>
      </c>
      <c r="AD11" s="45">
        <f t="shared" ref="AD11" si="29">AD10-AC10</f>
        <v>4114910.5637487173</v>
      </c>
      <c r="AE11" s="45">
        <f t="shared" ref="AE11" si="30">AE10-AD10</f>
        <v>4114910.5637468696</v>
      </c>
      <c r="AF11" s="45">
        <f t="shared" ref="AF11" si="31">AF10-AE10</f>
        <v>4114910.5637487173</v>
      </c>
      <c r="AG11" s="45">
        <f t="shared" ref="AG11" si="32">AG10-AF10</f>
        <v>4054331.7566862404</v>
      </c>
      <c r="AH11" s="45">
        <f t="shared" ref="AH11" si="33">AH10-AG10</f>
        <v>4054331.7566898465</v>
      </c>
      <c r="AI11" s="45">
        <f t="shared" ref="AI11" si="34">AI10-AH10</f>
        <v>4054331.7566880584</v>
      </c>
      <c r="AJ11" s="45">
        <f t="shared" ref="AJ11" si="35">AJ10-AI10</f>
        <v>4054331.7566880286</v>
      </c>
      <c r="AK11" s="45">
        <f t="shared" ref="AK11" si="36">AK10-AJ10</f>
        <v>4054331.7566880584</v>
      </c>
      <c r="AL11" s="45">
        <f t="shared" ref="AL11" si="37">AL10-AK10</f>
        <v>4054331.7566880286</v>
      </c>
      <c r="AM11" s="45">
        <f t="shared" ref="AM11" si="38">AM10-AL10</f>
        <v>4054331.7566880584</v>
      </c>
      <c r="AN11" s="45">
        <f t="shared" ref="AN11" si="39">AN10-AM10</f>
        <v>4054331.7566880286</v>
      </c>
    </row>
    <row r="12" spans="1:40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x14ac:dyDescent="0.25">
      <c r="A13" s="1" t="s">
        <v>62</v>
      </c>
      <c r="B13" s="34">
        <f t="shared" ref="B13:G13" si="40">TREND($E5:$F5,$E$3:$F$3,B$8)</f>
        <v>173.353032130874</v>
      </c>
      <c r="C13" s="34">
        <f t="shared" si="40"/>
        <v>175.26681081845754</v>
      </c>
      <c r="D13" s="34">
        <f t="shared" si="40"/>
        <v>177.18058950604063</v>
      </c>
      <c r="E13" s="34">
        <f t="shared" si="40"/>
        <v>179.09436819362418</v>
      </c>
      <c r="F13" s="34">
        <f t="shared" si="40"/>
        <v>181.00814688120772</v>
      </c>
      <c r="G13" s="34">
        <f t="shared" si="40"/>
        <v>182.92192556879127</v>
      </c>
      <c r="H13" s="34">
        <f>TREND($F5:$G5,$F$3:$G$3,H$8)</f>
        <v>185.55379051208092</v>
      </c>
      <c r="I13" s="34">
        <f>TREND($F5:$G5,$F$3:$G$3,I$8)</f>
        <v>188.18565545537149</v>
      </c>
      <c r="J13" s="34">
        <f>TREND($F5:$G5,$F$3:$G$3,J$8)</f>
        <v>190.81752039866205</v>
      </c>
      <c r="K13" s="34">
        <f>TREND($F5:$G5,$F$3:$G$3,K$8)</f>
        <v>193.44938534195262</v>
      </c>
      <c r="L13" s="34">
        <f>TREND($F5:$G5,$F$3:$G$3,L$8)</f>
        <v>196.08125028524319</v>
      </c>
      <c r="M13" s="34">
        <f>TREND($G5:$H5,$G$3:$H$3,M$8)</f>
        <v>198.32178748253682</v>
      </c>
      <c r="N13" s="34">
        <f>TREND($G5:$H5,$G$3:$H$3,N$8)</f>
        <v>200.56232467983136</v>
      </c>
      <c r="O13" s="34">
        <f>TREND($G5:$H5,$G$3:$H$3,O$8)</f>
        <v>202.802861877125</v>
      </c>
      <c r="P13" s="34">
        <f>TREND($G5:$H5,$G$3:$H$3,P$8)</f>
        <v>205.04339907441954</v>
      </c>
      <c r="Q13" s="34">
        <f>TREND($G5:$H5,$G$3:$H$3,Q$8)</f>
        <v>207.28393627171408</v>
      </c>
      <c r="R13" s="34">
        <f>TREND($H5:$I5,$H$3:$I$3,R$8)</f>
        <v>209.82357016023434</v>
      </c>
      <c r="S13" s="34">
        <f>TREND($H5:$I5,$H$3:$I$3,S$8)</f>
        <v>212.36320404875369</v>
      </c>
      <c r="T13" s="34">
        <f>TREND($H5:$I5,$H$3:$I$3,T$8)</f>
        <v>214.90283793727303</v>
      </c>
      <c r="U13" s="34">
        <f>TREND($H5:$I5,$H$3:$I$3,U$8)</f>
        <v>217.44247182579238</v>
      </c>
      <c r="V13" s="34">
        <f>TREND($H5:$I5,$H$3:$I$3,V$8)</f>
        <v>219.98210571431173</v>
      </c>
      <c r="W13" s="34">
        <f>TREND($I5:$J5,$I$3:$J$3,W$8)</f>
        <v>222.0019462617829</v>
      </c>
      <c r="X13" s="34">
        <f>TREND($I5:$J5,$I$3:$J$3,X$8)</f>
        <v>224.02178680925226</v>
      </c>
      <c r="Y13" s="34">
        <f>TREND($I5:$J5,$I$3:$J$3,Y$8)</f>
        <v>226.04162735672253</v>
      </c>
      <c r="Z13" s="34">
        <f>TREND($I5:$J5,$I$3:$J$3,Z$8)</f>
        <v>228.06146790419189</v>
      </c>
      <c r="AA13" s="34">
        <f>TREND($I5:$J5,$I$3:$J$3,AA$8)</f>
        <v>230.08130845166215</v>
      </c>
      <c r="AB13" s="34">
        <f>TREND($J5:$K5,$J$3:$K$3,AB$8)</f>
        <v>232.42411754171917</v>
      </c>
      <c r="AC13" s="34">
        <f>TREND($J5:$K5,$J$3:$K$3,AC$8)</f>
        <v>234.76692663177528</v>
      </c>
      <c r="AD13" s="34">
        <f>TREND($J5:$K5,$J$3:$K$3,AD$8)</f>
        <v>237.10973572183229</v>
      </c>
      <c r="AE13" s="34">
        <f>TREND($J5:$K5,$J$3:$K$3,AE$8)</f>
        <v>239.45254481188931</v>
      </c>
      <c r="AF13" s="34">
        <f>TREND($J5:$K5,$J$3:$K$3,AF$8)</f>
        <v>241.79535390194633</v>
      </c>
      <c r="AG13" s="34">
        <f t="shared" ref="AG13:AN13" si="41">TREND($K5:$L5,$K$3:$L$3,AG$8)</f>
        <v>243.5327038113428</v>
      </c>
      <c r="AH13" s="34">
        <f t="shared" si="41"/>
        <v>245.27005372073972</v>
      </c>
      <c r="AI13" s="34">
        <f t="shared" si="41"/>
        <v>247.00740363013665</v>
      </c>
      <c r="AJ13" s="34">
        <f t="shared" si="41"/>
        <v>248.74475353953403</v>
      </c>
      <c r="AK13" s="34">
        <f t="shared" si="41"/>
        <v>250.48210344893096</v>
      </c>
      <c r="AL13" s="34">
        <f t="shared" si="41"/>
        <v>252.21945335832788</v>
      </c>
      <c r="AM13" s="34">
        <f t="shared" si="41"/>
        <v>253.95680326772481</v>
      </c>
      <c r="AN13" s="34">
        <f t="shared" si="41"/>
        <v>255.69415317712173</v>
      </c>
    </row>
    <row r="14" spans="1:40" x14ac:dyDescent="0.25">
      <c r="A14" s="1" t="s">
        <v>104</v>
      </c>
      <c r="B14" s="45">
        <f>B13*10^6</f>
        <v>173353032.13087401</v>
      </c>
      <c r="C14" s="45">
        <f t="shared" ref="C14:AN14" si="42">C13*10^6</f>
        <v>175266810.81845754</v>
      </c>
      <c r="D14" s="45">
        <f t="shared" si="42"/>
        <v>177180589.50604063</v>
      </c>
      <c r="E14" s="45">
        <f t="shared" si="42"/>
        <v>179094368.19362417</v>
      </c>
      <c r="F14" s="45">
        <f t="shared" si="42"/>
        <v>181008146.88120773</v>
      </c>
      <c r="G14" s="45">
        <f t="shared" si="42"/>
        <v>182921925.56879127</v>
      </c>
      <c r="H14" s="45">
        <f t="shared" si="42"/>
        <v>185553790.51208094</v>
      </c>
      <c r="I14" s="45">
        <f t="shared" si="42"/>
        <v>188185655.4553715</v>
      </c>
      <c r="J14" s="45">
        <f t="shared" si="42"/>
        <v>190817520.39866206</v>
      </c>
      <c r="K14" s="45">
        <f t="shared" si="42"/>
        <v>193449385.34195262</v>
      </c>
      <c r="L14" s="45">
        <f t="shared" si="42"/>
        <v>196081250.28524318</v>
      </c>
      <c r="M14" s="45">
        <f t="shared" si="42"/>
        <v>198321787.48253682</v>
      </c>
      <c r="N14" s="45">
        <f t="shared" si="42"/>
        <v>200562324.67983136</v>
      </c>
      <c r="O14" s="45">
        <f t="shared" si="42"/>
        <v>202802861.87712499</v>
      </c>
      <c r="P14" s="45">
        <f t="shared" si="42"/>
        <v>205043399.07441953</v>
      </c>
      <c r="Q14" s="45">
        <f t="shared" si="42"/>
        <v>207283936.27171409</v>
      </c>
      <c r="R14" s="45">
        <f t="shared" si="42"/>
        <v>209823570.16023433</v>
      </c>
      <c r="S14" s="45">
        <f t="shared" si="42"/>
        <v>212363204.04875368</v>
      </c>
      <c r="T14" s="45">
        <f t="shared" si="42"/>
        <v>214902837.93727303</v>
      </c>
      <c r="U14" s="45">
        <f t="shared" si="42"/>
        <v>217442471.82579237</v>
      </c>
      <c r="V14" s="45">
        <f t="shared" si="42"/>
        <v>219982105.71431172</v>
      </c>
      <c r="W14" s="45">
        <f t="shared" si="42"/>
        <v>222001946.26178291</v>
      </c>
      <c r="X14" s="45">
        <f t="shared" si="42"/>
        <v>224021786.80925226</v>
      </c>
      <c r="Y14" s="45">
        <f t="shared" si="42"/>
        <v>226041627.35672253</v>
      </c>
      <c r="Z14" s="45">
        <f t="shared" si="42"/>
        <v>228061467.90419188</v>
      </c>
      <c r="AA14" s="45">
        <f t="shared" si="42"/>
        <v>230081308.45166215</v>
      </c>
      <c r="AB14" s="45">
        <f t="shared" si="42"/>
        <v>232424117.54171917</v>
      </c>
      <c r="AC14" s="45">
        <f t="shared" si="42"/>
        <v>234766926.63177529</v>
      </c>
      <c r="AD14" s="45">
        <f t="shared" si="42"/>
        <v>237109735.72183231</v>
      </c>
      <c r="AE14" s="45">
        <f t="shared" si="42"/>
        <v>239452544.81188932</v>
      </c>
      <c r="AF14" s="45">
        <f t="shared" si="42"/>
        <v>241795353.90194634</v>
      </c>
      <c r="AG14" s="45">
        <f t="shared" si="42"/>
        <v>243532703.81134281</v>
      </c>
      <c r="AH14" s="45">
        <f t="shared" si="42"/>
        <v>245270053.72073972</v>
      </c>
      <c r="AI14" s="45">
        <f t="shared" si="42"/>
        <v>247007403.63013664</v>
      </c>
      <c r="AJ14" s="45">
        <f t="shared" si="42"/>
        <v>248744753.53953403</v>
      </c>
      <c r="AK14" s="45">
        <f t="shared" si="42"/>
        <v>250482103.44893095</v>
      </c>
      <c r="AL14" s="45">
        <f t="shared" si="42"/>
        <v>252219453.3583279</v>
      </c>
      <c r="AM14" s="45">
        <f t="shared" si="42"/>
        <v>253956803.26772481</v>
      </c>
      <c r="AN14" s="45">
        <f t="shared" si="42"/>
        <v>255694153.17712173</v>
      </c>
    </row>
    <row r="15" spans="1:40" x14ac:dyDescent="0.25">
      <c r="A15" s="1" t="s">
        <v>64</v>
      </c>
      <c r="C15" s="45">
        <f>C14-B14</f>
        <v>1913778.6875835359</v>
      </c>
      <c r="D15" s="45">
        <f t="shared" ref="D15:AN15" si="43">D14-C14</f>
        <v>1913778.6875830889</v>
      </c>
      <c r="E15" s="45">
        <f t="shared" si="43"/>
        <v>1913778.6875835359</v>
      </c>
      <c r="F15" s="45">
        <f t="shared" si="43"/>
        <v>1913778.6875835657</v>
      </c>
      <c r="G15" s="45">
        <f t="shared" si="43"/>
        <v>1913778.6875835359</v>
      </c>
      <c r="H15" s="45">
        <f t="shared" si="43"/>
        <v>2631864.9432896674</v>
      </c>
      <c r="I15" s="45">
        <f t="shared" si="43"/>
        <v>2631864.9432905614</v>
      </c>
      <c r="J15" s="45">
        <f t="shared" si="43"/>
        <v>2631864.9432905614</v>
      </c>
      <c r="K15" s="45">
        <f t="shared" si="43"/>
        <v>2631864.9432905614</v>
      </c>
      <c r="L15" s="45">
        <f t="shared" si="43"/>
        <v>2631864.9432905614</v>
      </c>
      <c r="M15" s="45">
        <f t="shared" si="43"/>
        <v>2240537.1972936392</v>
      </c>
      <c r="N15" s="45">
        <f t="shared" si="43"/>
        <v>2240537.1972945333</v>
      </c>
      <c r="O15" s="45">
        <f t="shared" si="43"/>
        <v>2240537.1972936392</v>
      </c>
      <c r="P15" s="45">
        <f t="shared" si="43"/>
        <v>2240537.1972945333</v>
      </c>
      <c r="Q15" s="45">
        <f t="shared" si="43"/>
        <v>2240537.1972945631</v>
      </c>
      <c r="R15" s="45">
        <f t="shared" si="43"/>
        <v>2539633.8885202408</v>
      </c>
      <c r="S15" s="45">
        <f t="shared" si="43"/>
        <v>2539633.8885193467</v>
      </c>
      <c r="T15" s="45">
        <f t="shared" si="43"/>
        <v>2539633.8885193467</v>
      </c>
      <c r="U15" s="45">
        <f t="shared" si="43"/>
        <v>2539633.8885193467</v>
      </c>
      <c r="V15" s="45">
        <f t="shared" si="43"/>
        <v>2539633.8885193467</v>
      </c>
      <c r="W15" s="45">
        <f t="shared" si="43"/>
        <v>2019840.5474711955</v>
      </c>
      <c r="X15" s="45">
        <f t="shared" si="43"/>
        <v>2019840.5474693477</v>
      </c>
      <c r="Y15" s="45">
        <f t="shared" si="43"/>
        <v>2019840.5474702716</v>
      </c>
      <c r="Z15" s="45">
        <f t="shared" si="43"/>
        <v>2019840.5474693477</v>
      </c>
      <c r="AA15" s="45">
        <f t="shared" si="43"/>
        <v>2019840.5474702716</v>
      </c>
      <c r="AB15" s="45">
        <f t="shared" si="43"/>
        <v>2342809.0900570154</v>
      </c>
      <c r="AC15" s="45">
        <f t="shared" si="43"/>
        <v>2342809.0900561213</v>
      </c>
      <c r="AD15" s="45">
        <f t="shared" si="43"/>
        <v>2342809.0900570154</v>
      </c>
      <c r="AE15" s="45">
        <f t="shared" si="43"/>
        <v>2342809.0900570154</v>
      </c>
      <c r="AF15" s="45">
        <f t="shared" si="43"/>
        <v>2342809.0900570154</v>
      </c>
      <c r="AG15" s="45">
        <f t="shared" si="43"/>
        <v>1737349.9093964696</v>
      </c>
      <c r="AH15" s="45">
        <f t="shared" si="43"/>
        <v>1737349.9093969166</v>
      </c>
      <c r="AI15" s="45">
        <f t="shared" si="43"/>
        <v>1737349.9093969166</v>
      </c>
      <c r="AJ15" s="45">
        <f t="shared" si="43"/>
        <v>1737349.9093973935</v>
      </c>
      <c r="AK15" s="45">
        <f t="shared" si="43"/>
        <v>1737349.9093969166</v>
      </c>
      <c r="AL15" s="45">
        <f t="shared" si="43"/>
        <v>1737349.9093969464</v>
      </c>
      <c r="AM15" s="45">
        <f t="shared" si="43"/>
        <v>1737349.9093969166</v>
      </c>
      <c r="AN15" s="45">
        <f t="shared" si="43"/>
        <v>1737349.9093969166</v>
      </c>
    </row>
    <row r="18" spans="1:40" x14ac:dyDescent="0.25">
      <c r="A18" s="35" t="s">
        <v>48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 t="s">
        <v>49</v>
      </c>
    </row>
    <row r="19" spans="1:40" x14ac:dyDescent="0.25">
      <c r="A19" s="38" t="s">
        <v>45</v>
      </c>
      <c r="B19" s="38"/>
      <c r="C19" s="38"/>
      <c r="D19" s="38" t="s">
        <v>46</v>
      </c>
      <c r="E19" s="38" t="s">
        <v>50</v>
      </c>
      <c r="F19" s="38" t="s">
        <v>51</v>
      </c>
      <c r="G19" s="39">
        <v>2012</v>
      </c>
      <c r="H19" s="39">
        <v>2017</v>
      </c>
      <c r="I19" s="39">
        <v>2022</v>
      </c>
      <c r="J19" s="39">
        <v>2027</v>
      </c>
      <c r="K19" s="39">
        <v>2032</v>
      </c>
      <c r="L19" s="39">
        <v>2037</v>
      </c>
      <c r="M19" s="39">
        <v>2042</v>
      </c>
      <c r="N19" s="39">
        <v>2047</v>
      </c>
    </row>
    <row r="20" spans="1:40" x14ac:dyDescent="0.25">
      <c r="A20" s="40" t="s">
        <v>52</v>
      </c>
      <c r="B20" s="40"/>
      <c r="C20" s="40"/>
      <c r="D20" s="40"/>
      <c r="E20" s="40"/>
      <c r="F20" s="40"/>
      <c r="G20" s="63">
        <v>0.61422409895865659</v>
      </c>
      <c r="H20" s="63">
        <v>0.69288690743992332</v>
      </c>
      <c r="I20" s="63">
        <v>0.80537861618714401</v>
      </c>
      <c r="J20" s="63">
        <v>0.98494483566857749</v>
      </c>
      <c r="K20" s="63">
        <v>1.2465303548898861</v>
      </c>
      <c r="L20" s="63">
        <v>1.6580494192338158</v>
      </c>
      <c r="M20" s="63">
        <v>2.1418191080387508</v>
      </c>
      <c r="N20" s="63">
        <v>2.7810169793207402</v>
      </c>
    </row>
    <row r="21" spans="1:40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spans="1:40" x14ac:dyDescent="0.25">
      <c r="A22" s="41" t="s">
        <v>53</v>
      </c>
      <c r="B22" s="42"/>
      <c r="C22" s="43"/>
      <c r="D22" s="42"/>
      <c r="E22" s="42"/>
      <c r="F22" s="42"/>
      <c r="G22" s="42">
        <v>1215947696.8037</v>
      </c>
      <c r="H22" s="42">
        <v>1293560155.5197299</v>
      </c>
      <c r="I22" s="42">
        <v>1383591897.89131</v>
      </c>
      <c r="J22" s="42">
        <v>1453466914.90909</v>
      </c>
      <c r="K22" s="42">
        <v>1533937577.53791</v>
      </c>
      <c r="L22" s="42">
        <v>1592149418.74388</v>
      </c>
      <c r="M22" s="42">
        <v>1659579084.9869099</v>
      </c>
      <c r="N22" s="42">
        <v>1704172882.39362</v>
      </c>
    </row>
    <row r="23" spans="1:40" x14ac:dyDescent="0.25">
      <c r="A23" s="41" t="s">
        <v>54</v>
      </c>
      <c r="B23" s="42"/>
      <c r="C23" s="43"/>
      <c r="D23" s="42" t="s">
        <v>55</v>
      </c>
      <c r="E23" s="42"/>
      <c r="F23" s="42"/>
      <c r="G23" s="42">
        <v>7.4686437845010639E-2</v>
      </c>
      <c r="H23" s="42">
        <v>8.9629089574557189E-2</v>
      </c>
      <c r="I23" s="42">
        <v>0.11143153280914476</v>
      </c>
      <c r="J23" s="42">
        <v>0.14315847316548483</v>
      </c>
      <c r="K23" s="42">
        <v>0.19120997529072631</v>
      </c>
      <c r="L23" s="42">
        <v>0.26398624190817477</v>
      </c>
      <c r="M23" s="42">
        <v>0.35545181955264299</v>
      </c>
      <c r="N23" s="42">
        <v>0.47393337216346249</v>
      </c>
      <c r="O23" s="45"/>
    </row>
    <row r="25" spans="1:40" x14ac:dyDescent="0.25">
      <c r="A25" s="2" t="s">
        <v>63</v>
      </c>
    </row>
    <row r="26" spans="1:40" x14ac:dyDescent="0.25">
      <c r="B26" s="1">
        <v>2012</v>
      </c>
      <c r="C26" s="1">
        <v>2013</v>
      </c>
      <c r="D26" s="1">
        <v>2014</v>
      </c>
      <c r="E26" s="1">
        <v>2015</v>
      </c>
      <c r="F26" s="1">
        <v>2016</v>
      </c>
      <c r="G26" s="1">
        <v>2017</v>
      </c>
      <c r="H26" s="1">
        <v>2018</v>
      </c>
      <c r="I26" s="1">
        <v>2019</v>
      </c>
      <c r="J26" s="1">
        <v>2020</v>
      </c>
      <c r="K26" s="1">
        <v>2021</v>
      </c>
      <c r="L26" s="1">
        <v>2022</v>
      </c>
      <c r="M26" s="1">
        <v>2023</v>
      </c>
      <c r="N26" s="1">
        <v>2024</v>
      </c>
      <c r="O26" s="1">
        <v>2025</v>
      </c>
      <c r="P26" s="1">
        <v>2026</v>
      </c>
      <c r="Q26" s="1">
        <v>2027</v>
      </c>
      <c r="R26" s="1">
        <v>2028</v>
      </c>
      <c r="S26" s="1">
        <v>2029</v>
      </c>
      <c r="T26" s="1">
        <v>2030</v>
      </c>
      <c r="U26" s="1">
        <v>2031</v>
      </c>
      <c r="V26" s="1">
        <v>2032</v>
      </c>
      <c r="W26" s="1">
        <v>2033</v>
      </c>
      <c r="X26" s="1">
        <v>2034</v>
      </c>
      <c r="Y26" s="1">
        <v>2035</v>
      </c>
      <c r="Z26" s="1">
        <v>2036</v>
      </c>
      <c r="AA26" s="1">
        <v>2037</v>
      </c>
      <c r="AB26" s="1">
        <v>2038</v>
      </c>
      <c r="AC26" s="1">
        <v>2039</v>
      </c>
      <c r="AD26" s="1">
        <v>2040</v>
      </c>
      <c r="AE26" s="1">
        <v>2041</v>
      </c>
      <c r="AF26" s="1">
        <v>2042</v>
      </c>
      <c r="AG26" s="1">
        <v>2043</v>
      </c>
      <c r="AH26" s="1">
        <v>2044</v>
      </c>
      <c r="AI26" s="1">
        <v>2045</v>
      </c>
      <c r="AJ26" s="1">
        <v>2046</v>
      </c>
      <c r="AK26" s="1">
        <v>2047</v>
      </c>
      <c r="AL26" s="1">
        <v>2048</v>
      </c>
      <c r="AM26" s="1">
        <v>2049</v>
      </c>
      <c r="AN26" s="1">
        <v>2050</v>
      </c>
    </row>
    <row r="27" spans="1:40" x14ac:dyDescent="0.25">
      <c r="A27" s="1" t="s">
        <v>59</v>
      </c>
      <c r="B27" s="44">
        <f>0.0003541248*B26^2-1.4263696642*B26+1436.389731348</f>
        <v>8.2151348799698098E-2</v>
      </c>
      <c r="C27" s="44">
        <f t="shared" ref="C27:AN27" si="44">0.0003541248*C26^2-1.4263696642*C26+1436.389731348</f>
        <v>8.1134004599562104E-2</v>
      </c>
      <c r="D27" s="44">
        <f t="shared" si="44"/>
        <v>8.0824909999819283E-2</v>
      </c>
      <c r="E27" s="44">
        <f t="shared" si="44"/>
        <v>8.1224064999560142E-2</v>
      </c>
      <c r="F27" s="44">
        <f t="shared" si="44"/>
        <v>8.23314695994668E-2</v>
      </c>
      <c r="G27" s="44">
        <f t="shared" si="44"/>
        <v>8.4147123799766632E-2</v>
      </c>
      <c r="H27" s="44">
        <f t="shared" si="44"/>
        <v>8.6671027599777517E-2</v>
      </c>
      <c r="I27" s="44">
        <f t="shared" si="44"/>
        <v>8.9903180999499455E-2</v>
      </c>
      <c r="J27" s="44">
        <f t="shared" si="44"/>
        <v>9.384358399984194E-2</v>
      </c>
      <c r="K27" s="44">
        <f t="shared" si="44"/>
        <v>9.8492236599668104E-2</v>
      </c>
      <c r="L27" s="44">
        <f t="shared" si="44"/>
        <v>0.10384913879966007</v>
      </c>
      <c r="M27" s="44">
        <f t="shared" si="44"/>
        <v>0.10991429059936308</v>
      </c>
      <c r="N27" s="44">
        <f t="shared" si="44"/>
        <v>0.11668769199968665</v>
      </c>
      <c r="O27" s="44">
        <f t="shared" si="44"/>
        <v>0.12416934299972127</v>
      </c>
      <c r="P27" s="44">
        <f t="shared" si="44"/>
        <v>0.13235924359946694</v>
      </c>
      <c r="Q27" s="44">
        <f t="shared" si="44"/>
        <v>0.14125739379983315</v>
      </c>
      <c r="R27" s="44">
        <f t="shared" si="44"/>
        <v>0.15086379359968305</v>
      </c>
      <c r="S27" s="44">
        <f t="shared" si="44"/>
        <v>0.16117844299947137</v>
      </c>
      <c r="T27" s="44">
        <f t="shared" si="44"/>
        <v>0.17220134199988024</v>
      </c>
      <c r="U27" s="44">
        <f t="shared" si="44"/>
        <v>0.18393249059977279</v>
      </c>
      <c r="V27" s="44">
        <f t="shared" si="44"/>
        <v>0.19637188879960377</v>
      </c>
      <c r="W27" s="44">
        <f t="shared" si="44"/>
        <v>0.20951953659937317</v>
      </c>
      <c r="X27" s="44">
        <f t="shared" si="44"/>
        <v>0.22337543399976312</v>
      </c>
      <c r="Y27" s="44">
        <f t="shared" si="44"/>
        <v>0.23793958099963675</v>
      </c>
      <c r="Z27" s="44">
        <f t="shared" si="44"/>
        <v>0.2532119775994488</v>
      </c>
      <c r="AA27" s="44">
        <f t="shared" si="44"/>
        <v>0.2691926237998814</v>
      </c>
      <c r="AB27" s="44">
        <f t="shared" si="44"/>
        <v>0.28588151959957031</v>
      </c>
      <c r="AC27" s="44">
        <f t="shared" si="44"/>
        <v>0.30327866499965239</v>
      </c>
      <c r="AD27" s="44">
        <f t="shared" si="44"/>
        <v>0.32138405999990027</v>
      </c>
      <c r="AE27" s="44">
        <f t="shared" si="44"/>
        <v>0.34019770459963183</v>
      </c>
      <c r="AF27" s="44">
        <f t="shared" si="44"/>
        <v>0.35971959879952919</v>
      </c>
      <c r="AG27" s="44">
        <f t="shared" si="44"/>
        <v>0.37994974259936498</v>
      </c>
      <c r="AH27" s="44">
        <f t="shared" si="44"/>
        <v>0.40088813599982132</v>
      </c>
      <c r="AI27" s="44">
        <f t="shared" si="44"/>
        <v>0.42253477899953396</v>
      </c>
      <c r="AJ27" s="44">
        <f t="shared" si="44"/>
        <v>0.4448896715994124</v>
      </c>
      <c r="AK27" s="44">
        <f t="shared" si="44"/>
        <v>0.46795281379991138</v>
      </c>
      <c r="AL27" s="44">
        <f t="shared" si="44"/>
        <v>0.49172420559966667</v>
      </c>
      <c r="AM27" s="44">
        <f t="shared" si="44"/>
        <v>0.51620384699958777</v>
      </c>
      <c r="AN27" s="44">
        <f t="shared" si="44"/>
        <v>0.54139173799990203</v>
      </c>
    </row>
    <row r="28" spans="1:40" x14ac:dyDescent="0.25">
      <c r="A28" s="1" t="s">
        <v>60</v>
      </c>
      <c r="B28" s="45">
        <f>B27*10^10</f>
        <v>821513487.99698102</v>
      </c>
      <c r="C28" s="45">
        <f t="shared" ref="C28:AN28" si="45">C27*10^10</f>
        <v>811340045.99562109</v>
      </c>
      <c r="D28" s="45">
        <f t="shared" si="45"/>
        <v>808249099.99819279</v>
      </c>
      <c r="E28" s="45">
        <f t="shared" si="45"/>
        <v>812240649.99560142</v>
      </c>
      <c r="F28" s="45">
        <f t="shared" si="45"/>
        <v>823314695.99466801</v>
      </c>
      <c r="G28" s="45">
        <f t="shared" si="45"/>
        <v>841471237.99766636</v>
      </c>
      <c r="H28" s="45">
        <f t="shared" si="45"/>
        <v>866710275.9977752</v>
      </c>
      <c r="I28" s="45">
        <f t="shared" si="45"/>
        <v>899031809.99499452</v>
      </c>
      <c r="J28" s="45">
        <f t="shared" si="45"/>
        <v>938435839.9984194</v>
      </c>
      <c r="K28" s="45">
        <f t="shared" si="45"/>
        <v>984922365.99668109</v>
      </c>
      <c r="L28" s="45">
        <f t="shared" si="45"/>
        <v>1038491387.9966006</v>
      </c>
      <c r="M28" s="45">
        <f t="shared" si="45"/>
        <v>1099142905.9936309</v>
      </c>
      <c r="N28" s="45">
        <f t="shared" si="45"/>
        <v>1166876919.9968665</v>
      </c>
      <c r="O28" s="45">
        <f t="shared" si="45"/>
        <v>1241693429.9972126</v>
      </c>
      <c r="P28" s="45">
        <f t="shared" si="45"/>
        <v>1323592435.9946694</v>
      </c>
      <c r="Q28" s="45">
        <f t="shared" si="45"/>
        <v>1412573937.9983315</v>
      </c>
      <c r="R28" s="45">
        <f t="shared" si="45"/>
        <v>1508637935.9968305</v>
      </c>
      <c r="S28" s="45">
        <f t="shared" si="45"/>
        <v>1611784429.9947138</v>
      </c>
      <c r="T28" s="45">
        <f t="shared" si="45"/>
        <v>1722013419.9988024</v>
      </c>
      <c r="U28" s="45">
        <f t="shared" si="45"/>
        <v>1839324905.9977279</v>
      </c>
      <c r="V28" s="45">
        <f t="shared" si="45"/>
        <v>1963718887.9960377</v>
      </c>
      <c r="W28" s="45">
        <f t="shared" si="45"/>
        <v>2095195365.9937317</v>
      </c>
      <c r="X28" s="45">
        <f t="shared" si="45"/>
        <v>2233754339.9976311</v>
      </c>
      <c r="Y28" s="45">
        <f t="shared" si="45"/>
        <v>2379395809.9963675</v>
      </c>
      <c r="Z28" s="45">
        <f t="shared" si="45"/>
        <v>2532119775.9944882</v>
      </c>
      <c r="AA28" s="45">
        <f t="shared" si="45"/>
        <v>2691926237.9988141</v>
      </c>
      <c r="AB28" s="45">
        <f t="shared" si="45"/>
        <v>2858815195.9957032</v>
      </c>
      <c r="AC28" s="45">
        <f t="shared" si="45"/>
        <v>3032786649.9965239</v>
      </c>
      <c r="AD28" s="45">
        <f t="shared" si="45"/>
        <v>3213840599.9990029</v>
      </c>
      <c r="AE28" s="45">
        <f t="shared" si="45"/>
        <v>3401977045.9963183</v>
      </c>
      <c r="AF28" s="45">
        <f t="shared" si="45"/>
        <v>3597195987.9952917</v>
      </c>
      <c r="AG28" s="45">
        <f t="shared" si="45"/>
        <v>3799497425.99365</v>
      </c>
      <c r="AH28" s="45">
        <f t="shared" si="45"/>
        <v>4008881359.9982133</v>
      </c>
      <c r="AI28" s="45">
        <f t="shared" si="45"/>
        <v>4225347789.9953394</v>
      </c>
      <c r="AJ28" s="45">
        <f t="shared" si="45"/>
        <v>4448896715.9941244</v>
      </c>
      <c r="AK28" s="45">
        <f t="shared" si="45"/>
        <v>4679528137.999114</v>
      </c>
      <c r="AL28" s="45">
        <f t="shared" si="45"/>
        <v>4917242055.9966669</v>
      </c>
      <c r="AM28" s="45">
        <f t="shared" si="45"/>
        <v>5162038469.9958773</v>
      </c>
      <c r="AN28" s="45">
        <f t="shared" si="45"/>
        <v>5413917379.9990206</v>
      </c>
    </row>
    <row r="29" spans="1:40" x14ac:dyDescent="0.25">
      <c r="A29" s="1" t="s">
        <v>65</v>
      </c>
      <c r="C29" s="45">
        <f>C28-B28</f>
        <v>-10173442.00135994</v>
      </c>
      <c r="D29" s="45">
        <f t="shared" ref="D29:AN29" si="46">D28-C28</f>
        <v>-3090945.997428298</v>
      </c>
      <c r="E29" s="45">
        <f t="shared" si="46"/>
        <v>3991549.9974086285</v>
      </c>
      <c r="F29" s="45">
        <f t="shared" si="46"/>
        <v>11074045.999066591</v>
      </c>
      <c r="G29" s="45">
        <f t="shared" si="46"/>
        <v>18156542.002998352</v>
      </c>
      <c r="H29" s="45">
        <f t="shared" si="46"/>
        <v>25239038.000108838</v>
      </c>
      <c r="I29" s="45">
        <f t="shared" si="46"/>
        <v>32321533.997219324</v>
      </c>
      <c r="J29" s="45">
        <f t="shared" si="46"/>
        <v>39404030.003424883</v>
      </c>
      <c r="K29" s="45">
        <f t="shared" si="46"/>
        <v>46486525.99826169</v>
      </c>
      <c r="L29" s="45">
        <f t="shared" si="46"/>
        <v>53569021.999919534</v>
      </c>
      <c r="M29" s="45">
        <f t="shared" si="46"/>
        <v>60651517.997030258</v>
      </c>
      <c r="N29" s="45">
        <f t="shared" si="46"/>
        <v>67734014.003235579</v>
      </c>
      <c r="O29" s="45">
        <f t="shared" si="46"/>
        <v>74816510.000346184</v>
      </c>
      <c r="P29" s="45">
        <f t="shared" si="46"/>
        <v>81899005.997456789</v>
      </c>
      <c r="Q29" s="45">
        <f t="shared" si="46"/>
        <v>88981502.003662109</v>
      </c>
      <c r="R29" s="45">
        <f t="shared" si="46"/>
        <v>96063997.998498917</v>
      </c>
      <c r="S29" s="45">
        <f t="shared" si="46"/>
        <v>103146493.99788332</v>
      </c>
      <c r="T29" s="45">
        <f t="shared" si="46"/>
        <v>110228990.00408864</v>
      </c>
      <c r="U29" s="45">
        <f t="shared" si="46"/>
        <v>117311485.99892545</v>
      </c>
      <c r="V29" s="45">
        <f t="shared" si="46"/>
        <v>124393981.99830985</v>
      </c>
      <c r="W29" s="45">
        <f t="shared" si="46"/>
        <v>131476477.99769402</v>
      </c>
      <c r="X29" s="45">
        <f t="shared" si="46"/>
        <v>138558974.00389934</v>
      </c>
      <c r="Y29" s="45">
        <f t="shared" si="46"/>
        <v>145641469.99873638</v>
      </c>
      <c r="Z29" s="45">
        <f t="shared" si="46"/>
        <v>152723965.99812078</v>
      </c>
      <c r="AA29" s="45">
        <f t="shared" si="46"/>
        <v>159806462.00432587</v>
      </c>
      <c r="AB29" s="45">
        <f t="shared" si="46"/>
        <v>166888957.99688911</v>
      </c>
      <c r="AC29" s="45">
        <f t="shared" si="46"/>
        <v>173971454.00082064</v>
      </c>
      <c r="AD29" s="45">
        <f t="shared" si="46"/>
        <v>181053950.00247908</v>
      </c>
      <c r="AE29" s="45">
        <f t="shared" si="46"/>
        <v>188136445.99731541</v>
      </c>
      <c r="AF29" s="45">
        <f t="shared" si="46"/>
        <v>195218941.99897337</v>
      </c>
      <c r="AG29" s="45">
        <f t="shared" si="46"/>
        <v>202301437.99835825</v>
      </c>
      <c r="AH29" s="45">
        <f t="shared" si="46"/>
        <v>209383934.00456333</v>
      </c>
      <c r="AI29" s="45">
        <f t="shared" si="46"/>
        <v>216466429.9971261</v>
      </c>
      <c r="AJ29" s="45">
        <f t="shared" si="46"/>
        <v>223548925.99878502</v>
      </c>
      <c r="AK29" s="45">
        <f t="shared" si="46"/>
        <v>230631422.00498962</v>
      </c>
      <c r="AL29" s="45">
        <f t="shared" si="46"/>
        <v>237713917.99755287</v>
      </c>
      <c r="AM29" s="45">
        <f t="shared" si="46"/>
        <v>244796413.99921036</v>
      </c>
      <c r="AN29" s="45">
        <f t="shared" si="46"/>
        <v>251878910.00314331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opLeftCell="A4" workbookViewId="0"/>
  </sheetViews>
  <sheetFormatPr defaultRowHeight="15" x14ac:dyDescent="0.25"/>
  <cols>
    <col min="1" max="1" width="22.5703125" customWidth="1"/>
    <col min="2" max="7" width="15.42578125" customWidth="1"/>
  </cols>
  <sheetData>
    <row r="1" spans="1:7" x14ac:dyDescent="0.25">
      <c r="A1" s="3" t="s">
        <v>97</v>
      </c>
      <c r="B1" s="12"/>
      <c r="C1" s="12"/>
      <c r="D1" s="12"/>
      <c r="E1" s="12"/>
      <c r="F1" s="12"/>
      <c r="G1" s="12"/>
    </row>
    <row r="2" spans="1:7" x14ac:dyDescent="0.25">
      <c r="A2" s="51" t="s">
        <v>17</v>
      </c>
      <c r="B2" s="66" t="s">
        <v>77</v>
      </c>
      <c r="C2" s="66"/>
      <c r="D2" s="66" t="s">
        <v>78</v>
      </c>
      <c r="E2" s="66"/>
      <c r="F2" s="66" t="s">
        <v>79</v>
      </c>
      <c r="G2" s="66"/>
    </row>
    <row r="3" spans="1:7" x14ac:dyDescent="0.25">
      <c r="A3" s="51"/>
      <c r="B3" s="51" t="s">
        <v>80</v>
      </c>
      <c r="C3" s="51" t="s">
        <v>81</v>
      </c>
      <c r="D3" s="51" t="s">
        <v>80</v>
      </c>
      <c r="E3" s="51" t="s">
        <v>81</v>
      </c>
      <c r="F3" s="51" t="s">
        <v>80</v>
      </c>
      <c r="G3" s="51" t="s">
        <v>81</v>
      </c>
    </row>
    <row r="4" spans="1:7" x14ac:dyDescent="0.25">
      <c r="A4" s="55" t="s">
        <v>82</v>
      </c>
      <c r="B4" s="52">
        <v>31.1</v>
      </c>
      <c r="C4" s="52">
        <v>43.3</v>
      </c>
      <c r="D4" s="57">
        <f>'Building Projections'!E4</f>
        <v>74.294156627517296</v>
      </c>
      <c r="E4" s="57">
        <f>'Building Projections'!E5</f>
        <v>173.35303213087374</v>
      </c>
      <c r="F4" s="53">
        <f>B4/$D$4</f>
        <v>0.41860627284489677</v>
      </c>
      <c r="G4" s="53">
        <f>C4/$E$4</f>
        <v>0.2497793056616999</v>
      </c>
    </row>
    <row r="5" spans="1:7" x14ac:dyDescent="0.25">
      <c r="A5" s="55" t="s">
        <v>83</v>
      </c>
      <c r="B5" s="52">
        <v>32.6</v>
      </c>
      <c r="C5" s="52">
        <v>31.6</v>
      </c>
      <c r="D5" s="52"/>
      <c r="E5" s="52"/>
      <c r="F5" s="53">
        <f t="shared" ref="F5:F19" si="0">B5/$D$4</f>
        <v>0.43879628600461851</v>
      </c>
      <c r="G5" s="53">
        <f t="shared" ref="G5:G19" si="1">C5/$E$4</f>
        <v>0.18228697595634452</v>
      </c>
    </row>
    <row r="6" spans="1:7" x14ac:dyDescent="0.25">
      <c r="A6" s="55" t="s">
        <v>84</v>
      </c>
      <c r="B6" s="52">
        <v>66.900000000000006</v>
      </c>
      <c r="C6" s="52">
        <v>72.7</v>
      </c>
      <c r="D6" s="52"/>
      <c r="E6" s="52"/>
      <c r="F6" s="53">
        <f t="shared" si="0"/>
        <v>0.90047458692358828</v>
      </c>
      <c r="G6" s="53">
        <f t="shared" si="1"/>
        <v>0.41937541620336222</v>
      </c>
    </row>
    <row r="7" spans="1:7" x14ac:dyDescent="0.25">
      <c r="A7" s="55" t="s">
        <v>85</v>
      </c>
      <c r="B7" s="52">
        <v>5.5</v>
      </c>
      <c r="C7" s="52">
        <v>2.1</v>
      </c>
      <c r="D7" s="52"/>
      <c r="E7" s="52"/>
      <c r="F7" s="53">
        <f t="shared" si="0"/>
        <v>7.4030048252312936E-2</v>
      </c>
      <c r="G7" s="53">
        <f t="shared" si="1"/>
        <v>1.2114007895833022E-2</v>
      </c>
    </row>
    <row r="8" spans="1:7" x14ac:dyDescent="0.25">
      <c r="A8" s="55" t="s">
        <v>86</v>
      </c>
      <c r="B8" s="52">
        <v>3.1</v>
      </c>
      <c r="C8" s="52">
        <v>0.3</v>
      </c>
      <c r="D8" s="52"/>
      <c r="E8" s="52"/>
      <c r="F8" s="53">
        <f t="shared" si="0"/>
        <v>4.1726027196758199E-2</v>
      </c>
      <c r="G8" s="53">
        <f t="shared" si="1"/>
        <v>1.7305725565475744E-3</v>
      </c>
    </row>
    <row r="9" spans="1:7" x14ac:dyDescent="0.25">
      <c r="A9" s="55"/>
      <c r="B9" s="52"/>
      <c r="C9" s="52"/>
      <c r="D9" s="52"/>
      <c r="E9" s="52"/>
      <c r="F9" s="53"/>
      <c r="G9" s="53"/>
    </row>
    <row r="10" spans="1:7" x14ac:dyDescent="0.25">
      <c r="A10" s="55" t="s">
        <v>87</v>
      </c>
      <c r="B10" s="52">
        <v>41.4</v>
      </c>
      <c r="C10" s="52">
        <v>16.2</v>
      </c>
      <c r="D10" s="52"/>
      <c r="E10" s="52"/>
      <c r="F10" s="53">
        <f t="shared" si="0"/>
        <v>0.55724436320831916</v>
      </c>
      <c r="G10" s="53">
        <f t="shared" si="1"/>
        <v>9.3450918053569018E-2</v>
      </c>
    </row>
    <row r="11" spans="1:7" x14ac:dyDescent="0.25">
      <c r="A11" s="55" t="s">
        <v>88</v>
      </c>
      <c r="B11" s="52">
        <v>14.3</v>
      </c>
      <c r="C11" s="52">
        <v>2.2000000000000002</v>
      </c>
      <c r="D11" s="51"/>
      <c r="E11" s="51"/>
      <c r="F11" s="53">
        <f t="shared" si="0"/>
        <v>0.19247812545601364</v>
      </c>
      <c r="G11" s="53">
        <f t="shared" si="1"/>
        <v>1.2690865414682215E-2</v>
      </c>
    </row>
    <row r="12" spans="1:7" x14ac:dyDescent="0.25">
      <c r="A12" s="55" t="s">
        <v>89</v>
      </c>
      <c r="B12" s="52">
        <v>9.1999999999999993</v>
      </c>
      <c r="C12" s="52">
        <v>0</v>
      </c>
      <c r="D12" s="51"/>
      <c r="E12" s="51"/>
      <c r="F12" s="53">
        <f t="shared" si="0"/>
        <v>0.1238320807129598</v>
      </c>
      <c r="G12" s="53">
        <f t="shared" si="1"/>
        <v>0</v>
      </c>
    </row>
    <row r="13" spans="1:7" x14ac:dyDescent="0.25">
      <c r="A13" s="55" t="s">
        <v>90</v>
      </c>
      <c r="B13" s="52">
        <v>6.9</v>
      </c>
      <c r="C13" s="52">
        <v>0</v>
      </c>
      <c r="D13" s="51"/>
      <c r="E13" s="51"/>
      <c r="F13" s="53">
        <f t="shared" si="0"/>
        <v>9.287406053471986E-2</v>
      </c>
      <c r="G13" s="53">
        <f t="shared" si="1"/>
        <v>0</v>
      </c>
    </row>
    <row r="14" spans="1:7" x14ac:dyDescent="0.25">
      <c r="A14" s="55" t="s">
        <v>91</v>
      </c>
      <c r="B14" s="52">
        <v>12.5</v>
      </c>
      <c r="C14" s="52">
        <v>0</v>
      </c>
      <c r="D14" s="51"/>
      <c r="E14" s="51"/>
      <c r="F14" s="53">
        <f t="shared" si="0"/>
        <v>0.16825010966434756</v>
      </c>
      <c r="G14" s="53">
        <f t="shared" si="1"/>
        <v>0</v>
      </c>
    </row>
    <row r="15" spans="1:7" x14ac:dyDescent="0.25">
      <c r="A15" s="55"/>
      <c r="B15" s="51"/>
      <c r="C15" s="51"/>
      <c r="D15" s="51"/>
      <c r="E15" s="51"/>
      <c r="F15" s="53"/>
      <c r="G15" s="53"/>
    </row>
    <row r="16" spans="1:7" x14ac:dyDescent="0.25">
      <c r="A16" s="55" t="s">
        <v>92</v>
      </c>
      <c r="B16" s="52">
        <v>38.9</v>
      </c>
      <c r="C16" s="51"/>
      <c r="D16" s="51"/>
      <c r="E16" s="51"/>
      <c r="F16" s="53">
        <f t="shared" si="0"/>
        <v>0.52359434127544957</v>
      </c>
      <c r="G16" s="53">
        <f t="shared" si="1"/>
        <v>0</v>
      </c>
    </row>
    <row r="17" spans="1:7" x14ac:dyDescent="0.25">
      <c r="A17" s="55" t="s">
        <v>93</v>
      </c>
      <c r="B17" s="52">
        <v>179.7</v>
      </c>
      <c r="C17" s="52">
        <v>174.2</v>
      </c>
      <c r="D17" s="51"/>
      <c r="E17" s="51"/>
      <c r="F17" s="53">
        <f t="shared" si="0"/>
        <v>2.4187635765346607</v>
      </c>
      <c r="G17" s="53">
        <f t="shared" si="1"/>
        <v>1.0048857978352916</v>
      </c>
    </row>
    <row r="18" spans="1:7" x14ac:dyDescent="0.25">
      <c r="A18" s="55" t="s">
        <v>94</v>
      </c>
      <c r="B18" s="52">
        <v>28.3</v>
      </c>
      <c r="C18" s="52">
        <v>10.1</v>
      </c>
      <c r="D18" s="51"/>
      <c r="E18" s="51"/>
      <c r="F18" s="53">
        <f t="shared" si="0"/>
        <v>0.38091824828008292</v>
      </c>
      <c r="G18" s="53">
        <f t="shared" si="1"/>
        <v>5.8262609403768338E-2</v>
      </c>
    </row>
    <row r="19" spans="1:7" x14ac:dyDescent="0.25">
      <c r="A19" s="55" t="s">
        <v>95</v>
      </c>
      <c r="B19" s="52">
        <v>4</v>
      </c>
      <c r="C19" s="52">
        <v>0.6</v>
      </c>
      <c r="D19" s="51"/>
      <c r="E19" s="51"/>
      <c r="F19" s="53">
        <f t="shared" si="0"/>
        <v>5.3840035092591221E-2</v>
      </c>
      <c r="G19" s="53">
        <f t="shared" si="1"/>
        <v>3.4611451130951488E-3</v>
      </c>
    </row>
    <row r="20" spans="1:7" x14ac:dyDescent="0.25">
      <c r="A20" s="51"/>
      <c r="B20" s="51"/>
      <c r="C20" s="51"/>
      <c r="D20" s="51"/>
      <c r="E20" s="51"/>
      <c r="F20" s="51"/>
      <c r="G20" s="51"/>
    </row>
    <row r="21" spans="1:7" x14ac:dyDescent="0.25">
      <c r="A21" s="51"/>
      <c r="B21" s="51"/>
      <c r="C21" s="51"/>
      <c r="D21" s="51"/>
      <c r="E21" s="51"/>
      <c r="F21" s="51"/>
      <c r="G21" s="51"/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5" x14ac:dyDescent="0.25"/>
  <cols>
    <col min="1" max="1" width="23.5703125" customWidth="1"/>
    <col min="2" max="2" width="15.85546875" customWidth="1"/>
  </cols>
  <sheetData>
    <row r="1" spans="1:2" x14ac:dyDescent="0.25">
      <c r="A1" s="2" t="s">
        <v>66</v>
      </c>
      <c r="B1" s="11" t="s">
        <v>67</v>
      </c>
    </row>
    <row r="2" spans="1:2" x14ac:dyDescent="0.25">
      <c r="A2" s="7" t="s">
        <v>11</v>
      </c>
      <c r="B2" s="15">
        <v>19</v>
      </c>
    </row>
    <row r="3" spans="1:2" x14ac:dyDescent="0.25">
      <c r="A3" s="7" t="s">
        <v>12</v>
      </c>
      <c r="B3" s="15">
        <v>15.833333333333334</v>
      </c>
    </row>
    <row r="4" spans="1:2" x14ac:dyDescent="0.25">
      <c r="A4" s="7" t="s">
        <v>13</v>
      </c>
      <c r="B4" s="15">
        <v>51.81818181818182</v>
      </c>
    </row>
    <row r="5" spans="1:2" x14ac:dyDescent="0.25">
      <c r="A5" s="7" t="s">
        <v>14</v>
      </c>
      <c r="B5" s="15">
        <v>9.1324200913242013</v>
      </c>
    </row>
    <row r="6" spans="1:2" x14ac:dyDescent="0.25">
      <c r="A6" s="7" t="s">
        <v>15</v>
      </c>
      <c r="B6" s="15">
        <v>13.533333333333333</v>
      </c>
    </row>
    <row r="7" spans="1:2" x14ac:dyDescent="0.25">
      <c r="A7" s="7" t="s">
        <v>16</v>
      </c>
      <c r="B7" s="15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workbookViewId="0">
      <selection activeCell="C16" sqref="C16"/>
    </sheetView>
  </sheetViews>
  <sheetFormatPr defaultRowHeight="15" x14ac:dyDescent="0.25"/>
  <cols>
    <col min="1" max="1" width="29.140625" customWidth="1"/>
    <col min="2" max="2" width="19.28515625" customWidth="1"/>
    <col min="3" max="3" width="22" customWidth="1"/>
    <col min="4" max="4" width="22.42578125" customWidth="1"/>
    <col min="5" max="5" width="19.7109375" customWidth="1"/>
    <col min="6" max="6" width="15" customWidth="1"/>
    <col min="7" max="7" width="24" customWidth="1"/>
    <col min="8" max="8" width="25.7109375" customWidth="1"/>
    <col min="9" max="9" width="27.28515625" style="47" customWidth="1"/>
  </cols>
  <sheetData>
    <row r="1" spans="1:3" x14ac:dyDescent="0.25">
      <c r="A1" s="3" t="s">
        <v>31</v>
      </c>
      <c r="B1" s="12"/>
      <c r="C1" s="12"/>
    </row>
    <row r="2" spans="1:3" x14ac:dyDescent="0.25">
      <c r="A2" s="2" t="s">
        <v>42</v>
      </c>
      <c r="B2" s="2" t="s">
        <v>18</v>
      </c>
      <c r="C2" s="11" t="s">
        <v>34</v>
      </c>
    </row>
    <row r="3" spans="1:3" x14ac:dyDescent="0.25">
      <c r="A3" t="s">
        <v>5</v>
      </c>
      <c r="B3" t="s">
        <v>23</v>
      </c>
      <c r="C3">
        <v>15</v>
      </c>
    </row>
    <row r="4" spans="1:3" x14ac:dyDescent="0.25">
      <c r="A4" s="7" t="s">
        <v>5</v>
      </c>
      <c r="B4" t="s">
        <v>24</v>
      </c>
      <c r="C4">
        <v>700</v>
      </c>
    </row>
    <row r="5" spans="1:3" x14ac:dyDescent="0.25">
      <c r="A5" s="7" t="s">
        <v>19</v>
      </c>
      <c r="B5" s="7" t="s">
        <v>23</v>
      </c>
      <c r="C5">
        <v>800</v>
      </c>
    </row>
    <row r="6" spans="1:3" x14ac:dyDescent="0.25">
      <c r="A6" s="7" t="s">
        <v>19</v>
      </c>
      <c r="B6" s="7" t="s">
        <v>24</v>
      </c>
      <c r="C6">
        <v>1400</v>
      </c>
    </row>
    <row r="7" spans="1:3" x14ac:dyDescent="0.25">
      <c r="A7" s="7" t="s">
        <v>20</v>
      </c>
      <c r="B7" s="7" t="s">
        <v>23</v>
      </c>
      <c r="C7">
        <v>10000</v>
      </c>
    </row>
    <row r="8" spans="1:3" x14ac:dyDescent="0.25">
      <c r="A8" s="7" t="s">
        <v>20</v>
      </c>
      <c r="B8" s="7" t="s">
        <v>24</v>
      </c>
      <c r="C8">
        <v>16000</v>
      </c>
    </row>
    <row r="9" spans="1:3" x14ac:dyDescent="0.25">
      <c r="A9" s="7" t="s">
        <v>21</v>
      </c>
      <c r="B9" s="7" t="s">
        <v>23</v>
      </c>
      <c r="C9">
        <v>17000</v>
      </c>
    </row>
    <row r="10" spans="1:3" x14ac:dyDescent="0.25">
      <c r="A10" s="7" t="s">
        <v>21</v>
      </c>
      <c r="B10" s="7" t="s">
        <v>24</v>
      </c>
      <c r="C10">
        <v>24000</v>
      </c>
    </row>
    <row r="11" spans="1:3" x14ac:dyDescent="0.25">
      <c r="A11" s="7" t="s">
        <v>22</v>
      </c>
      <c r="B11" s="7" t="s">
        <v>23</v>
      </c>
      <c r="C11">
        <v>25000</v>
      </c>
    </row>
    <row r="12" spans="1:3" x14ac:dyDescent="0.25">
      <c r="A12" s="7" t="s">
        <v>22</v>
      </c>
      <c r="B12" s="7" t="s">
        <v>24</v>
      </c>
      <c r="C12">
        <v>35000</v>
      </c>
    </row>
    <row r="14" spans="1:3" x14ac:dyDescent="0.25">
      <c r="A14" s="3" t="s">
        <v>32</v>
      </c>
      <c r="B14" s="12"/>
      <c r="C14" s="12"/>
    </row>
    <row r="15" spans="1:3" x14ac:dyDescent="0.25">
      <c r="A15" s="2" t="s">
        <v>26</v>
      </c>
      <c r="C15" s="11" t="s">
        <v>33</v>
      </c>
    </row>
    <row r="16" spans="1:3" x14ac:dyDescent="0.25">
      <c r="A16" t="s">
        <v>28</v>
      </c>
      <c r="C16">
        <v>250</v>
      </c>
    </row>
    <row r="17" spans="1:3" x14ac:dyDescent="0.25">
      <c r="A17" t="s">
        <v>29</v>
      </c>
      <c r="C17">
        <v>700</v>
      </c>
    </row>
    <row r="18" spans="1:3" x14ac:dyDescent="0.25">
      <c r="A18" t="s">
        <v>30</v>
      </c>
      <c r="C18">
        <v>1300</v>
      </c>
    </row>
    <row r="32" spans="1:3" s="51" customFormat="1" x14ac:dyDescent="0.25"/>
    <row r="45" spans="1:1" x14ac:dyDescent="0.25">
      <c r="A45" s="51"/>
    </row>
    <row r="51" spans="1:1" x14ac:dyDescent="0.25">
      <c r="A51" s="51"/>
    </row>
    <row r="52" spans="1:1" x14ac:dyDescent="0.25">
      <c r="A52" s="51"/>
    </row>
    <row r="53" spans="1:1" x14ac:dyDescent="0.25">
      <c r="A53" s="51"/>
    </row>
    <row r="54" spans="1:1" x14ac:dyDescent="0.25">
      <c r="A54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topLeftCell="A37" workbookViewId="0"/>
  </sheetViews>
  <sheetFormatPr defaultRowHeight="15" x14ac:dyDescent="0.25"/>
  <sheetData>
    <row r="1" spans="1:3" x14ac:dyDescent="0.25">
      <c r="A1" s="2" t="s">
        <v>111</v>
      </c>
    </row>
    <row r="2" spans="1:3" x14ac:dyDescent="0.25">
      <c r="A2">
        <v>105.9</v>
      </c>
      <c r="B2" t="s">
        <v>112</v>
      </c>
    </row>
    <row r="4" spans="1:3" s="55" customFormat="1" x14ac:dyDescent="0.25"/>
    <row r="5" spans="1:3" s="55" customFormat="1" x14ac:dyDescent="0.25">
      <c r="A5" s="2" t="s">
        <v>123</v>
      </c>
    </row>
    <row r="6" spans="1:3" x14ac:dyDescent="0.25">
      <c r="A6" t="s">
        <v>116</v>
      </c>
    </row>
    <row r="7" spans="1:3" x14ac:dyDescent="0.25">
      <c r="A7" t="s">
        <v>118</v>
      </c>
      <c r="C7">
        <f>A2</f>
        <v>105.9</v>
      </c>
    </row>
    <row r="8" spans="1:3" x14ac:dyDescent="0.25">
      <c r="A8" t="s">
        <v>119</v>
      </c>
      <c r="C8">
        <f>C7</f>
        <v>105.9</v>
      </c>
    </row>
    <row r="9" spans="1:3" x14ac:dyDescent="0.25">
      <c r="A9" t="s">
        <v>120</v>
      </c>
      <c r="C9">
        <f>C8</f>
        <v>105.9</v>
      </c>
    </row>
    <row r="10" spans="1:3" x14ac:dyDescent="0.25">
      <c r="A10" t="s">
        <v>121</v>
      </c>
      <c r="C10">
        <f>C9/2</f>
        <v>52.95</v>
      </c>
    </row>
    <row r="11" spans="1:3" x14ac:dyDescent="0.25">
      <c r="A11" t="s">
        <v>117</v>
      </c>
      <c r="C11" s="54">
        <f>SQRT(C10)</f>
        <v>7.2766750648905578</v>
      </c>
    </row>
    <row r="12" spans="1:3" x14ac:dyDescent="0.25">
      <c r="A12" t="s">
        <v>122</v>
      </c>
      <c r="C12" s="54">
        <f>2*C11</f>
        <v>14.553350129781116</v>
      </c>
    </row>
    <row r="14" spans="1:3" x14ac:dyDescent="0.25">
      <c r="A14" t="s">
        <v>125</v>
      </c>
    </row>
    <row r="15" spans="1:3" x14ac:dyDescent="0.25">
      <c r="A15">
        <v>3</v>
      </c>
      <c r="B15" t="s">
        <v>124</v>
      </c>
      <c r="C15" t="s">
        <v>24</v>
      </c>
    </row>
    <row r="17" spans="1:2" x14ac:dyDescent="0.25">
      <c r="A17" t="s">
        <v>126</v>
      </c>
    </row>
    <row r="18" spans="1:2" x14ac:dyDescent="0.25">
      <c r="A18" s="15">
        <f>(2*C11+2*C12)*A15</f>
        <v>130.98015116803003</v>
      </c>
      <c r="B18" t="s">
        <v>128</v>
      </c>
    </row>
    <row r="20" spans="1:2" x14ac:dyDescent="0.25">
      <c r="A20" t="s">
        <v>129</v>
      </c>
    </row>
    <row r="21" spans="1:2" x14ac:dyDescent="0.25">
      <c r="A21" t="s">
        <v>130</v>
      </c>
    </row>
    <row r="22" spans="1:2" x14ac:dyDescent="0.25">
      <c r="A22" t="s">
        <v>131</v>
      </c>
    </row>
    <row r="23" spans="1:2" x14ac:dyDescent="0.25">
      <c r="A23" t="s">
        <v>132</v>
      </c>
    </row>
    <row r="25" spans="1:2" x14ac:dyDescent="0.25">
      <c r="A25" s="16">
        <v>4</v>
      </c>
      <c r="B25" t="s">
        <v>133</v>
      </c>
    </row>
    <row r="26" spans="1:2" x14ac:dyDescent="0.25">
      <c r="A26" s="59">
        <f>A18-A25</f>
        <v>126.98015116803003</v>
      </c>
      <c r="B26" s="55" t="s">
        <v>127</v>
      </c>
    </row>
    <row r="27" spans="1:2" x14ac:dyDescent="0.25">
      <c r="A27" s="59">
        <f>A2</f>
        <v>105.9</v>
      </c>
      <c r="B27" t="s">
        <v>134</v>
      </c>
    </row>
    <row r="30" spans="1:2" x14ac:dyDescent="0.25">
      <c r="A30" s="2" t="s">
        <v>135</v>
      </c>
    </row>
    <row r="31" spans="1:2" s="55" customFormat="1" x14ac:dyDescent="0.25">
      <c r="A31" s="1" t="s">
        <v>136</v>
      </c>
    </row>
    <row r="32" spans="1:2" s="55" customFormat="1" x14ac:dyDescent="0.25">
      <c r="A32" s="1"/>
    </row>
    <row r="33" spans="1:2" x14ac:dyDescent="0.25">
      <c r="A33" t="s">
        <v>143</v>
      </c>
    </row>
    <row r="34" spans="1:2" x14ac:dyDescent="0.25">
      <c r="A34">
        <v>3</v>
      </c>
      <c r="B34" t="s">
        <v>137</v>
      </c>
    </row>
    <row r="35" spans="1:2" s="55" customFormat="1" x14ac:dyDescent="0.25">
      <c r="A35" s="55">
        <v>3</v>
      </c>
      <c r="B35" s="55" t="s">
        <v>138</v>
      </c>
    </row>
    <row r="36" spans="1:2" x14ac:dyDescent="0.25">
      <c r="A36">
        <v>4</v>
      </c>
      <c r="B36" t="s">
        <v>139</v>
      </c>
    </row>
    <row r="37" spans="1:2" x14ac:dyDescent="0.25">
      <c r="A37">
        <v>4</v>
      </c>
      <c r="B37" t="s">
        <v>140</v>
      </c>
    </row>
    <row r="38" spans="1:2" x14ac:dyDescent="0.25">
      <c r="A38">
        <v>2</v>
      </c>
      <c r="B38" t="s">
        <v>141</v>
      </c>
    </row>
    <row r="39" spans="1:2" x14ac:dyDescent="0.25">
      <c r="A39">
        <v>1</v>
      </c>
      <c r="B39" t="s">
        <v>142</v>
      </c>
    </row>
    <row r="40" spans="1:2" x14ac:dyDescent="0.25">
      <c r="A40" s="16">
        <f>SUM(A34:A39)</f>
        <v>17</v>
      </c>
      <c r="B40" t="s">
        <v>146</v>
      </c>
    </row>
    <row r="42" spans="1:2" x14ac:dyDescent="0.25">
      <c r="A42" t="s">
        <v>144</v>
      </c>
    </row>
    <row r="43" spans="1:2" x14ac:dyDescent="0.25">
      <c r="A43" s="16">
        <f>A40/2</f>
        <v>8.5</v>
      </c>
      <c r="B43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topLeftCell="A34" workbookViewId="0">
      <selection activeCell="F3" sqref="F3"/>
    </sheetView>
  </sheetViews>
  <sheetFormatPr defaultRowHeight="15" x14ac:dyDescent="0.25"/>
  <cols>
    <col min="1" max="1" width="23" customWidth="1"/>
    <col min="2" max="2" width="19.140625" customWidth="1"/>
    <col min="3" max="4" width="14.5703125" customWidth="1"/>
    <col min="5" max="5" width="17.5703125" customWidth="1"/>
    <col min="6" max="6" width="22.42578125" customWidth="1"/>
    <col min="7" max="7" width="25" customWidth="1"/>
  </cols>
  <sheetData>
    <row r="1" spans="1:7" x14ac:dyDescent="0.25">
      <c r="A1" s="3" t="s">
        <v>156</v>
      </c>
      <c r="B1" s="12"/>
      <c r="C1" s="12"/>
      <c r="D1" s="12"/>
      <c r="E1" s="12"/>
      <c r="F1" s="12"/>
      <c r="G1" s="58"/>
    </row>
    <row r="2" spans="1:7" ht="30" x14ac:dyDescent="0.25">
      <c r="A2" s="13" t="s">
        <v>27</v>
      </c>
      <c r="B2" s="14" t="s">
        <v>34</v>
      </c>
      <c r="C2" s="14" t="s">
        <v>99</v>
      </c>
      <c r="D2" s="14" t="s">
        <v>100</v>
      </c>
      <c r="E2" s="61" t="s">
        <v>101</v>
      </c>
      <c r="F2" s="61" t="s">
        <v>102</v>
      </c>
      <c r="G2" s="14" t="s">
        <v>70</v>
      </c>
    </row>
    <row r="3" spans="1:7" x14ac:dyDescent="0.25">
      <c r="A3" s="7" t="s">
        <v>22</v>
      </c>
      <c r="B3">
        <f>AVERAGE('Component Costs'!C11:C12)</f>
        <v>30000</v>
      </c>
      <c r="C3" s="56">
        <f>'Appliances per Household'!F19</f>
        <v>5.3840035092591221E-2</v>
      </c>
      <c r="D3" s="56">
        <f>'Appliances per Household'!G19</f>
        <v>3.4611451130951488E-3</v>
      </c>
      <c r="E3" s="15">
        <f t="shared" ref="E3:F10" si="0">$B3*C3</f>
        <v>1615.2010527777365</v>
      </c>
      <c r="F3" s="15">
        <f t="shared" si="0"/>
        <v>103.83435339285447</v>
      </c>
      <c r="G3" s="47" t="s">
        <v>12</v>
      </c>
    </row>
    <row r="4" spans="1:7" x14ac:dyDescent="0.25">
      <c r="A4" s="7" t="s">
        <v>19</v>
      </c>
      <c r="B4">
        <f>AVERAGE('Component Costs'!C5:C6)</f>
        <v>1100</v>
      </c>
      <c r="C4" s="56">
        <f>'Appliances per Household'!F17</f>
        <v>2.4187635765346607</v>
      </c>
      <c r="D4" s="56">
        <f>'Appliances per Household'!G17</f>
        <v>1.0048857978352916</v>
      </c>
      <c r="E4" s="15">
        <f t="shared" si="0"/>
        <v>2660.6399341881265</v>
      </c>
      <c r="F4" s="15">
        <f t="shared" si="0"/>
        <v>1105.3743776188207</v>
      </c>
      <c r="G4" s="47" t="s">
        <v>12</v>
      </c>
    </row>
    <row r="5" spans="1:7" x14ac:dyDescent="0.25">
      <c r="A5" s="7" t="s">
        <v>28</v>
      </c>
      <c r="B5">
        <f>'Component Costs'!C16</f>
        <v>250</v>
      </c>
      <c r="C5" s="60">
        <f>'Envelope Lighting Calcs'!$A26</f>
        <v>126.98015116803003</v>
      </c>
      <c r="D5" s="60">
        <f>'Envelope Lighting Calcs'!$A26</f>
        <v>126.98015116803003</v>
      </c>
      <c r="E5" s="15">
        <f t="shared" si="0"/>
        <v>31745.037792007508</v>
      </c>
      <c r="F5" s="15">
        <f t="shared" si="0"/>
        <v>31745.037792007508</v>
      </c>
      <c r="G5" s="47" t="s">
        <v>13</v>
      </c>
    </row>
    <row r="6" spans="1:7" x14ac:dyDescent="0.25">
      <c r="A6" s="7" t="s">
        <v>29</v>
      </c>
      <c r="B6" s="7">
        <f>'Component Costs'!C17</f>
        <v>700</v>
      </c>
      <c r="C6" s="60">
        <f>'Envelope Lighting Calcs'!$A27</f>
        <v>105.9</v>
      </c>
      <c r="D6" s="60">
        <f>'Envelope Lighting Calcs'!$A27</f>
        <v>105.9</v>
      </c>
      <c r="E6" s="15">
        <f t="shared" si="0"/>
        <v>74130</v>
      </c>
      <c r="F6" s="15">
        <f t="shared" si="0"/>
        <v>74130</v>
      </c>
      <c r="G6" s="47" t="s">
        <v>13</v>
      </c>
    </row>
    <row r="7" spans="1:7" x14ac:dyDescent="0.25">
      <c r="A7" s="7" t="s">
        <v>30</v>
      </c>
      <c r="B7" s="7">
        <f>'Component Costs'!C18</f>
        <v>1300</v>
      </c>
      <c r="C7" s="8">
        <f>'Envelope Lighting Calcs'!$A25</f>
        <v>4</v>
      </c>
      <c r="D7" s="8">
        <f>'Envelope Lighting Calcs'!$A25</f>
        <v>4</v>
      </c>
      <c r="E7" s="15">
        <f t="shared" si="0"/>
        <v>5200</v>
      </c>
      <c r="F7" s="15">
        <f t="shared" si="0"/>
        <v>5200</v>
      </c>
      <c r="G7" s="47" t="s">
        <v>13</v>
      </c>
    </row>
    <row r="8" spans="1:7" x14ac:dyDescent="0.25">
      <c r="A8" s="7" t="s">
        <v>5</v>
      </c>
      <c r="B8" s="15">
        <f>AVERAGE('Component Costs'!C3:C4)</f>
        <v>357.5</v>
      </c>
      <c r="C8" s="8">
        <f>'Envelope Lighting Calcs'!A40</f>
        <v>17</v>
      </c>
      <c r="D8" s="8">
        <f>'Envelope Lighting Calcs'!A43</f>
        <v>8.5</v>
      </c>
      <c r="E8" s="15">
        <f t="shared" si="0"/>
        <v>6077.5</v>
      </c>
      <c r="F8" s="15">
        <f t="shared" si="0"/>
        <v>3038.75</v>
      </c>
      <c r="G8" s="47" t="s">
        <v>14</v>
      </c>
    </row>
    <row r="9" spans="1:7" x14ac:dyDescent="0.25">
      <c r="A9" s="7" t="s">
        <v>21</v>
      </c>
      <c r="B9">
        <f>AVERAGE('Component Costs'!C9:C10)</f>
        <v>20500</v>
      </c>
      <c r="C9" s="56">
        <f>'Appliances per Household'!F10</f>
        <v>0.55724436320831916</v>
      </c>
      <c r="D9" s="56">
        <f>'Appliances per Household'!G10</f>
        <v>9.3450918053569018E-2</v>
      </c>
      <c r="E9" s="15">
        <f t="shared" si="0"/>
        <v>11423.509445770544</v>
      </c>
      <c r="F9" s="15">
        <f t="shared" si="0"/>
        <v>1915.7438200981649</v>
      </c>
      <c r="G9" s="47" t="s">
        <v>15</v>
      </c>
    </row>
    <row r="10" spans="1:7" x14ac:dyDescent="0.25">
      <c r="A10" s="7" t="s">
        <v>20</v>
      </c>
      <c r="B10">
        <f>AVERAGE('Component Costs'!C7:C8)</f>
        <v>13000</v>
      </c>
      <c r="C10" s="56">
        <f>'Appliances per Household'!F6</f>
        <v>0.90047458692358828</v>
      </c>
      <c r="D10" s="56">
        <f>'Appliances per Household'!G6</f>
        <v>0.41937541620336222</v>
      </c>
      <c r="E10" s="15">
        <f t="shared" si="0"/>
        <v>11706.169630006647</v>
      </c>
      <c r="F10" s="15">
        <f t="shared" si="0"/>
        <v>5451.8804106437092</v>
      </c>
      <c r="G10" s="47" t="s">
        <v>15</v>
      </c>
    </row>
    <row r="11" spans="1:7" x14ac:dyDescent="0.25">
      <c r="G11" s="47"/>
    </row>
    <row r="12" spans="1:7" x14ac:dyDescent="0.25">
      <c r="A12" s="2" t="s">
        <v>110</v>
      </c>
      <c r="G12" s="47"/>
    </row>
    <row r="13" spans="1:7" x14ac:dyDescent="0.25">
      <c r="A13" s="13" t="s">
        <v>27</v>
      </c>
      <c r="B13" s="11" t="s">
        <v>105</v>
      </c>
      <c r="C13" s="51"/>
      <c r="D13" s="51"/>
      <c r="E13" s="51"/>
      <c r="F13" s="51"/>
      <c r="G13" s="47"/>
    </row>
    <row r="14" spans="1:7" x14ac:dyDescent="0.25">
      <c r="A14" s="51" t="s">
        <v>82</v>
      </c>
      <c r="B14" s="15">
        <f>B8</f>
        <v>357.5</v>
      </c>
      <c r="C14" s="53">
        <f>'Appliances per Household'!F4</f>
        <v>0.41860627284489677</v>
      </c>
      <c r="D14" s="53">
        <f>'Appliances per Household'!G4</f>
        <v>0.2497793056616999</v>
      </c>
      <c r="E14" s="15">
        <f t="shared" ref="E14:E23" si="1">$B14*C14</f>
        <v>149.65174254205058</v>
      </c>
      <c r="F14" s="15">
        <f t="shared" ref="F14:F23" si="2">$B14*D14</f>
        <v>89.296101774057718</v>
      </c>
      <c r="G14" s="47" t="s">
        <v>16</v>
      </c>
    </row>
    <row r="15" spans="1:7" x14ac:dyDescent="0.25">
      <c r="A15" s="51" t="s">
        <v>83</v>
      </c>
      <c r="B15">
        <f>B4/2</f>
        <v>550</v>
      </c>
      <c r="C15" s="53">
        <f>'Appliances per Household'!F5</f>
        <v>0.43879628600461851</v>
      </c>
      <c r="D15" s="53">
        <f>'Appliances per Household'!G5</f>
        <v>0.18228697595634452</v>
      </c>
      <c r="E15" s="15">
        <f t="shared" si="1"/>
        <v>241.33795730254019</v>
      </c>
      <c r="F15" s="15">
        <f t="shared" si="2"/>
        <v>100.25783677598949</v>
      </c>
      <c r="G15" s="47" t="s">
        <v>16</v>
      </c>
    </row>
    <row r="16" spans="1:7" x14ac:dyDescent="0.25">
      <c r="A16" s="51" t="s">
        <v>85</v>
      </c>
      <c r="B16">
        <f>B4</f>
        <v>1100</v>
      </c>
      <c r="C16" s="53">
        <f>'Appliances per Household'!F7</f>
        <v>7.4030048252312936E-2</v>
      </c>
      <c r="D16" s="53">
        <f>'Appliances per Household'!G7</f>
        <v>1.2114007895833022E-2</v>
      </c>
      <c r="E16" s="15">
        <f t="shared" si="1"/>
        <v>81.43305307754423</v>
      </c>
      <c r="F16" s="15">
        <f t="shared" si="2"/>
        <v>13.325408685416324</v>
      </c>
      <c r="G16" s="47" t="s">
        <v>16</v>
      </c>
    </row>
    <row r="17" spans="1:7" x14ac:dyDescent="0.25">
      <c r="A17" s="51" t="s">
        <v>98</v>
      </c>
      <c r="B17">
        <f>B9</f>
        <v>20500</v>
      </c>
      <c r="C17" s="53">
        <f>'Appliances per Household'!F8</f>
        <v>4.1726027196758199E-2</v>
      </c>
      <c r="D17" s="53">
        <f>'Appliances per Household'!G8</f>
        <v>1.7305725565475744E-3</v>
      </c>
      <c r="E17" s="15">
        <f t="shared" si="1"/>
        <v>855.38355753354313</v>
      </c>
      <c r="F17" s="15">
        <f t="shared" si="2"/>
        <v>35.476737409225272</v>
      </c>
      <c r="G17" s="47" t="s">
        <v>16</v>
      </c>
    </row>
    <row r="18" spans="1:7" x14ac:dyDescent="0.25">
      <c r="A18" s="51" t="s">
        <v>88</v>
      </c>
      <c r="B18">
        <f>B3</f>
        <v>30000</v>
      </c>
      <c r="C18" s="53">
        <f>'Appliances per Household'!F11</f>
        <v>0.19247812545601364</v>
      </c>
      <c r="D18" s="53">
        <f>'Appliances per Household'!G11</f>
        <v>1.2690865414682215E-2</v>
      </c>
      <c r="E18" s="15">
        <f t="shared" si="1"/>
        <v>5774.3437636804092</v>
      </c>
      <c r="F18" s="15">
        <f t="shared" si="2"/>
        <v>380.72596244046645</v>
      </c>
      <c r="G18" s="47" t="s">
        <v>15</v>
      </c>
    </row>
    <row r="19" spans="1:7" x14ac:dyDescent="0.25">
      <c r="A19" s="51" t="s">
        <v>89</v>
      </c>
      <c r="B19">
        <f>B3</f>
        <v>30000</v>
      </c>
      <c r="C19" s="53">
        <f>'Appliances per Household'!F12</f>
        <v>0.1238320807129598</v>
      </c>
      <c r="D19" s="53">
        <f>'Appliances per Household'!G12</f>
        <v>0</v>
      </c>
      <c r="E19" s="15">
        <f t="shared" si="1"/>
        <v>3714.9624213887942</v>
      </c>
      <c r="F19" s="15">
        <f t="shared" si="2"/>
        <v>0</v>
      </c>
      <c r="G19" s="47" t="s">
        <v>15</v>
      </c>
    </row>
    <row r="20" spans="1:7" x14ac:dyDescent="0.25">
      <c r="A20" s="51" t="s">
        <v>90</v>
      </c>
      <c r="B20">
        <f>B8*2</f>
        <v>715</v>
      </c>
      <c r="C20" s="53">
        <f>'Appliances per Household'!F13</f>
        <v>9.287406053471986E-2</v>
      </c>
      <c r="D20" s="53">
        <f>'Appliances per Household'!G13</f>
        <v>0</v>
      </c>
      <c r="E20" s="15">
        <f t="shared" si="1"/>
        <v>66.404953282324698</v>
      </c>
      <c r="F20" s="15">
        <f t="shared" si="2"/>
        <v>0</v>
      </c>
      <c r="G20" s="47" t="s">
        <v>15</v>
      </c>
    </row>
    <row r="21" spans="1:7" x14ac:dyDescent="0.25">
      <c r="A21" s="51" t="s">
        <v>91</v>
      </c>
      <c r="B21">
        <f>B8*3</f>
        <v>1072.5</v>
      </c>
      <c r="C21" s="53">
        <f>'Appliances per Household'!F14</f>
        <v>0.16825010966434756</v>
      </c>
      <c r="D21" s="53">
        <f>'Appliances per Household'!G14</f>
        <v>0</v>
      </c>
      <c r="E21" s="15">
        <f t="shared" si="1"/>
        <v>180.44824261501276</v>
      </c>
      <c r="F21" s="15">
        <f t="shared" si="2"/>
        <v>0</v>
      </c>
      <c r="G21" s="47" t="s">
        <v>15</v>
      </c>
    </row>
    <row r="22" spans="1:7" x14ac:dyDescent="0.25">
      <c r="A22" s="51" t="s">
        <v>92</v>
      </c>
      <c r="B22">
        <f>B9</f>
        <v>20500</v>
      </c>
      <c r="C22" s="53">
        <f>'Appliances per Household'!F16</f>
        <v>0.52359434127544957</v>
      </c>
      <c r="D22" s="53">
        <f>'Appliances per Household'!G16</f>
        <v>0</v>
      </c>
      <c r="E22" s="15">
        <f t="shared" si="1"/>
        <v>10733.683996146716</v>
      </c>
      <c r="F22" s="15">
        <f t="shared" si="2"/>
        <v>0</v>
      </c>
      <c r="G22" s="47" t="s">
        <v>15</v>
      </c>
    </row>
    <row r="23" spans="1:7" x14ac:dyDescent="0.25">
      <c r="A23" s="51" t="s">
        <v>94</v>
      </c>
      <c r="B23">
        <f>B9</f>
        <v>20500</v>
      </c>
      <c r="C23" s="53">
        <f>'Appliances per Household'!F18</f>
        <v>0.38091824828008292</v>
      </c>
      <c r="D23" s="53">
        <f>'Appliances per Household'!G18</f>
        <v>5.8262609403768338E-2</v>
      </c>
      <c r="E23" s="15">
        <f t="shared" si="1"/>
        <v>7808.8240897416999</v>
      </c>
      <c r="F23" s="15">
        <f t="shared" si="2"/>
        <v>1194.3834927772509</v>
      </c>
      <c r="G23" s="47" t="s">
        <v>12</v>
      </c>
    </row>
    <row r="27" spans="1:7" x14ac:dyDescent="0.25">
      <c r="A27" s="3" t="s">
        <v>155</v>
      </c>
      <c r="B27" s="12"/>
      <c r="C27" s="12"/>
      <c r="D27" s="12"/>
      <c r="E27" s="12"/>
      <c r="F27" s="12"/>
      <c r="G27" s="12"/>
    </row>
    <row r="28" spans="1:7" x14ac:dyDescent="0.25">
      <c r="A28" t="s">
        <v>147</v>
      </c>
    </row>
    <row r="29" spans="1:7" x14ac:dyDescent="0.25">
      <c r="A29" t="s">
        <v>148</v>
      </c>
    </row>
    <row r="30" spans="1:7" x14ac:dyDescent="0.25">
      <c r="A30" t="s">
        <v>149</v>
      </c>
    </row>
    <row r="31" spans="1:7" x14ac:dyDescent="0.25">
      <c r="A31" t="s">
        <v>150</v>
      </c>
    </row>
    <row r="32" spans="1:7" x14ac:dyDescent="0.25">
      <c r="A32" t="s">
        <v>151</v>
      </c>
    </row>
    <row r="34" spans="1:6" ht="30" x14ac:dyDescent="0.25">
      <c r="A34" s="13" t="s">
        <v>27</v>
      </c>
      <c r="B34" s="14" t="s">
        <v>34</v>
      </c>
      <c r="C34" s="14" t="s">
        <v>152</v>
      </c>
      <c r="D34" s="14" t="s">
        <v>153</v>
      </c>
      <c r="E34" s="61" t="s">
        <v>154</v>
      </c>
      <c r="F34" s="14" t="s">
        <v>70</v>
      </c>
    </row>
    <row r="35" spans="1:6" x14ac:dyDescent="0.25">
      <c r="A35" s="55" t="s">
        <v>22</v>
      </c>
      <c r="B35">
        <f>B3</f>
        <v>30000</v>
      </c>
      <c r="C35" s="53">
        <f>C3*10</f>
        <v>0.53840035092591221</v>
      </c>
      <c r="D35">
        <f>C35/'Envelope Lighting Calcs'!$A$2</f>
        <v>5.0840448623787745E-3</v>
      </c>
      <c r="E35" s="53">
        <f>B35*D35</f>
        <v>152.52134587136322</v>
      </c>
      <c r="F35" s="47" t="s">
        <v>12</v>
      </c>
    </row>
    <row r="36" spans="1:6" x14ac:dyDescent="0.25">
      <c r="A36" s="55" t="s">
        <v>19</v>
      </c>
      <c r="B36" s="55">
        <f t="shared" ref="B36:C42" si="3">B4</f>
        <v>1100</v>
      </c>
      <c r="C36" s="53">
        <f>C4</f>
        <v>2.4187635765346607</v>
      </c>
      <c r="D36" s="55">
        <f>C36/'Envelope Lighting Calcs'!$A$2</f>
        <v>2.2840071544236642E-2</v>
      </c>
      <c r="E36" s="53">
        <f t="shared" ref="E36:E42" si="4">B36*D36</f>
        <v>25.124078698660306</v>
      </c>
      <c r="F36" s="47" t="s">
        <v>12</v>
      </c>
    </row>
    <row r="37" spans="1:6" x14ac:dyDescent="0.25">
      <c r="A37" s="55" t="s">
        <v>28</v>
      </c>
      <c r="B37" s="55">
        <f t="shared" si="3"/>
        <v>250</v>
      </c>
      <c r="C37" s="53">
        <f>C5</f>
        <v>126.98015116803003</v>
      </c>
      <c r="D37" s="55">
        <f>C37/'Envelope Lighting Calcs'!$A$2</f>
        <v>1.1990571403968842</v>
      </c>
      <c r="E37" s="53">
        <f t="shared" si="4"/>
        <v>299.76428509922101</v>
      </c>
      <c r="F37" s="47" t="s">
        <v>13</v>
      </c>
    </row>
    <row r="38" spans="1:6" x14ac:dyDescent="0.25">
      <c r="A38" s="55" t="s">
        <v>29</v>
      </c>
      <c r="B38" s="55">
        <f t="shared" si="3"/>
        <v>700</v>
      </c>
      <c r="C38" s="53">
        <f t="shared" si="3"/>
        <v>105.9</v>
      </c>
      <c r="D38" s="15">
        <f>C38/'Envelope Lighting Calcs'!$A$2</f>
        <v>1</v>
      </c>
      <c r="E38" s="53">
        <f t="shared" si="4"/>
        <v>700</v>
      </c>
      <c r="F38" s="47" t="s">
        <v>13</v>
      </c>
    </row>
    <row r="39" spans="1:6" x14ac:dyDescent="0.25">
      <c r="A39" s="55" t="s">
        <v>30</v>
      </c>
      <c r="B39" s="55">
        <f t="shared" si="3"/>
        <v>1300</v>
      </c>
      <c r="C39" s="53">
        <f t="shared" si="3"/>
        <v>4</v>
      </c>
      <c r="D39" s="55">
        <f>C39/'Envelope Lighting Calcs'!$A$2</f>
        <v>3.7771482530689328E-2</v>
      </c>
      <c r="E39" s="53">
        <f t="shared" si="4"/>
        <v>49.10292728989613</v>
      </c>
      <c r="F39" s="47" t="s">
        <v>13</v>
      </c>
    </row>
    <row r="40" spans="1:6" x14ac:dyDescent="0.25">
      <c r="A40" s="55" t="s">
        <v>5</v>
      </c>
      <c r="B40" s="55">
        <f t="shared" si="3"/>
        <v>357.5</v>
      </c>
      <c r="C40" s="53">
        <f t="shared" si="3"/>
        <v>17</v>
      </c>
      <c r="D40" s="55">
        <f>C40/'Envelope Lighting Calcs'!$A$2</f>
        <v>0.16052880075542963</v>
      </c>
      <c r="E40" s="53">
        <f t="shared" si="4"/>
        <v>57.389046270066096</v>
      </c>
      <c r="F40" s="47" t="s">
        <v>14</v>
      </c>
    </row>
    <row r="41" spans="1:6" x14ac:dyDescent="0.25">
      <c r="A41" s="55" t="s">
        <v>21</v>
      </c>
      <c r="B41" s="55">
        <f t="shared" si="3"/>
        <v>20500</v>
      </c>
      <c r="C41" s="53">
        <f t="shared" si="3"/>
        <v>0.55724436320831916</v>
      </c>
      <c r="D41" s="55">
        <f>C41/'Envelope Lighting Calcs'!$A$2</f>
        <v>5.2619864325620311E-3</v>
      </c>
      <c r="E41" s="53">
        <f t="shared" si="4"/>
        <v>107.87072186752164</v>
      </c>
      <c r="F41" s="47" t="s">
        <v>15</v>
      </c>
    </row>
    <row r="42" spans="1:6" x14ac:dyDescent="0.25">
      <c r="A42" s="55" t="s">
        <v>20</v>
      </c>
      <c r="B42" s="55">
        <f t="shared" si="3"/>
        <v>13000</v>
      </c>
      <c r="C42" s="53">
        <f>C10/4</f>
        <v>0.22511864673089707</v>
      </c>
      <c r="D42" s="55">
        <f>C42/'Envelope Lighting Calcs'!$A$2</f>
        <v>2.1257662580821254E-3</v>
      </c>
      <c r="E42" s="53">
        <f t="shared" si="4"/>
        <v>27.634961355067631</v>
      </c>
      <c r="F42" s="47" t="s">
        <v>15</v>
      </c>
    </row>
    <row r="44" spans="1:6" x14ac:dyDescent="0.25">
      <c r="A44" s="2" t="s">
        <v>110</v>
      </c>
      <c r="B44" s="55"/>
    </row>
    <row r="45" spans="1:6" x14ac:dyDescent="0.25">
      <c r="A45" s="13" t="s">
        <v>27</v>
      </c>
      <c r="B45" s="11" t="s">
        <v>105</v>
      </c>
    </row>
    <row r="46" spans="1:6" x14ac:dyDescent="0.25">
      <c r="A46" s="55" t="s">
        <v>82</v>
      </c>
      <c r="B46" s="55">
        <f t="shared" ref="B46:C55" si="5">B14</f>
        <v>357.5</v>
      </c>
      <c r="C46" s="53">
        <f>C14/10</f>
        <v>4.1860627284489679E-2</v>
      </c>
      <c r="D46" s="55">
        <f>C46/'Envelope Lighting Calcs'!$A$2</f>
        <v>3.9528448804994972E-4</v>
      </c>
      <c r="E46" s="53">
        <f t="shared" ref="E46:E55" si="6">B46*D46</f>
        <v>0.14131420447785703</v>
      </c>
      <c r="F46" s="47" t="s">
        <v>16</v>
      </c>
    </row>
    <row r="47" spans="1:6" x14ac:dyDescent="0.25">
      <c r="A47" s="55" t="s">
        <v>83</v>
      </c>
      <c r="B47" s="55">
        <f t="shared" si="5"/>
        <v>550</v>
      </c>
      <c r="C47" s="53">
        <f>C15/10</f>
        <v>4.3879628600461851E-2</v>
      </c>
      <c r="D47" s="55">
        <f>C47/'Envelope Lighting Calcs'!$A$2</f>
        <v>4.1434965628387013E-4</v>
      </c>
      <c r="E47" s="53">
        <f t="shared" si="6"/>
        <v>0.22789231095612858</v>
      </c>
      <c r="F47" s="47" t="s">
        <v>16</v>
      </c>
    </row>
    <row r="48" spans="1:6" x14ac:dyDescent="0.25">
      <c r="A48" s="55" t="s">
        <v>85</v>
      </c>
      <c r="B48" s="55">
        <f t="shared" si="5"/>
        <v>1100</v>
      </c>
      <c r="C48" s="53">
        <f>C16/10</f>
        <v>7.4030048252312934E-3</v>
      </c>
      <c r="D48" s="55">
        <f>C48/'Envelope Lighting Calcs'!$A$2</f>
        <v>6.9905616857708145E-5</v>
      </c>
      <c r="E48" s="53">
        <f t="shared" si="6"/>
        <v>7.6896178543478966E-2</v>
      </c>
      <c r="F48" s="47" t="s">
        <v>16</v>
      </c>
    </row>
    <row r="49" spans="1:6" x14ac:dyDescent="0.25">
      <c r="A49" s="55" t="s">
        <v>98</v>
      </c>
      <c r="B49" s="55">
        <f t="shared" si="5"/>
        <v>20500</v>
      </c>
      <c r="C49" s="53">
        <f>C17*20</f>
        <v>0.83452054393516395</v>
      </c>
      <c r="D49" s="55">
        <f>C49/'Envelope Lighting Calcs'!$A$2</f>
        <v>7.8802695366870998E-3</v>
      </c>
      <c r="E49" s="53">
        <f t="shared" si="6"/>
        <v>161.54552550208555</v>
      </c>
      <c r="F49" s="47" t="s">
        <v>16</v>
      </c>
    </row>
    <row r="50" spans="1:6" x14ac:dyDescent="0.25">
      <c r="A50" s="55" t="s">
        <v>88</v>
      </c>
      <c r="B50" s="55">
        <f t="shared" si="5"/>
        <v>30000</v>
      </c>
      <c r="C50" s="53">
        <f>C18/20</f>
        <v>9.6239062728006829E-3</v>
      </c>
      <c r="D50" s="55">
        <f>C50/'Envelope Lighting Calcs'!$A$2</f>
        <v>9.0877301915020603E-5</v>
      </c>
      <c r="E50" s="53">
        <f t="shared" si="6"/>
        <v>2.7263190574506182</v>
      </c>
      <c r="F50" s="47" t="s">
        <v>15</v>
      </c>
    </row>
    <row r="51" spans="1:6" x14ac:dyDescent="0.25">
      <c r="A51" s="55" t="s">
        <v>89</v>
      </c>
      <c r="B51" s="55">
        <f t="shared" si="5"/>
        <v>30000</v>
      </c>
      <c r="C51" s="53">
        <f>C19/10</f>
        <v>1.2383208071295979E-2</v>
      </c>
      <c r="D51" s="55">
        <f>C51/'Envelope Lighting Calcs'!$A$2</f>
        <v>1.1693303183471179E-4</v>
      </c>
      <c r="E51" s="53">
        <f t="shared" si="6"/>
        <v>3.5079909550413535</v>
      </c>
      <c r="F51" s="47" t="s">
        <v>15</v>
      </c>
    </row>
    <row r="52" spans="1:6" x14ac:dyDescent="0.25">
      <c r="A52" s="55" t="s">
        <v>90</v>
      </c>
      <c r="B52" s="55">
        <f t="shared" si="5"/>
        <v>715</v>
      </c>
      <c r="C52" s="53">
        <f>C20/10</f>
        <v>9.2874060534719853E-3</v>
      </c>
      <c r="D52" s="55">
        <f>C52/'Envelope Lighting Calcs'!$A$2</f>
        <v>8.7699773876033854E-5</v>
      </c>
      <c r="E52" s="53">
        <f t="shared" si="6"/>
        <v>6.2705338321364212E-2</v>
      </c>
      <c r="F52" s="47" t="s">
        <v>15</v>
      </c>
    </row>
    <row r="53" spans="1:6" x14ac:dyDescent="0.25">
      <c r="A53" s="55" t="s">
        <v>91</v>
      </c>
      <c r="B53" s="55">
        <f t="shared" si="5"/>
        <v>1072.5</v>
      </c>
      <c r="C53" s="53">
        <f>C21/10</f>
        <v>1.6825010966434756E-2</v>
      </c>
      <c r="D53" s="55">
        <f>C53/'Envelope Lighting Calcs'!$A$2</f>
        <v>1.588764019493367E-4</v>
      </c>
      <c r="E53" s="53">
        <f t="shared" si="6"/>
        <v>0.17039494109066361</v>
      </c>
      <c r="F53" s="47" t="s">
        <v>15</v>
      </c>
    </row>
    <row r="54" spans="1:6" x14ac:dyDescent="0.25">
      <c r="A54" s="55" t="s">
        <v>92</v>
      </c>
      <c r="B54" s="55">
        <f t="shared" si="5"/>
        <v>20500</v>
      </c>
      <c r="C54" s="53">
        <f>C22</f>
        <v>0.52359434127544957</v>
      </c>
      <c r="D54" s="55">
        <f>C54/'Envelope Lighting Calcs'!$A$2</f>
        <v>4.9442336286633576E-3</v>
      </c>
      <c r="E54" s="53">
        <f t="shared" si="6"/>
        <v>101.35678938759884</v>
      </c>
      <c r="F54" s="47" t="s">
        <v>15</v>
      </c>
    </row>
    <row r="55" spans="1:6" x14ac:dyDescent="0.25">
      <c r="A55" s="55" t="s">
        <v>94</v>
      </c>
      <c r="B55" s="55">
        <f t="shared" si="5"/>
        <v>20500</v>
      </c>
      <c r="C55" s="53">
        <f t="shared" si="5"/>
        <v>0.38091824828008292</v>
      </c>
      <c r="D55" s="55">
        <f>C55/'Envelope Lighting Calcs'!$A$2</f>
        <v>3.5969617401329828E-3</v>
      </c>
      <c r="E55" s="53">
        <f t="shared" si="6"/>
        <v>73.737715672726154</v>
      </c>
      <c r="F55" s="47" t="s">
        <v>12</v>
      </c>
    </row>
  </sheetData>
  <pageMargins left="0.7" right="0.7" top="0.75" bottom="0.75" header="0.3" footer="0.3"/>
  <ignoredErrors>
    <ignoredError sqref="B3:B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85"/>
  <sheetViews>
    <sheetView topLeftCell="A55" zoomScale="80" zoomScaleNormal="80" workbookViewId="0">
      <selection activeCell="B63" sqref="B63"/>
    </sheetView>
  </sheetViews>
  <sheetFormatPr defaultRowHeight="15" x14ac:dyDescent="0.25"/>
  <cols>
    <col min="1" max="1" width="26.7109375" customWidth="1"/>
    <col min="2" max="2" width="13.5703125" customWidth="1"/>
    <col min="3" max="3" width="9.140625" customWidth="1"/>
  </cols>
  <sheetData>
    <row r="1" spans="1:35" s="55" customFormat="1" x14ac:dyDescent="0.25">
      <c r="A1" s="2" t="s">
        <v>161</v>
      </c>
      <c r="B1" s="46" t="s">
        <v>162</v>
      </c>
    </row>
    <row r="2" spans="1:35" s="55" customFormat="1" x14ac:dyDescent="0.25">
      <c r="A2" s="55">
        <v>2012</v>
      </c>
      <c r="B2" s="55">
        <v>54.77</v>
      </c>
    </row>
    <row r="3" spans="1:35" s="51" customFormat="1" x14ac:dyDescent="0.25">
      <c r="A3" s="49" t="s">
        <v>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s="51" customFormat="1" x14ac:dyDescent="0.25">
      <c r="A4" s="3" t="s">
        <v>71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51" customFormat="1" x14ac:dyDescent="0.25">
      <c r="B5" s="48">
        <v>2017</v>
      </c>
      <c r="C5" s="48">
        <v>2018</v>
      </c>
      <c r="D5" s="48">
        <v>2019</v>
      </c>
      <c r="E5" s="48">
        <v>2020</v>
      </c>
      <c r="F5" s="48">
        <v>2021</v>
      </c>
      <c r="G5" s="48">
        <v>2022</v>
      </c>
      <c r="H5" s="48">
        <v>2023</v>
      </c>
      <c r="I5" s="48">
        <v>2024</v>
      </c>
      <c r="J5" s="48">
        <v>2025</v>
      </c>
      <c r="K5" s="48">
        <v>2026</v>
      </c>
      <c r="L5" s="48">
        <v>2027</v>
      </c>
      <c r="M5" s="48">
        <v>2028</v>
      </c>
      <c r="N5" s="48">
        <v>2029</v>
      </c>
      <c r="O5" s="48">
        <v>2030</v>
      </c>
      <c r="P5" s="48">
        <v>2031</v>
      </c>
      <c r="Q5" s="48">
        <v>2032</v>
      </c>
      <c r="R5" s="48">
        <v>2033</v>
      </c>
      <c r="S5" s="48">
        <v>2034</v>
      </c>
      <c r="T5" s="48">
        <v>2035</v>
      </c>
      <c r="U5" s="48">
        <v>2036</v>
      </c>
      <c r="V5" s="48">
        <v>2037</v>
      </c>
      <c r="W5" s="48">
        <v>2038</v>
      </c>
      <c r="X5" s="48">
        <v>2039</v>
      </c>
      <c r="Y5" s="48">
        <v>2040</v>
      </c>
      <c r="Z5" s="48">
        <v>2041</v>
      </c>
      <c r="AA5" s="48">
        <v>2042</v>
      </c>
      <c r="AB5" s="48">
        <v>2043</v>
      </c>
      <c r="AC5" s="48">
        <v>2044</v>
      </c>
      <c r="AD5" s="48">
        <v>2045</v>
      </c>
      <c r="AE5" s="48">
        <v>2046</v>
      </c>
      <c r="AF5" s="48">
        <v>2047</v>
      </c>
      <c r="AG5" s="48">
        <v>2048</v>
      </c>
      <c r="AH5" s="48">
        <v>2049</v>
      </c>
      <c r="AI5" s="48">
        <v>2050</v>
      </c>
    </row>
    <row r="6" spans="1:35" s="51" customFormat="1" x14ac:dyDescent="0.25">
      <c r="A6" s="51" t="s">
        <v>11</v>
      </c>
      <c r="B6" s="6">
        <f>'Building Projections'!G$11+(1/'Component Lifetimes'!$B2)*'Building Projections'!F$10</f>
        <v>7529368.8754610764</v>
      </c>
      <c r="C6" s="6">
        <f>'Building Projections'!H$11+(1/'Component Lifetimes'!$B2)*'Building Projections'!G$10</f>
        <v>7844444.3132182909</v>
      </c>
      <c r="D6" s="6">
        <f>'Building Projections'!I$11+(1/'Component Lifetimes'!$B2)*'Building Projections'!H$10</f>
        <v>8010099.7753900792</v>
      </c>
      <c r="E6" s="6">
        <f>'Building Projections'!J$11+(1/'Component Lifetimes'!$B2)*'Building Projections'!I$10</f>
        <v>8175755.2375627635</v>
      </c>
      <c r="F6" s="6">
        <f>'Building Projections'!K$11+(1/'Component Lifetimes'!$B2)*'Building Projections'!J$10</f>
        <v>8341410.6997336773</v>
      </c>
      <c r="G6" s="6">
        <f>'Building Projections'!L$11+(1/'Component Lifetimes'!$B2)*'Building Projections'!K$10</f>
        <v>8507066.1619054526</v>
      </c>
      <c r="H6" s="6">
        <f>'Building Projections'!M$11+(1/'Component Lifetimes'!$B2)*'Building Projections'!L$10</f>
        <v>8565017.6899546348</v>
      </c>
      <c r="I6" s="6">
        <f>'Building Projections'!N$11+(1/'Component Lifetimes'!$B2)*'Building Projections'!M$10</f>
        <v>8725004.5240147095</v>
      </c>
      <c r="J6" s="6">
        <f>'Building Projections'!O$11+(1/'Component Lifetimes'!$B2)*'Building Projections'!N$10</f>
        <v>8884991.3580747545</v>
      </c>
      <c r="K6" s="6">
        <f>'Building Projections'!P$11+(1/'Component Lifetimes'!$B2)*'Building Projections'!O$10</f>
        <v>9044978.1921348143</v>
      </c>
      <c r="L6" s="6">
        <f>'Building Projections'!Q$11+(1/'Component Lifetimes'!$B2)*'Building Projections'!P$10</f>
        <v>9204965.0261948891</v>
      </c>
      <c r="M6" s="6">
        <f>'Building Projections'!R$11+(1/'Component Lifetimes'!$B2)*'Building Projections'!Q$10</f>
        <v>9948422.2478811648</v>
      </c>
      <c r="N6" s="6">
        <f>'Building Projections'!S$11+(1/'Component Lifetimes'!$B2)*'Building Projections'!R$10</f>
        <v>10139118.04971192</v>
      </c>
      <c r="O6" s="6">
        <f>'Building Projections'!T$11+(1/'Component Lifetimes'!$B2)*'Building Projections'!S$10</f>
        <v>10329813.851542752</v>
      </c>
      <c r="P6" s="6">
        <f>'Building Projections'!U$11+(1/'Component Lifetimes'!$B2)*'Building Projections'!T$10</f>
        <v>10520509.653371815</v>
      </c>
      <c r="Q6" s="6">
        <f>'Building Projections'!V$11+(1/'Component Lifetimes'!$B2)*'Building Projections'!U$10</f>
        <v>10711205.455201682</v>
      </c>
      <c r="R6" s="6">
        <f>'Building Projections'!W$11+(1/'Component Lifetimes'!$B2)*'Building Projections'!V$10</f>
        <v>10811924.216344832</v>
      </c>
      <c r="S6" s="6">
        <f>'Building Projections'!X$11+(1/'Component Lifetimes'!$B2)*'Building Projections'!W$10</f>
        <v>10997884.384453461</v>
      </c>
      <c r="T6" s="6">
        <f>'Building Projections'!Y$11+(1/'Component Lifetimes'!$B2)*'Building Projections'!X$10</f>
        <v>11183844.552563887</v>
      </c>
      <c r="U6" s="6">
        <f>'Building Projections'!Z$11+(1/'Component Lifetimes'!$B2)*'Building Projections'!Y$10</f>
        <v>11369804.720672544</v>
      </c>
      <c r="V6" s="6">
        <f>'Building Projections'!AA$11+(1/'Component Lifetimes'!$B2)*'Building Projections'!Z$10</f>
        <v>11555764.888782019</v>
      </c>
      <c r="W6" s="6">
        <f>'Building Projections'!AB$11+(1/'Component Lifetimes'!$B2)*'Building Projections'!AA$10</f>
        <v>12323392.426559649</v>
      </c>
      <c r="X6" s="6">
        <f>'Building Projections'!AC$11+(1/'Component Lifetimes'!$B2)*'Building Projections'!AB$10</f>
        <v>12539966.66675516</v>
      </c>
      <c r="Y6" s="6">
        <f>'Building Projections'!AD$11+(1/'Component Lifetimes'!$B2)*'Building Projections'!AC$10</f>
        <v>12756540.906954182</v>
      </c>
      <c r="Z6" s="6">
        <f>'Building Projections'!AE$11+(1/'Component Lifetimes'!$B2)*'Building Projections'!AD$10</f>
        <v>12973115.147149635</v>
      </c>
      <c r="AA6" s="6">
        <f>'Building Projections'!AF$11+(1/'Component Lifetimes'!$B2)*'Building Projections'!AE$10</f>
        <v>13189689.387348687</v>
      </c>
      <c r="AB6" s="6">
        <f>'Building Projections'!AG$11+(1/'Component Lifetimes'!$B2)*'Building Projections'!AF$10</f>
        <v>13345684.820483511</v>
      </c>
      <c r="AC6" s="6">
        <f>'Building Projections'!AH$11+(1/'Component Lifetimes'!$B2)*'Building Projections'!AG$10</f>
        <v>13559070.702417972</v>
      </c>
      <c r="AD6" s="6">
        <f>'Building Projections'!AI$11+(1/'Component Lifetimes'!$B2)*'Building Projections'!AH$10</f>
        <v>13772456.584347229</v>
      </c>
      <c r="AE6" s="6">
        <f>'Building Projections'!AJ$11+(1/'Component Lifetimes'!$B2)*'Building Projections'!AI$10</f>
        <v>13985842.466278149</v>
      </c>
      <c r="AF6" s="6">
        <f>'Building Projections'!AK$11+(1/'Component Lifetimes'!$B2)*'Building Projections'!AJ$10</f>
        <v>14199228.348209128</v>
      </c>
      <c r="AG6" s="6">
        <f>'Building Projections'!AL$11+(1/'Component Lifetimes'!$B2)*'Building Projections'!AK$10</f>
        <v>14412614.230140049</v>
      </c>
      <c r="AH6" s="6">
        <f>'Building Projections'!AM$11+(1/'Component Lifetimes'!$B2)*'Building Projections'!AL$10</f>
        <v>14626000.112071028</v>
      </c>
      <c r="AI6" s="6">
        <f>'Building Projections'!AN$11+(1/'Component Lifetimes'!$B2)*'Building Projections'!AM$10</f>
        <v>14839385.994001947</v>
      </c>
    </row>
    <row r="7" spans="1:35" s="51" customFormat="1" x14ac:dyDescent="0.25">
      <c r="A7" s="51" t="s">
        <v>12</v>
      </c>
      <c r="B7" s="6">
        <f>'Building Projections'!G$11+(1/'Component Lifetimes'!$B3)*'Building Projections'!F$10</f>
        <v>8437296.1113685872</v>
      </c>
      <c r="C7" s="6">
        <f>'Building Projections'!H$11+(1/'Component Lifetimes'!$B3)*'Building Projections'!G$10</f>
        <v>8783842.4196092077</v>
      </c>
      <c r="D7" s="6">
        <f>'Building Projections'!I$11+(1/'Component Lifetimes'!$B3)*'Building Projections'!H$10</f>
        <v>8982628.974215351</v>
      </c>
      <c r="E7" s="6">
        <f>'Building Projections'!J$11+(1/'Component Lifetimes'!$B3)*'Building Projections'!I$10</f>
        <v>9181415.5288223904</v>
      </c>
      <c r="F7" s="6">
        <f>'Building Projections'!K$11+(1/'Component Lifetimes'!$B3)*'Building Projections'!J$10</f>
        <v>9380202.0834276676</v>
      </c>
      <c r="G7" s="6">
        <f>'Building Projections'!L$11+(1/'Component Lifetimes'!$B3)*'Building Projections'!K$10</f>
        <v>9578988.6380337998</v>
      </c>
      <c r="H7" s="6">
        <f>'Building Projections'!M$11+(1/'Component Lifetimes'!$B3)*'Building Projections'!L$10</f>
        <v>9670071.2585173361</v>
      </c>
      <c r="I7" s="6">
        <f>'Building Projections'!N$11+(1/'Component Lifetimes'!$B3)*'Building Projections'!M$10</f>
        <v>9862055.4593894221</v>
      </c>
      <c r="J7" s="6">
        <f>'Building Projections'!O$11+(1/'Component Lifetimes'!$B3)*'Building Projections'!N$10</f>
        <v>10054039.66026148</v>
      </c>
      <c r="K7" s="6">
        <f>'Building Projections'!P$11+(1/'Component Lifetimes'!$B3)*'Building Projections'!O$10</f>
        <v>10246023.861133551</v>
      </c>
      <c r="L7" s="6">
        <f>'Building Projections'!Q$11+(1/'Component Lifetimes'!$B3)*'Building Projections'!P$10</f>
        <v>10438008.062005639</v>
      </c>
      <c r="M7" s="6">
        <f>'Building Projections'!R$11+(1/'Component Lifetimes'!$B3)*'Building Projections'!Q$10</f>
        <v>11213462.650503926</v>
      </c>
      <c r="N7" s="6">
        <f>'Building Projections'!S$11+(1/'Component Lifetimes'!$B3)*'Building Projections'!R$10</f>
        <v>11442297.612700654</v>
      </c>
      <c r="O7" s="6">
        <f>'Building Projections'!T$11+(1/'Component Lifetimes'!$B3)*'Building Projections'!S$10</f>
        <v>11671132.574897468</v>
      </c>
      <c r="P7" s="6">
        <f>'Building Projections'!U$11+(1/'Component Lifetimes'!$B3)*'Building Projections'!T$10</f>
        <v>11899967.537092522</v>
      </c>
      <c r="Q7" s="6">
        <f>'Building Projections'!V$11+(1/'Component Lifetimes'!$B3)*'Building Projections'!U$10</f>
        <v>12128802.499288369</v>
      </c>
      <c r="R7" s="6">
        <f>'Building Projections'!W$11+(1/'Component Lifetimes'!$B3)*'Building Projections'!V$10</f>
        <v>12267660.420797501</v>
      </c>
      <c r="S7" s="6">
        <f>'Building Projections'!X$11+(1/'Component Lifetimes'!$B3)*'Building Projections'!W$10</f>
        <v>12490812.622528039</v>
      </c>
      <c r="T7" s="6">
        <f>'Building Projections'!Y$11+(1/'Component Lifetimes'!$B3)*'Building Projections'!X$10</f>
        <v>12713964.824260367</v>
      </c>
      <c r="U7" s="6">
        <f>'Building Projections'!Z$11+(1/'Component Lifetimes'!$B3)*'Building Projections'!Y$10</f>
        <v>12937117.025990935</v>
      </c>
      <c r="V7" s="6">
        <f>'Building Projections'!AA$11+(1/'Component Lifetimes'!$B3)*'Building Projections'!Z$10</f>
        <v>13160269.227722311</v>
      </c>
      <c r="W7" s="6">
        <f>'Building Projections'!AB$11+(1/'Component Lifetimes'!$B3)*'Building Projections'!AA$10</f>
        <v>13965088.799121842</v>
      </c>
      <c r="X7" s="6">
        <f>'Building Projections'!AC$11+(1/'Component Lifetimes'!$B3)*'Building Projections'!AB$10</f>
        <v>14224977.887356812</v>
      </c>
      <c r="Y7" s="6">
        <f>'Building Projections'!AD$11+(1/'Component Lifetimes'!$B3)*'Building Projections'!AC$10</f>
        <v>14484866.975595277</v>
      </c>
      <c r="Z7" s="6">
        <f>'Building Projections'!AE$11+(1/'Component Lifetimes'!$B3)*'Building Projections'!AD$10</f>
        <v>14744756.063830189</v>
      </c>
      <c r="AA7" s="6">
        <f>'Building Projections'!AF$11+(1/'Component Lifetimes'!$B3)*'Building Projections'!AE$10</f>
        <v>15004645.152068682</v>
      </c>
      <c r="AB7" s="6">
        <f>'Building Projections'!AG$11+(1/'Component Lifetimes'!$B3)*'Building Projections'!AF$10</f>
        <v>15203955.433242967</v>
      </c>
      <c r="AC7" s="6">
        <f>'Building Projections'!AH$11+(1/'Component Lifetimes'!$B3)*'Building Projections'!AG$10</f>
        <v>15460018.491563598</v>
      </c>
      <c r="AD7" s="6">
        <f>'Building Projections'!AI$11+(1/'Component Lifetimes'!$B3)*'Building Projections'!AH$10</f>
        <v>15716081.549879063</v>
      </c>
      <c r="AE7" s="6">
        <f>'Building Projections'!AJ$11+(1/'Component Lifetimes'!$B3)*'Building Projections'!AI$10</f>
        <v>15972144.608196175</v>
      </c>
      <c r="AF7" s="6">
        <f>'Building Projections'!AK$11+(1/'Component Lifetimes'!$B3)*'Building Projections'!AJ$10</f>
        <v>16228207.666513342</v>
      </c>
      <c r="AG7" s="6">
        <f>'Building Projections'!AL$11+(1/'Component Lifetimes'!$B3)*'Building Projections'!AK$10</f>
        <v>16484270.724830454</v>
      </c>
      <c r="AH7" s="6">
        <f>'Building Projections'!AM$11+(1/'Component Lifetimes'!$B3)*'Building Projections'!AL$10</f>
        <v>16740333.783147622</v>
      </c>
      <c r="AI7" s="6">
        <f>'Building Projections'!AN$11+(1/'Component Lifetimes'!$B3)*'Building Projections'!AM$10</f>
        <v>16996396.841464736</v>
      </c>
    </row>
    <row r="8" spans="1:35" s="51" customFormat="1" x14ac:dyDescent="0.25">
      <c r="A8" s="51" t="s">
        <v>13</v>
      </c>
      <c r="B8" s="6">
        <f>'Building Projections'!G$11+(1/'Component Lifetimes'!$B4)*'Building Projections'!F$10</f>
        <v>4654265.9617539588</v>
      </c>
      <c r="C8" s="6">
        <f>'Building Projections'!H$11+(1/'Component Lifetimes'!$B4)*'Building Projections'!G$10</f>
        <v>4869683.6429803893</v>
      </c>
      <c r="D8" s="6">
        <f>'Building Projections'!I$11+(1/'Component Lifetimes'!$B4)*'Building Projections'!H$10</f>
        <v>4930423.9791100547</v>
      </c>
      <c r="E8" s="6">
        <f>'Building Projections'!J$11+(1/'Component Lifetimes'!$B4)*'Building Projections'!I$10</f>
        <v>4991164.3152406141</v>
      </c>
      <c r="F8" s="6">
        <f>'Building Projections'!K$11+(1/'Component Lifetimes'!$B4)*'Building Projections'!J$10</f>
        <v>5051904.6513693742</v>
      </c>
      <c r="G8" s="6">
        <f>'Building Projections'!L$11+(1/'Component Lifetimes'!$B4)*'Building Projections'!K$10</f>
        <v>5112644.9874990247</v>
      </c>
      <c r="H8" s="6">
        <f>'Building Projections'!M$11+(1/'Component Lifetimes'!$B4)*'Building Projections'!L$10</f>
        <v>5065681.389506083</v>
      </c>
      <c r="I8" s="6">
        <f>'Building Projections'!N$11+(1/'Component Lifetimes'!$B4)*'Building Projections'!M$10</f>
        <v>5124343.2286614534</v>
      </c>
      <c r="J8" s="6">
        <f>'Building Projections'!O$11+(1/'Component Lifetimes'!$B4)*'Building Projections'!N$10</f>
        <v>5183005.0678167939</v>
      </c>
      <c r="K8" s="6">
        <f>'Building Projections'!P$11+(1/'Component Lifetimes'!$B4)*'Building Projections'!O$10</f>
        <v>5241666.9069721494</v>
      </c>
      <c r="L8" s="6">
        <f>'Building Projections'!Q$11+(1/'Component Lifetimes'!$B4)*'Building Projections'!P$10</f>
        <v>5300328.7461275198</v>
      </c>
      <c r="M8" s="6">
        <f>'Building Projections'!R$11+(1/'Component Lifetimes'!$B4)*'Building Projections'!Q$10</f>
        <v>5942460.972909091</v>
      </c>
      <c r="N8" s="6">
        <f>'Building Projections'!S$11+(1/'Component Lifetimes'!$B4)*'Building Projections'!R$10</f>
        <v>6012382.7669142671</v>
      </c>
      <c r="O8" s="6">
        <f>'Building Projections'!T$11+(1/'Component Lifetimes'!$B4)*'Building Projections'!S$10</f>
        <v>6082304.5609194906</v>
      </c>
      <c r="P8" s="6">
        <f>'Building Projections'!U$11+(1/'Component Lifetimes'!$B4)*'Building Projections'!T$10</f>
        <v>6152226.3549229139</v>
      </c>
      <c r="Q8" s="6">
        <f>'Building Projections'!V$11+(1/'Component Lifetimes'!$B4)*'Building Projections'!U$10</f>
        <v>6222148.1489271689</v>
      </c>
      <c r="R8" s="6">
        <f>'Building Projections'!W$11+(1/'Component Lifetimes'!$B4)*'Building Projections'!V$10</f>
        <v>6202092.9022447132</v>
      </c>
      <c r="S8" s="6">
        <f>'Building Projections'!X$11+(1/'Component Lifetimes'!$B4)*'Building Projections'!W$10</f>
        <v>6270278.2972172908</v>
      </c>
      <c r="T8" s="6">
        <f>'Building Projections'!Y$11+(1/'Component Lifetimes'!$B4)*'Building Projections'!X$10</f>
        <v>6338463.6921916995</v>
      </c>
      <c r="U8" s="6">
        <f>'Building Projections'!Z$11+(1/'Component Lifetimes'!$B4)*'Building Projections'!Y$10</f>
        <v>6406649.087164307</v>
      </c>
      <c r="V8" s="6">
        <f>'Building Projections'!AA$11+(1/'Component Lifetimes'!$B4)*'Building Projections'!Z$10</f>
        <v>6474834.4821377629</v>
      </c>
      <c r="W8" s="6">
        <f>'Building Projections'!AB$11+(1/'Component Lifetimes'!$B4)*'Building Projections'!AA$10</f>
        <v>7124687.2467793729</v>
      </c>
      <c r="X8" s="6">
        <f>'Building Projections'!AC$11+(1/'Component Lifetimes'!$B4)*'Building Projections'!AB$10</f>
        <v>7204097.8015165953</v>
      </c>
      <c r="Y8" s="6">
        <f>'Building Projections'!AD$11+(1/'Component Lifetimes'!$B4)*'Building Projections'!AC$10</f>
        <v>7283508.3562573884</v>
      </c>
      <c r="Z8" s="6">
        <f>'Building Projections'!AE$11+(1/'Component Lifetimes'!$B4)*'Building Projections'!AD$10</f>
        <v>7362918.9109945511</v>
      </c>
      <c r="AA8" s="6">
        <f>'Building Projections'!AF$11+(1/'Component Lifetimes'!$B4)*'Building Projections'!AE$10</f>
        <v>7442329.465735374</v>
      </c>
      <c r="AB8" s="6">
        <f>'Building Projections'!AG$11+(1/'Component Lifetimes'!$B4)*'Building Projections'!AF$10</f>
        <v>7461161.2134119067</v>
      </c>
      <c r="AC8" s="6">
        <f>'Building Projections'!AH$11+(1/'Component Lifetimes'!$B4)*'Building Projections'!AG$10</f>
        <v>7539402.7034568265</v>
      </c>
      <c r="AD8" s="6">
        <f>'Building Projections'!AI$11+(1/'Component Lifetimes'!$B4)*'Building Projections'!AH$10</f>
        <v>7617644.193496421</v>
      </c>
      <c r="AE8" s="6">
        <f>'Building Projections'!AJ$11+(1/'Component Lifetimes'!$B4)*'Building Projections'!AI$10</f>
        <v>7695885.6835377403</v>
      </c>
      <c r="AF8" s="6">
        <f>'Building Projections'!AK$11+(1/'Component Lifetimes'!$B4)*'Building Projections'!AJ$10</f>
        <v>7774127.1735791173</v>
      </c>
      <c r="AG8" s="6">
        <f>'Building Projections'!AL$11+(1/'Component Lifetimes'!$B4)*'Building Projections'!AK$10</f>
        <v>7852368.6636204366</v>
      </c>
      <c r="AH8" s="6">
        <f>'Building Projections'!AM$11+(1/'Component Lifetimes'!$B4)*'Building Projections'!AL$10</f>
        <v>7930610.1536618136</v>
      </c>
      <c r="AI8" s="6">
        <f>'Building Projections'!AN$11+(1/'Component Lifetimes'!$B4)*'Building Projections'!AM$10</f>
        <v>8008851.6437031329</v>
      </c>
    </row>
    <row r="9" spans="1:35" s="51" customFormat="1" x14ac:dyDescent="0.25">
      <c r="A9" s="51" t="s">
        <v>14</v>
      </c>
      <c r="B9" s="6">
        <f>'Building Projections'!G$11+(1/'Component Lifetimes'!$B5)*'Building Projections'!F$10</f>
        <v>12434445.767451404</v>
      </c>
      <c r="C9" s="6">
        <f>'Building Projections'!H$11+(1/'Component Lifetimes'!$B5)*'Building Projections'!G$10</f>
        <v>12919542.582995217</v>
      </c>
      <c r="D9" s="6">
        <f>'Building Projections'!I$11+(1/'Component Lifetimes'!$B5)*'Building Projections'!H$10</f>
        <v>13264188.772043608</v>
      </c>
      <c r="E9" s="6">
        <f>'Building Projections'!J$11+(1/'Component Lifetimes'!$B5)*'Building Projections'!I$10</f>
        <v>13608834.961092895</v>
      </c>
      <c r="F9" s="6">
        <f>'Building Projections'!K$11+(1/'Component Lifetimes'!$B5)*'Building Projections'!J$10</f>
        <v>13953481.150140462</v>
      </c>
      <c r="G9" s="6">
        <f>'Building Projections'!L$11+(1/'Component Lifetimes'!$B5)*'Building Projections'!K$10</f>
        <v>14298127.33918884</v>
      </c>
      <c r="H9" s="6">
        <f>'Building Projections'!M$11+(1/'Component Lifetimes'!$B5)*'Building Projections'!L$10</f>
        <v>14535069.594114626</v>
      </c>
      <c r="I9" s="6">
        <f>'Building Projections'!N$11+(1/'Component Lifetimes'!$B5)*'Building Projections'!M$10</f>
        <v>14867922.202376595</v>
      </c>
      <c r="J9" s="6">
        <f>'Building Projections'!O$11+(1/'Component Lifetimes'!$B5)*'Building Projections'!N$10</f>
        <v>15200774.810638536</v>
      </c>
      <c r="K9" s="6">
        <f>'Building Projections'!P$11+(1/'Component Lifetimes'!$B5)*'Building Projections'!O$10</f>
        <v>15533627.41890049</v>
      </c>
      <c r="L9" s="6">
        <f>'Building Projections'!Q$11+(1/'Component Lifetimes'!$B5)*'Building Projections'!P$10</f>
        <v>15866480.027162459</v>
      </c>
      <c r="M9" s="6">
        <f>'Building Projections'!R$11+(1/'Component Lifetimes'!$B5)*'Building Projections'!Q$10</f>
        <v>16782803.023050629</v>
      </c>
      <c r="N9" s="6">
        <f>'Building Projections'!S$11+(1/'Component Lifetimes'!$B5)*'Building Projections'!R$10</f>
        <v>17179545.638758548</v>
      </c>
      <c r="O9" s="6">
        <f>'Building Projections'!T$11+(1/'Component Lifetimes'!$B5)*'Building Projections'!S$10</f>
        <v>17576288.254466597</v>
      </c>
      <c r="P9" s="6">
        <f>'Building Projections'!U$11+(1/'Component Lifetimes'!$B5)*'Building Projections'!T$10</f>
        <v>17973030.870172929</v>
      </c>
      <c r="Q9" s="6">
        <f>'Building Projections'!V$11+(1/'Component Lifetimes'!$B5)*'Building Projections'!U$10</f>
        <v>18369773.48588001</v>
      </c>
      <c r="R9" s="6">
        <f>'Building Projections'!W$11+(1/'Component Lifetimes'!$B5)*'Building Projections'!V$10</f>
        <v>18676539.060900375</v>
      </c>
      <c r="S9" s="6">
        <f>'Building Projections'!X$11+(1/'Component Lifetimes'!$B5)*'Building Projections'!W$10</f>
        <v>19063429.190651376</v>
      </c>
      <c r="T9" s="6">
        <f>'Building Projections'!Y$11+(1/'Component Lifetimes'!$B5)*'Building Projections'!X$10</f>
        <v>19450319.32040412</v>
      </c>
      <c r="U9" s="6">
        <f>'Building Projections'!Z$11+(1/'Component Lifetimes'!$B5)*'Building Projections'!Y$10</f>
        <v>19837209.45015515</v>
      </c>
      <c r="V9" s="6">
        <f>'Building Projections'!AA$11+(1/'Component Lifetimes'!$B5)*'Building Projections'!Z$10</f>
        <v>20224099.579906948</v>
      </c>
      <c r="W9" s="6">
        <f>'Building Projections'!AB$11+(1/'Component Lifetimes'!$B5)*'Building Projections'!AA$10</f>
        <v>21192657.079326894</v>
      </c>
      <c r="X9" s="6">
        <f>'Building Projections'!AC$11+(1/'Component Lifetimes'!$B5)*'Building Projections'!AB$10</f>
        <v>21643239.786055587</v>
      </c>
      <c r="Y9" s="6">
        <f>'Building Projections'!AD$11+(1/'Component Lifetimes'!$B5)*'Building Projections'!AC$10</f>
        <v>22093822.492787689</v>
      </c>
      <c r="Z9" s="6">
        <f>'Building Projections'!AE$11+(1/'Component Lifetimes'!$B5)*'Building Projections'!AD$10</f>
        <v>22544405.199516326</v>
      </c>
      <c r="AA9" s="6">
        <f>'Building Projections'!AF$11+(1/'Component Lifetimes'!$B5)*'Building Projections'!AE$10</f>
        <v>22994987.906248458</v>
      </c>
      <c r="AB9" s="6">
        <f>'Building Projections'!AG$11+(1/'Component Lifetimes'!$B5)*'Building Projections'!AF$10</f>
        <v>23384991.805916462</v>
      </c>
      <c r="AC9" s="6">
        <f>'Building Projections'!AH$11+(1/'Component Lifetimes'!$B5)*'Building Projections'!AG$10</f>
        <v>23828941.133277215</v>
      </c>
      <c r="AD9" s="6">
        <f>'Building Projections'!AI$11+(1/'Component Lifetimes'!$B5)*'Building Projections'!AH$10</f>
        <v>24272890.460632965</v>
      </c>
      <c r="AE9" s="6">
        <f>'Building Projections'!AJ$11+(1/'Component Lifetimes'!$B5)*'Building Projections'!AI$10</f>
        <v>24716839.787990276</v>
      </c>
      <c r="AF9" s="6">
        <f>'Building Projections'!AK$11+(1/'Component Lifetimes'!$B5)*'Building Projections'!AJ$10</f>
        <v>25160789.115347646</v>
      </c>
      <c r="AG9" s="6">
        <f>'Building Projections'!AL$11+(1/'Component Lifetimes'!$B5)*'Building Projections'!AK$10</f>
        <v>25604738.442704957</v>
      </c>
      <c r="AH9" s="6">
        <f>'Building Projections'!AM$11+(1/'Component Lifetimes'!$B5)*'Building Projections'!AL$10</f>
        <v>26048687.770062327</v>
      </c>
      <c r="AI9" s="6">
        <f>'Building Projections'!AN$11+(1/'Component Lifetimes'!$B5)*'Building Projections'!AM$10</f>
        <v>26492637.097419638</v>
      </c>
    </row>
    <row r="10" spans="1:35" s="51" customFormat="1" x14ac:dyDescent="0.25">
      <c r="A10" s="51" t="s">
        <v>15</v>
      </c>
      <c r="B10" s="6">
        <f>'Building Projections'!G$11+(1/'Component Lifetimes'!$B6)*'Building Projections'!F$10</f>
        <v>9363113.5391166396</v>
      </c>
      <c r="C10" s="6">
        <f>'Building Projections'!H$11+(1/'Component Lifetimes'!$B6)*'Building Projections'!G$10</f>
        <v>9741750.8335152157</v>
      </c>
      <c r="D10" s="6">
        <f>'Building Projections'!I$11+(1/'Component Lifetimes'!$B6)*'Building Projections'!H$10</f>
        <v>9974321.3099632896</v>
      </c>
      <c r="E10" s="6">
        <f>'Building Projections'!J$11+(1/'Component Lifetimes'!$B6)*'Building Projections'!I$10</f>
        <v>10206891.786412256</v>
      </c>
      <c r="F10" s="6">
        <f>'Building Projections'!K$11+(1/'Component Lifetimes'!$B6)*'Building Projections'!J$10</f>
        <v>10439462.262859471</v>
      </c>
      <c r="G10" s="6">
        <f>'Building Projections'!L$11+(1/'Component Lifetimes'!$B6)*'Building Projections'!K$10</f>
        <v>10672032.73930753</v>
      </c>
      <c r="H10" s="6">
        <f>'Building Projections'!M$11+(1/'Component Lifetimes'!$B6)*'Building Projections'!L$10</f>
        <v>10796899.281632997</v>
      </c>
      <c r="I10" s="6">
        <f>'Building Projections'!N$11+(1/'Component Lifetimes'!$B6)*'Building Projections'!M$10</f>
        <v>11021511.339303538</v>
      </c>
      <c r="J10" s="6">
        <f>'Building Projections'!O$11+(1/'Component Lifetimes'!$B6)*'Building Projections'!N$10</f>
        <v>11246123.396974053</v>
      </c>
      <c r="K10" s="6">
        <f>'Building Projections'!P$11+(1/'Component Lifetimes'!$B6)*'Building Projections'!O$10</f>
        <v>11470735.454644579</v>
      </c>
      <c r="L10" s="6">
        <f>'Building Projections'!Q$11+(1/'Component Lifetimes'!$B6)*'Building Projections'!P$10</f>
        <v>11695347.512315121</v>
      </c>
      <c r="M10" s="6">
        <f>'Building Projections'!R$11+(1/'Component Lifetimes'!$B6)*'Building Projections'!Q$10</f>
        <v>12503429.957611864</v>
      </c>
      <c r="N10" s="6">
        <f>'Building Projections'!S$11+(1/'Component Lifetimes'!$B6)*'Building Projections'!R$10</f>
        <v>12771155.590723649</v>
      </c>
      <c r="O10" s="6">
        <f>'Building Projections'!T$11+(1/'Component Lifetimes'!$B6)*'Building Projections'!S$10</f>
        <v>13038881.223835526</v>
      </c>
      <c r="P10" s="6">
        <f>'Building Projections'!U$11+(1/'Component Lifetimes'!$B6)*'Building Projections'!T$10</f>
        <v>13306606.856945656</v>
      </c>
      <c r="Q10" s="6">
        <f>'Building Projections'!V$11+(1/'Component Lifetimes'!$B6)*'Building Projections'!U$10</f>
        <v>13574332.490056569</v>
      </c>
      <c r="R10" s="6">
        <f>'Building Projections'!W$11+(1/'Component Lifetimes'!$B6)*'Building Projections'!V$10</f>
        <v>13752081.082480766</v>
      </c>
      <c r="S10" s="6">
        <f>'Building Projections'!X$11+(1/'Component Lifetimes'!$B6)*'Building Projections'!W$10</f>
        <v>14013158.165786356</v>
      </c>
      <c r="T10" s="6">
        <f>'Building Projections'!Y$11+(1/'Component Lifetimes'!$B6)*'Building Projections'!X$10</f>
        <v>14274235.249093724</v>
      </c>
      <c r="U10" s="6">
        <f>'Building Projections'!Z$11+(1/'Component Lifetimes'!$B6)*'Building Projections'!Y$10</f>
        <v>14535312.332399344</v>
      </c>
      <c r="V10" s="6">
        <f>'Building Projections'!AA$11+(1/'Component Lifetimes'!$B6)*'Building Projections'!Z$10</f>
        <v>14796389.415705763</v>
      </c>
      <c r="W10" s="6">
        <f>'Building Projections'!AB$11+(1/'Component Lifetimes'!$B6)*'Building Projections'!AA$10</f>
        <v>15639133.868680334</v>
      </c>
      <c r="X10" s="6">
        <f>'Building Projections'!AC$11+(1/'Component Lifetimes'!$B6)*'Building Projections'!AB$10</f>
        <v>15943191.299497414</v>
      </c>
      <c r="Y10" s="6">
        <f>'Building Projections'!AD$11+(1/'Component Lifetimes'!$B6)*'Building Projections'!AC$10</f>
        <v>16247248.730317969</v>
      </c>
      <c r="Z10" s="6">
        <f>'Building Projections'!AE$11+(1/'Component Lifetimes'!$B6)*'Building Projections'!AD$10</f>
        <v>16551306.161134992</v>
      </c>
      <c r="AA10" s="6">
        <f>'Building Projections'!AF$11+(1/'Component Lifetimes'!$B6)*'Building Projections'!AE$10</f>
        <v>16855363.591955572</v>
      </c>
      <c r="AB10" s="6">
        <f>'Building Projections'!AG$11+(1/'Component Lifetimes'!$B6)*'Building Projections'!AF$10</f>
        <v>17098842.215711966</v>
      </c>
      <c r="AC10" s="6">
        <f>'Building Projections'!AH$11+(1/'Component Lifetimes'!$B6)*'Building Projections'!AG$10</f>
        <v>17398423.380002737</v>
      </c>
      <c r="AD10" s="6">
        <f>'Building Projections'!AI$11+(1/'Component Lifetimes'!$B6)*'Building Projections'!AH$10</f>
        <v>17698004.544288374</v>
      </c>
      <c r="AE10" s="6">
        <f>'Building Projections'!AJ$11+(1/'Component Lifetimes'!$B6)*'Building Projections'!AI$10</f>
        <v>17997585.708575636</v>
      </c>
      <c r="AF10" s="6">
        <f>'Building Projections'!AK$11+(1/'Component Lifetimes'!$B6)*'Building Projections'!AJ$10</f>
        <v>18297166.872862961</v>
      </c>
      <c r="AG10" s="6">
        <f>'Building Projections'!AL$11+(1/'Component Lifetimes'!$B6)*'Building Projections'!AK$10</f>
        <v>18596748.037150227</v>
      </c>
      <c r="AH10" s="6">
        <f>'Building Projections'!AM$11+(1/'Component Lifetimes'!$B6)*'Building Projections'!AL$10</f>
        <v>18896329.201437548</v>
      </c>
      <c r="AI10" s="6">
        <f>'Building Projections'!AN$11+(1/'Component Lifetimes'!$B6)*'Building Projections'!AM$10</f>
        <v>19195910.365724817</v>
      </c>
    </row>
    <row r="11" spans="1:35" s="51" customFormat="1" x14ac:dyDescent="0.25">
      <c r="A11" s="51" t="s">
        <v>16</v>
      </c>
      <c r="B11" s="6">
        <f>'Building Projections'!G$11+(1/'Component Lifetimes'!$B7)*'Building Projections'!F$10</f>
        <v>8590582.5278205052</v>
      </c>
      <c r="C11" s="6">
        <f>'Building Projections'!H$11+(1/'Component Lifetimes'!$B7)*'Building Projections'!G$10</f>
        <v>8942442.0999089722</v>
      </c>
      <c r="D11" s="6">
        <f>'Building Projections'!I$11+(1/'Component Lifetimes'!$B7)*'Building Projections'!H$10</f>
        <v>9146822.2155754603</v>
      </c>
      <c r="E11" s="6">
        <f>'Building Projections'!J$11+(1/'Component Lifetimes'!$B7)*'Building Projections'!I$10</f>
        <v>9351202.3312428445</v>
      </c>
      <c r="F11" s="6">
        <f>'Building Projections'!K$11+(1/'Component Lifetimes'!$B7)*'Building Projections'!J$10</f>
        <v>9555582.4469084702</v>
      </c>
      <c r="G11" s="6">
        <f>'Building Projections'!L$11+(1/'Component Lifetimes'!$B7)*'Building Projections'!K$10</f>
        <v>9759962.5625749473</v>
      </c>
      <c r="H11" s="6">
        <f>'Building Projections'!M$11+(1/'Component Lifetimes'!$B7)*'Building Projections'!L$10</f>
        <v>9856638.7441188302</v>
      </c>
      <c r="I11" s="6">
        <f>'Building Projections'!N$11+(1/'Component Lifetimes'!$B7)*'Building Projections'!M$10</f>
        <v>10054025.097829308</v>
      </c>
      <c r="J11" s="6">
        <f>'Building Projections'!O$11+(1/'Component Lifetimes'!$B7)*'Building Projections'!N$10</f>
        <v>10251411.451539759</v>
      </c>
      <c r="K11" s="6">
        <f>'Building Projections'!P$11+(1/'Component Lifetimes'!$B7)*'Building Projections'!O$10</f>
        <v>10448797.80525022</v>
      </c>
      <c r="L11" s="6">
        <f>'Building Projections'!Q$11+(1/'Component Lifetimes'!$B7)*'Building Projections'!P$10</f>
        <v>10646184.158960698</v>
      </c>
      <c r="M11" s="6">
        <f>'Building Projections'!R$11+(1/'Component Lifetimes'!$B7)*'Building Projections'!Q$10</f>
        <v>11427040.900297377</v>
      </c>
      <c r="N11" s="6">
        <f>'Building Projections'!S$11+(1/'Component Lifetimes'!$B7)*'Building Projections'!R$10</f>
        <v>11662314.941516932</v>
      </c>
      <c r="O11" s="6">
        <f>'Building Projections'!T$11+(1/'Component Lifetimes'!$B7)*'Building Projections'!S$10</f>
        <v>11897588.982736574</v>
      </c>
      <c r="P11" s="6">
        <f>'Building Projections'!U$11+(1/'Component Lifetimes'!$B7)*'Building Projections'!T$10</f>
        <v>12132863.023954459</v>
      </c>
      <c r="Q11" s="6">
        <f>'Building Projections'!V$11+(1/'Component Lifetimes'!$B7)*'Building Projections'!U$10</f>
        <v>12368137.065173132</v>
      </c>
      <c r="R11" s="6">
        <f>'Building Projections'!W$11+(1/'Component Lifetimes'!$B7)*'Building Projections'!V$10</f>
        <v>12513434.065705094</v>
      </c>
      <c r="S11" s="6">
        <f>'Building Projections'!X$11+(1/'Component Lifetimes'!$B7)*'Building Projections'!W$10</f>
        <v>12742865.441943228</v>
      </c>
      <c r="T11" s="6">
        <f>'Building Projections'!Y$11+(1/'Component Lifetimes'!$B7)*'Building Projections'!X$10</f>
        <v>12972296.818183148</v>
      </c>
      <c r="U11" s="6">
        <f>'Building Projections'!Z$11+(1/'Component Lifetimes'!$B7)*'Building Projections'!Y$10</f>
        <v>13201728.194421312</v>
      </c>
      <c r="V11" s="6">
        <f>'Building Projections'!AA$11+(1/'Component Lifetimes'!$B7)*'Building Projections'!Z$10</f>
        <v>13431159.570660282</v>
      </c>
      <c r="W11" s="6">
        <f>'Building Projections'!AB$11+(1/'Component Lifetimes'!$B7)*'Building Projections'!AA$10</f>
        <v>14242258.316567406</v>
      </c>
      <c r="X11" s="6">
        <f>'Building Projections'!AC$11+(1/'Component Lifetimes'!$B7)*'Building Projections'!AB$10</f>
        <v>14509460.301224623</v>
      </c>
      <c r="Y11" s="6">
        <f>'Building Projections'!AD$11+(1/'Component Lifetimes'!$B7)*'Building Projections'!AC$10</f>
        <v>14776662.28588533</v>
      </c>
      <c r="Z11" s="6">
        <f>'Building Projections'!AE$11+(1/'Component Lifetimes'!$B7)*'Building Projections'!AD$10</f>
        <v>15043864.270542489</v>
      </c>
      <c r="AA11" s="6">
        <f>'Building Projections'!AF$11+(1/'Component Lifetimes'!$B7)*'Building Projections'!AE$10</f>
        <v>15311066.255203225</v>
      </c>
      <c r="AB11" s="6">
        <f>'Building Projections'!AG$11+(1/'Component Lifetimes'!$B7)*'Building Projections'!AF$10</f>
        <v>15517689.432799757</v>
      </c>
      <c r="AC11" s="6">
        <f>'Building Projections'!AH$11+(1/'Component Lifetimes'!$B7)*'Building Projections'!AG$10</f>
        <v>15780957.728692079</v>
      </c>
      <c r="AD11" s="6">
        <f>'Building Projections'!AI$11+(1/'Component Lifetimes'!$B7)*'Building Projections'!AH$10</f>
        <v>16044226.024579242</v>
      </c>
      <c r="AE11" s="6">
        <f>'Building Projections'!AJ$11+(1/'Component Lifetimes'!$B7)*'Building Projections'!AI$10</f>
        <v>16307494.320468048</v>
      </c>
      <c r="AF11" s="6">
        <f>'Building Projections'!AK$11+(1/'Component Lifetimes'!$B7)*'Building Projections'!AJ$10</f>
        <v>16570762.616356909</v>
      </c>
      <c r="AG11" s="6">
        <f>'Building Projections'!AL$11+(1/'Component Lifetimes'!$B7)*'Building Projections'!AK$10</f>
        <v>16834030.912245713</v>
      </c>
      <c r="AH11" s="6">
        <f>'Building Projections'!AM$11+(1/'Component Lifetimes'!$B7)*'Building Projections'!AL$10</f>
        <v>17097299.208134577</v>
      </c>
      <c r="AI11" s="6">
        <f>'Building Projections'!AN$11+(1/'Component Lifetimes'!$B7)*'Building Projections'!AM$10</f>
        <v>17360567.504023381</v>
      </c>
    </row>
    <row r="12" spans="1:35" s="51" customFormat="1" x14ac:dyDescent="0.25"/>
    <row r="13" spans="1:35" s="51" customFormat="1" x14ac:dyDescent="0.25">
      <c r="A13" s="3" t="s">
        <v>163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51" customFormat="1" x14ac:dyDescent="0.25">
      <c r="B14" s="48">
        <v>2017</v>
      </c>
      <c r="C14" s="48">
        <v>2018</v>
      </c>
      <c r="D14" s="48">
        <v>2019</v>
      </c>
      <c r="E14" s="48">
        <v>2020</v>
      </c>
      <c r="F14" s="48">
        <v>2021</v>
      </c>
      <c r="G14" s="48">
        <v>2022</v>
      </c>
      <c r="H14" s="48">
        <v>2023</v>
      </c>
      <c r="I14" s="48">
        <v>2024</v>
      </c>
      <c r="J14" s="48">
        <v>2025</v>
      </c>
      <c r="K14" s="48">
        <v>2026</v>
      </c>
      <c r="L14" s="48">
        <v>2027</v>
      </c>
      <c r="M14" s="48">
        <v>2028</v>
      </c>
      <c r="N14" s="48">
        <v>2029</v>
      </c>
      <c r="O14" s="48">
        <v>2030</v>
      </c>
      <c r="P14" s="48">
        <v>2031</v>
      </c>
      <c r="Q14" s="48">
        <v>2032</v>
      </c>
      <c r="R14" s="48">
        <v>2033</v>
      </c>
      <c r="S14" s="48">
        <v>2034</v>
      </c>
      <c r="T14" s="48">
        <v>2035</v>
      </c>
      <c r="U14" s="48">
        <v>2036</v>
      </c>
      <c r="V14" s="48">
        <v>2037</v>
      </c>
      <c r="W14" s="48">
        <v>2038</v>
      </c>
      <c r="X14" s="48">
        <v>2039</v>
      </c>
      <c r="Y14" s="48">
        <v>2040</v>
      </c>
      <c r="Z14" s="48">
        <v>2041</v>
      </c>
      <c r="AA14" s="48">
        <v>2042</v>
      </c>
      <c r="AB14" s="48">
        <v>2043</v>
      </c>
      <c r="AC14" s="48">
        <v>2044</v>
      </c>
      <c r="AD14" s="48">
        <v>2045</v>
      </c>
      <c r="AE14" s="48">
        <v>2046</v>
      </c>
      <c r="AF14" s="48">
        <v>2047</v>
      </c>
      <c r="AG14" s="48">
        <v>2048</v>
      </c>
      <c r="AH14" s="48">
        <v>2049</v>
      </c>
      <c r="AI14" s="48">
        <v>2050</v>
      </c>
    </row>
    <row r="15" spans="1:35" s="51" customFormat="1" x14ac:dyDescent="0.25">
      <c r="A15" s="51" t="s">
        <v>11</v>
      </c>
      <c r="B15" s="9">
        <f>SUMIFS('Calculations 1'!$E$3:$E$23,'Calculations 1'!$G$3:$G$23,$A15)*B6</f>
        <v>0</v>
      </c>
      <c r="C15" s="9">
        <f>SUMIFS('Calculations 1'!$E$3:$E$23,'Calculations 1'!$G$3:$G$23,$A15)*C6</f>
        <v>0</v>
      </c>
      <c r="D15" s="9">
        <f>SUMIFS('Calculations 1'!$E$3:$E$23,'Calculations 1'!$G$3:$G$23,$A15)*D6</f>
        <v>0</v>
      </c>
      <c r="E15" s="9">
        <f>SUMIFS('Calculations 1'!$E$3:$E$23,'Calculations 1'!$G$3:$G$23,$A15)*E6</f>
        <v>0</v>
      </c>
      <c r="F15" s="9">
        <f>SUMIFS('Calculations 1'!$E$3:$E$23,'Calculations 1'!$G$3:$G$23,$A15)*F6</f>
        <v>0</v>
      </c>
      <c r="G15" s="9">
        <f>SUMIFS('Calculations 1'!$E$3:$E$23,'Calculations 1'!$G$3:$G$23,$A15)*G6</f>
        <v>0</v>
      </c>
      <c r="H15" s="9">
        <f>SUMIFS('Calculations 1'!$E$3:$E$23,'Calculations 1'!$G$3:$G$23,$A15)*H6</f>
        <v>0</v>
      </c>
      <c r="I15" s="9">
        <f>SUMIFS('Calculations 1'!$E$3:$E$23,'Calculations 1'!$G$3:$G$23,$A15)*I6</f>
        <v>0</v>
      </c>
      <c r="J15" s="9">
        <f>SUMIFS('Calculations 1'!$E$3:$E$23,'Calculations 1'!$G$3:$G$23,$A15)*J6</f>
        <v>0</v>
      </c>
      <c r="K15" s="9">
        <f>SUMIFS('Calculations 1'!$E$3:$E$23,'Calculations 1'!$G$3:$G$23,$A15)*K6</f>
        <v>0</v>
      </c>
      <c r="L15" s="9">
        <f>SUMIFS('Calculations 1'!$E$3:$E$23,'Calculations 1'!$G$3:$G$23,$A15)*L6</f>
        <v>0</v>
      </c>
      <c r="M15" s="9">
        <f>SUMIFS('Calculations 1'!$E$3:$E$23,'Calculations 1'!$G$3:$G$23,$A15)*M6</f>
        <v>0</v>
      </c>
      <c r="N15" s="9">
        <f>SUMIFS('Calculations 1'!$E$3:$E$23,'Calculations 1'!$G$3:$G$23,$A15)*N6</f>
        <v>0</v>
      </c>
      <c r="O15" s="9">
        <f>SUMIFS('Calculations 1'!$E$3:$E$23,'Calculations 1'!$G$3:$G$23,$A15)*O6</f>
        <v>0</v>
      </c>
      <c r="P15" s="9">
        <f>SUMIFS('Calculations 1'!$E$3:$E$23,'Calculations 1'!$G$3:$G$23,$A15)*P6</f>
        <v>0</v>
      </c>
      <c r="Q15" s="9">
        <f>SUMIFS('Calculations 1'!$E$3:$E$23,'Calculations 1'!$G$3:$G$23,$A15)*Q6</f>
        <v>0</v>
      </c>
      <c r="R15" s="9">
        <f>SUMIFS('Calculations 1'!$E$3:$E$23,'Calculations 1'!$G$3:$G$23,$A15)*R6</f>
        <v>0</v>
      </c>
      <c r="S15" s="9">
        <f>SUMIFS('Calculations 1'!$E$3:$E$23,'Calculations 1'!$G$3:$G$23,$A15)*S6</f>
        <v>0</v>
      </c>
      <c r="T15" s="9">
        <f>SUMIFS('Calculations 1'!$E$3:$E$23,'Calculations 1'!$G$3:$G$23,$A15)*T6</f>
        <v>0</v>
      </c>
      <c r="U15" s="9">
        <f>SUMIFS('Calculations 1'!$E$3:$E$23,'Calculations 1'!$G$3:$G$23,$A15)*U6</f>
        <v>0</v>
      </c>
      <c r="V15" s="9">
        <f>SUMIFS('Calculations 1'!$E$3:$E$23,'Calculations 1'!$G$3:$G$23,$A15)*V6</f>
        <v>0</v>
      </c>
      <c r="W15" s="9">
        <f>SUMIFS('Calculations 1'!$E$3:$E$23,'Calculations 1'!$G$3:$G$23,$A15)*W6</f>
        <v>0</v>
      </c>
      <c r="X15" s="9">
        <f>SUMIFS('Calculations 1'!$E$3:$E$23,'Calculations 1'!$G$3:$G$23,$A15)*X6</f>
        <v>0</v>
      </c>
      <c r="Y15" s="9">
        <f>SUMIFS('Calculations 1'!$E$3:$E$23,'Calculations 1'!$G$3:$G$23,$A15)*Y6</f>
        <v>0</v>
      </c>
      <c r="Z15" s="9">
        <f>SUMIFS('Calculations 1'!$E$3:$E$23,'Calculations 1'!$G$3:$G$23,$A15)*Z6</f>
        <v>0</v>
      </c>
      <c r="AA15" s="9">
        <f>SUMIFS('Calculations 1'!$E$3:$E$23,'Calculations 1'!$G$3:$G$23,$A15)*AA6</f>
        <v>0</v>
      </c>
      <c r="AB15" s="9">
        <f>SUMIFS('Calculations 1'!$E$3:$E$23,'Calculations 1'!$G$3:$G$23,$A15)*AB6</f>
        <v>0</v>
      </c>
      <c r="AC15" s="9">
        <f>SUMIFS('Calculations 1'!$E$3:$E$23,'Calculations 1'!$G$3:$G$23,$A15)*AC6</f>
        <v>0</v>
      </c>
      <c r="AD15" s="9">
        <f>SUMIFS('Calculations 1'!$E$3:$E$23,'Calculations 1'!$G$3:$G$23,$A15)*AD6</f>
        <v>0</v>
      </c>
      <c r="AE15" s="9">
        <f>SUMIFS('Calculations 1'!$E$3:$E$23,'Calculations 1'!$G$3:$G$23,$A15)*AE6</f>
        <v>0</v>
      </c>
      <c r="AF15" s="9">
        <f>SUMIFS('Calculations 1'!$E$3:$E$23,'Calculations 1'!$G$3:$G$23,$A15)*AF6</f>
        <v>0</v>
      </c>
      <c r="AG15" s="9">
        <f>SUMIFS('Calculations 1'!$E$3:$E$23,'Calculations 1'!$G$3:$G$23,$A15)*AG6</f>
        <v>0</v>
      </c>
      <c r="AH15" s="9">
        <f>SUMIFS('Calculations 1'!$E$3:$E$23,'Calculations 1'!$G$3:$G$23,$A15)*AH6</f>
        <v>0</v>
      </c>
      <c r="AI15" s="9">
        <f>SUMIFS('Calculations 1'!$E$3:$E$23,'Calculations 1'!$G$3:$G$23,$A15)*AI6</f>
        <v>0</v>
      </c>
    </row>
    <row r="16" spans="1:35" s="51" customFormat="1" x14ac:dyDescent="0.25">
      <c r="A16" s="51" t="s">
        <v>12</v>
      </c>
      <c r="B16" s="6">
        <f>SUMIFS('Calculations 1'!$E$3:$E$23,'Calculations 1'!$G$3:$G$23,$A16)*B7</f>
        <v>101961897658.89648</v>
      </c>
      <c r="C16" s="6">
        <f>SUMIFS('Calculations 1'!$E$3:$E$23,'Calculations 1'!$G$3:$G$23,$A16)*C7</f>
        <v>106149793727.55385</v>
      </c>
      <c r="D16" s="6">
        <f>SUMIFS('Calculations 1'!$E$3:$E$23,'Calculations 1'!$G$3:$G$23,$A16)*D7</f>
        <v>108552062661.72173</v>
      </c>
      <c r="E16" s="6">
        <f>SUMIFS('Calculations 1'!$E$3:$E$23,'Calculations 1'!$G$3:$G$23,$A16)*E7</f>
        <v>110954331595.90044</v>
      </c>
      <c r="F16" s="6">
        <f>SUMIFS('Calculations 1'!$E$3:$E$23,'Calculations 1'!$G$3:$G$23,$A16)*F7</f>
        <v>113356600530.05785</v>
      </c>
      <c r="G16" s="6">
        <f>SUMIFS('Calculations 1'!$E$3:$E$23,'Calculations 1'!$G$3:$G$23,$A16)*G7</f>
        <v>115758869464.2256</v>
      </c>
      <c r="H16" s="6">
        <f>SUMIFS('Calculations 1'!$E$3:$E$23,'Calculations 1'!$G$3:$G$23,$A16)*H7</f>
        <v>116859572427.078</v>
      </c>
      <c r="I16" s="6">
        <f>SUMIFS('Calculations 1'!$E$3:$E$23,'Calculations 1'!$G$3:$G$23,$A16)*I7</f>
        <v>119179637194.63651</v>
      </c>
      <c r="J16" s="6">
        <f>SUMIFS('Calculations 1'!$E$3:$E$23,'Calculations 1'!$G$3:$G$23,$A16)*J7</f>
        <v>121499701962.19467</v>
      </c>
      <c r="K16" s="6">
        <f>SUMIFS('Calculations 1'!$E$3:$E$23,'Calculations 1'!$G$3:$G$23,$A16)*K7</f>
        <v>123819766729.75301</v>
      </c>
      <c r="L16" s="6">
        <f>SUMIFS('Calculations 1'!$E$3:$E$23,'Calculations 1'!$G$3:$G$23,$A16)*L7</f>
        <v>126139831497.31154</v>
      </c>
      <c r="M16" s="6">
        <f>SUMIFS('Calculations 1'!$E$3:$E$23,'Calculations 1'!$G$3:$G$23,$A16)*M7</f>
        <v>135510940481.50941</v>
      </c>
      <c r="N16" s="6">
        <f>SUMIFS('Calculations 1'!$E$3:$E$23,'Calculations 1'!$G$3:$G$23,$A16)*N7</f>
        <v>138276334357.49792</v>
      </c>
      <c r="O16" s="6">
        <f>SUMIFS('Calculations 1'!$E$3:$E$23,'Calculations 1'!$G$3:$G$23,$A16)*O7</f>
        <v>141041728233.48746</v>
      </c>
      <c r="P16" s="6">
        <f>SUMIFS('Calculations 1'!$E$3:$E$23,'Calculations 1'!$G$3:$G$23,$A16)*P7</f>
        <v>143807122109.45572</v>
      </c>
      <c r="Q16" s="6">
        <f>SUMIFS('Calculations 1'!$E$3:$E$23,'Calculations 1'!$G$3:$G$23,$A16)*Q7</f>
        <v>146572515985.43356</v>
      </c>
      <c r="R16" s="6">
        <f>SUMIFS('Calculations 1'!$E$3:$E$23,'Calculations 1'!$G$3:$G$23,$A16)*R7</f>
        <v>148250567460.11917</v>
      </c>
      <c r="S16" s="6">
        <f>SUMIFS('Calculations 1'!$E$3:$E$23,'Calculations 1'!$G$3:$G$23,$A16)*S7</f>
        <v>150947287079.1626</v>
      </c>
      <c r="T16" s="6">
        <f>SUMIFS('Calculations 1'!$E$3:$E$23,'Calculations 1'!$G$3:$G$23,$A16)*T7</f>
        <v>153644006698.22766</v>
      </c>
      <c r="U16" s="6">
        <f>SUMIFS('Calculations 1'!$E$3:$E$23,'Calculations 1'!$G$3:$G$23,$A16)*U7</f>
        <v>156340726317.27145</v>
      </c>
      <c r="V16" s="6">
        <f>SUMIFS('Calculations 1'!$E$3:$E$23,'Calculations 1'!$G$3:$G$23,$A16)*V7</f>
        <v>159037445936.32501</v>
      </c>
      <c r="W16" s="6">
        <f>SUMIFS('Calculations 1'!$E$3:$E$23,'Calculations 1'!$G$3:$G$23,$A16)*W7</f>
        <v>168763420903.86768</v>
      </c>
      <c r="X16" s="6">
        <f>SUMIFS('Calculations 1'!$E$3:$E$23,'Calculations 1'!$G$3:$G$23,$A16)*X7</f>
        <v>171904093492.2782</v>
      </c>
      <c r="Y16" s="6">
        <f>SUMIFS('Calculations 1'!$E$3:$E$23,'Calculations 1'!$G$3:$G$23,$A16)*Y7</f>
        <v>175044766080.73093</v>
      </c>
      <c r="Z16" s="6">
        <f>SUMIFS('Calculations 1'!$E$3:$E$23,'Calculations 1'!$G$3:$G$23,$A16)*Z7</f>
        <v>178185438669.14075</v>
      </c>
      <c r="AA16" s="6">
        <f>SUMIFS('Calculations 1'!$E$3:$E$23,'Calculations 1'!$G$3:$G$23,$A16)*AA7</f>
        <v>181326111257.59384</v>
      </c>
      <c r="AB16" s="6">
        <f>SUMIFS('Calculations 1'!$E$3:$E$23,'Calculations 1'!$G$3:$G$23,$A16)*AB7</f>
        <v>183734709251.92947</v>
      </c>
      <c r="AC16" s="6">
        <f>SUMIFS('Calculations 1'!$E$3:$E$23,'Calculations 1'!$G$3:$G$23,$A16)*AC7</f>
        <v>186829145550.25174</v>
      </c>
      <c r="AD16" s="6">
        <f>SUMIFS('Calculations 1'!$E$3:$E$23,'Calculations 1'!$G$3:$G$23,$A16)*AD7</f>
        <v>189923581848.51157</v>
      </c>
      <c r="AE16" s="6">
        <f>SUMIFS('Calculations 1'!$E$3:$E$23,'Calculations 1'!$G$3:$G$23,$A16)*AE7</f>
        <v>193018018146.79132</v>
      </c>
      <c r="AF16" s="6">
        <f>SUMIFS('Calculations 1'!$E$3:$E$23,'Calculations 1'!$G$3:$G$23,$A16)*AF7</f>
        <v>196112454445.07172</v>
      </c>
      <c r="AG16" s="6">
        <f>SUMIFS('Calculations 1'!$E$3:$E$23,'Calculations 1'!$G$3:$G$23,$A16)*AG7</f>
        <v>199206890743.35144</v>
      </c>
      <c r="AH16" s="6">
        <f>SUMIFS('Calculations 1'!$E$3:$E$23,'Calculations 1'!$G$3:$G$23,$A16)*AH7</f>
        <v>202301327041.63187</v>
      </c>
      <c r="AI16" s="6">
        <f>SUMIFS('Calculations 1'!$E$3:$E$23,'Calculations 1'!$G$3:$G$23,$A16)*AI7</f>
        <v>205395763339.91162</v>
      </c>
    </row>
    <row r="17" spans="1:35" s="51" customFormat="1" x14ac:dyDescent="0.25">
      <c r="A17" s="51" t="s">
        <v>13</v>
      </c>
      <c r="B17" s="6">
        <f>SUMIFS('Calculations 1'!$E$3:$E$23,'Calculations 1'!$G$3:$G$23,$A17)*B8</f>
        <v>516972767595.87518</v>
      </c>
      <c r="C17" s="6">
        <f>SUMIFS('Calculations 1'!$E$3:$E$23,'Calculations 1'!$G$3:$G$23,$A17)*C8</f>
        <v>540900294679.16754</v>
      </c>
      <c r="D17" s="6">
        <f>SUMIFS('Calculations 1'!$E$3:$E$23,'Calculations 1'!$G$3:$G$23,$A17)*D8</f>
        <v>547647029810.26935</v>
      </c>
      <c r="E17" s="6">
        <f>SUMIFS('Calculations 1'!$E$3:$E$23,'Calculations 1'!$G$3:$G$23,$A17)*E8</f>
        <v>554393764941.47046</v>
      </c>
      <c r="F17" s="6">
        <f>SUMIFS('Calculations 1'!$E$3:$E$23,'Calculations 1'!$G$3:$G$23,$A17)*F8</f>
        <v>561140500072.4718</v>
      </c>
      <c r="G17" s="6">
        <f>SUMIFS('Calculations 1'!$E$3:$E$23,'Calculations 1'!$G$3:$G$23,$A17)*G8</f>
        <v>567887235203.5719</v>
      </c>
      <c r="H17" s="6">
        <f>SUMIFS('Calculations 1'!$E$3:$E$23,'Calculations 1'!$G$3:$G$23,$A17)*H8</f>
        <v>562670751781.65735</v>
      </c>
      <c r="I17" s="6">
        <f>SUMIFS('Calculations 1'!$E$3:$E$23,'Calculations 1'!$G$3:$G$23,$A17)*I8</f>
        <v>569186617782.7887</v>
      </c>
      <c r="J17" s="6">
        <f>SUMIFS('Calculations 1'!$E$3:$E$23,'Calculations 1'!$G$3:$G$23,$A17)*J8</f>
        <v>575702483783.91687</v>
      </c>
      <c r="K17" s="6">
        <f>SUMIFS('Calculations 1'!$E$3:$E$23,'Calculations 1'!$G$3:$G$23,$A17)*K8</f>
        <v>582218349785.04663</v>
      </c>
      <c r="L17" s="6">
        <f>SUMIFS('Calculations 1'!$E$3:$E$23,'Calculations 1'!$G$3:$G$23,$A17)*L8</f>
        <v>588734215786.1781</v>
      </c>
      <c r="M17" s="6">
        <f>SUMIFS('Calculations 1'!$E$3:$E$23,'Calculations 1'!$G$3:$G$23,$A17)*M8</f>
        <v>660059077143.40698</v>
      </c>
      <c r="N17" s="6">
        <f>SUMIFS('Calculations 1'!$E$3:$E$23,'Calculations 1'!$G$3:$G$23,$A17)*N8</f>
        <v>667825643055.01697</v>
      </c>
      <c r="O17" s="6">
        <f>SUMIFS('Calculations 1'!$E$3:$E$23,'Calculations 1'!$G$3:$G$23,$A17)*O8</f>
        <v>675592208966.63208</v>
      </c>
      <c r="P17" s="6">
        <f>SUMIFS('Calculations 1'!$E$3:$E$23,'Calculations 1'!$G$3:$G$23,$A17)*P8</f>
        <v>683358774878.04724</v>
      </c>
      <c r="Q17" s="6">
        <f>SUMIFS('Calculations 1'!$E$3:$E$23,'Calculations 1'!$G$3:$G$23,$A17)*Q8</f>
        <v>691125340789.55481</v>
      </c>
      <c r="R17" s="6">
        <f>SUMIFS('Calculations 1'!$E$3:$E$23,'Calculations 1'!$G$3:$G$23,$A17)*R8</f>
        <v>688897703506.37305</v>
      </c>
      <c r="S17" s="6">
        <f>SUMIFS('Calculations 1'!$E$3:$E$23,'Calculations 1'!$G$3:$G$23,$A17)*S8</f>
        <v>696471398829.81506</v>
      </c>
      <c r="T17" s="6">
        <f>SUMIFS('Calculations 1'!$E$3:$E$23,'Calculations 1'!$G$3:$G$23,$A17)*T8</f>
        <v>704045094153.46045</v>
      </c>
      <c r="U17" s="6">
        <f>SUMIFS('Calculations 1'!$E$3:$E$23,'Calculations 1'!$G$3:$G$23,$A17)*U8</f>
        <v>711618789476.90588</v>
      </c>
      <c r="V17" s="6">
        <f>SUMIFS('Calculations 1'!$E$3:$E$23,'Calculations 1'!$G$3:$G$23,$A17)*V8</f>
        <v>719192484800.44543</v>
      </c>
      <c r="W17" s="6">
        <f>SUMIFS('Calculations 1'!$E$3:$E$23,'Calculations 1'!$G$3:$G$23,$A17)*W8</f>
        <v>791374905192.25281</v>
      </c>
      <c r="X17" s="6">
        <f>SUMIFS('Calculations 1'!$E$3:$E$23,'Calculations 1'!$G$3:$G$23,$A17)*X8</f>
        <v>800195435560.77405</v>
      </c>
      <c r="Y17" s="6">
        <f>SUMIFS('Calculations 1'!$E$3:$E$23,'Calculations 1'!$G$3:$G$23,$A17)*Y8</f>
        <v>809015965929.69189</v>
      </c>
      <c r="Z17" s="6">
        <f>SUMIFS('Calculations 1'!$E$3:$E$23,'Calculations 1'!$G$3:$G$23,$A17)*Z8</f>
        <v>817836496298.20654</v>
      </c>
      <c r="AA17" s="6">
        <f>SUMIFS('Calculations 1'!$E$3:$E$23,'Calculations 1'!$G$3:$G$23,$A17)*AA8</f>
        <v>826657026667.12769</v>
      </c>
      <c r="AB17" s="6">
        <f>SUMIFS('Calculations 1'!$E$3:$E$23,'Calculations 1'!$G$3:$G$23,$A17)*AB8</f>
        <v>828748763751.98816</v>
      </c>
      <c r="AC17" s="6">
        <f>SUMIFS('Calculations 1'!$E$3:$E$23,'Calculations 1'!$G$3:$G$23,$A17)*AC8</f>
        <v>837439440215.63062</v>
      </c>
      <c r="AD17" s="6">
        <f>SUMIFS('Calculations 1'!$E$3:$E$23,'Calculations 1'!$G$3:$G$23,$A17)*AD8</f>
        <v>846130116678.68152</v>
      </c>
      <c r="AE17" s="6">
        <f>SUMIFS('Calculations 1'!$E$3:$E$23,'Calculations 1'!$G$3:$G$23,$A17)*AE8</f>
        <v>854820793141.92407</v>
      </c>
      <c r="AF17" s="6">
        <f>SUMIFS('Calculations 1'!$E$3:$E$23,'Calculations 1'!$G$3:$G$23,$A17)*AF8</f>
        <v>863511469605.17297</v>
      </c>
      <c r="AG17" s="6">
        <f>SUMIFS('Calculations 1'!$E$3:$E$23,'Calculations 1'!$G$3:$G$23,$A17)*AG8</f>
        <v>872202146068.41553</v>
      </c>
      <c r="AH17" s="6">
        <f>SUMIFS('Calculations 1'!$E$3:$E$23,'Calculations 1'!$G$3:$G$23,$A17)*AH8</f>
        <v>880892822531.66443</v>
      </c>
      <c r="AI17" s="6">
        <f>SUMIFS('Calculations 1'!$E$3:$E$23,'Calculations 1'!$G$3:$G$23,$A17)*AI8</f>
        <v>889583498994.90698</v>
      </c>
    </row>
    <row r="18" spans="1:35" s="51" customFormat="1" x14ac:dyDescent="0.25">
      <c r="A18" s="51" t="s">
        <v>14</v>
      </c>
      <c r="B18" s="6">
        <f>SUMIFS('Calculations 1'!$E$3:$E$23,'Calculations 1'!$G$3:$G$23,$A18)*B9</f>
        <v>75570344151.685913</v>
      </c>
      <c r="C18" s="6">
        <f>SUMIFS('Calculations 1'!$E$3:$E$23,'Calculations 1'!$G$3:$G$23,$A18)*C9</f>
        <v>78518520048.153427</v>
      </c>
      <c r="D18" s="6">
        <f>SUMIFS('Calculations 1'!$E$3:$E$23,'Calculations 1'!$G$3:$G$23,$A18)*D9</f>
        <v>80613107262.095032</v>
      </c>
      <c r="E18" s="6">
        <f>SUMIFS('Calculations 1'!$E$3:$E$23,'Calculations 1'!$G$3:$G$23,$A18)*E9</f>
        <v>82707694476.042068</v>
      </c>
      <c r="F18" s="6">
        <f>SUMIFS('Calculations 1'!$E$3:$E$23,'Calculations 1'!$G$3:$G$23,$A18)*F9</f>
        <v>84802281689.978653</v>
      </c>
      <c r="G18" s="6">
        <f>SUMIFS('Calculations 1'!$E$3:$E$23,'Calculations 1'!$G$3:$G$23,$A18)*G9</f>
        <v>86896868903.920181</v>
      </c>
      <c r="H18" s="6">
        <f>SUMIFS('Calculations 1'!$E$3:$E$23,'Calculations 1'!$G$3:$G$23,$A18)*H9</f>
        <v>88336885458.231644</v>
      </c>
      <c r="I18" s="6">
        <f>SUMIFS('Calculations 1'!$E$3:$E$23,'Calculations 1'!$G$3:$G$23,$A18)*I9</f>
        <v>90359797184.943756</v>
      </c>
      <c r="J18" s="6">
        <f>SUMIFS('Calculations 1'!$E$3:$E$23,'Calculations 1'!$G$3:$G$23,$A18)*J9</f>
        <v>92382708911.655701</v>
      </c>
      <c r="K18" s="6">
        <f>SUMIFS('Calculations 1'!$E$3:$E$23,'Calculations 1'!$G$3:$G$23,$A18)*K9</f>
        <v>94405620638.367722</v>
      </c>
      <c r="L18" s="6">
        <f>SUMIFS('Calculations 1'!$E$3:$E$23,'Calculations 1'!$G$3:$G$23,$A18)*L9</f>
        <v>96428532365.079849</v>
      </c>
      <c r="M18" s="6">
        <f>SUMIFS('Calculations 1'!$E$3:$E$23,'Calculations 1'!$G$3:$G$23,$A18)*M9</f>
        <v>101997485372.59019</v>
      </c>
      <c r="N18" s="6">
        <f>SUMIFS('Calculations 1'!$E$3:$E$23,'Calculations 1'!$G$3:$G$23,$A18)*N9</f>
        <v>104408688619.55507</v>
      </c>
      <c r="O18" s="6">
        <f>SUMIFS('Calculations 1'!$E$3:$E$23,'Calculations 1'!$G$3:$G$23,$A18)*O9</f>
        <v>106819891866.52074</v>
      </c>
      <c r="P18" s="6">
        <f>SUMIFS('Calculations 1'!$E$3:$E$23,'Calculations 1'!$G$3:$G$23,$A18)*P9</f>
        <v>109231095113.47598</v>
      </c>
      <c r="Q18" s="6">
        <f>SUMIFS('Calculations 1'!$E$3:$E$23,'Calculations 1'!$G$3:$G$23,$A18)*Q9</f>
        <v>111642298360.43576</v>
      </c>
      <c r="R18" s="6">
        <f>SUMIFS('Calculations 1'!$E$3:$E$23,'Calculations 1'!$G$3:$G$23,$A18)*R9</f>
        <v>113506666142.62202</v>
      </c>
      <c r="S18" s="6">
        <f>SUMIFS('Calculations 1'!$E$3:$E$23,'Calculations 1'!$G$3:$G$23,$A18)*S9</f>
        <v>115857990906.18373</v>
      </c>
      <c r="T18" s="6">
        <f>SUMIFS('Calculations 1'!$E$3:$E$23,'Calculations 1'!$G$3:$G$23,$A18)*T9</f>
        <v>118209315669.75604</v>
      </c>
      <c r="U18" s="6">
        <f>SUMIFS('Calculations 1'!$E$3:$E$23,'Calculations 1'!$G$3:$G$23,$A18)*U9</f>
        <v>120560640433.31793</v>
      </c>
      <c r="V18" s="6">
        <f>SUMIFS('Calculations 1'!$E$3:$E$23,'Calculations 1'!$G$3:$G$23,$A18)*V9</f>
        <v>122911965196.88448</v>
      </c>
      <c r="W18" s="6">
        <f>SUMIFS('Calculations 1'!$E$3:$E$23,'Calculations 1'!$G$3:$G$23,$A18)*W9</f>
        <v>128798373399.60919</v>
      </c>
      <c r="X18" s="6">
        <f>SUMIFS('Calculations 1'!$E$3:$E$23,'Calculations 1'!$G$3:$G$23,$A18)*X9</f>
        <v>131536789799.75284</v>
      </c>
      <c r="Y18" s="6">
        <f>SUMIFS('Calculations 1'!$E$3:$E$23,'Calculations 1'!$G$3:$G$23,$A18)*Y9</f>
        <v>134275206199.91718</v>
      </c>
      <c r="Z18" s="6">
        <f>SUMIFS('Calculations 1'!$E$3:$E$23,'Calculations 1'!$G$3:$G$23,$A18)*Z9</f>
        <v>137013622600.06047</v>
      </c>
      <c r="AA18" s="6">
        <f>SUMIFS('Calculations 1'!$E$3:$E$23,'Calculations 1'!$G$3:$G$23,$A18)*AA9</f>
        <v>139752039000.22501</v>
      </c>
      <c r="AB18" s="6">
        <f>SUMIFS('Calculations 1'!$E$3:$E$23,'Calculations 1'!$G$3:$G$23,$A18)*AB9</f>
        <v>142122287700.45731</v>
      </c>
      <c r="AC18" s="6">
        <f>SUMIFS('Calculations 1'!$E$3:$E$23,'Calculations 1'!$G$3:$G$23,$A18)*AC9</f>
        <v>144820389737.49228</v>
      </c>
      <c r="AD18" s="6">
        <f>SUMIFS('Calculations 1'!$E$3:$E$23,'Calculations 1'!$G$3:$G$23,$A18)*AD9</f>
        <v>147518491774.49686</v>
      </c>
      <c r="AE18" s="6">
        <f>SUMIFS('Calculations 1'!$E$3:$E$23,'Calculations 1'!$G$3:$G$23,$A18)*AE9</f>
        <v>150216593811.51089</v>
      </c>
      <c r="AF18" s="6">
        <f>SUMIFS('Calculations 1'!$E$3:$E$23,'Calculations 1'!$G$3:$G$23,$A18)*AF9</f>
        <v>152914695848.52533</v>
      </c>
      <c r="AG18" s="6">
        <f>SUMIFS('Calculations 1'!$E$3:$E$23,'Calculations 1'!$G$3:$G$23,$A18)*AG9</f>
        <v>155612797885.53937</v>
      </c>
      <c r="AH18" s="6">
        <f>SUMIFS('Calculations 1'!$E$3:$E$23,'Calculations 1'!$G$3:$G$23,$A18)*AH9</f>
        <v>158310899922.5538</v>
      </c>
      <c r="AI18" s="6">
        <f>SUMIFS('Calculations 1'!$E$3:$E$23,'Calculations 1'!$G$3:$G$23,$A18)*AI9</f>
        <v>161009001959.56784</v>
      </c>
    </row>
    <row r="19" spans="1:35" s="51" customFormat="1" x14ac:dyDescent="0.25">
      <c r="A19" s="51" t="s">
        <v>15</v>
      </c>
      <c r="B19" s="6">
        <f>SUMIFS('Calculations 1'!$E$3:$E$23,'Calculations 1'!$G$3:$G$23,$A19)*B10</f>
        <v>408227278977.67853</v>
      </c>
      <c r="C19" s="6">
        <f>SUMIFS('Calculations 1'!$E$3:$E$23,'Calculations 1'!$G$3:$G$23,$A19)*C10</f>
        <v>424735684196.31091</v>
      </c>
      <c r="D19" s="6">
        <f>SUMIFS('Calculations 1'!$E$3:$E$23,'Calculations 1'!$G$3:$G$23,$A19)*D10</f>
        <v>434875645906.08813</v>
      </c>
      <c r="E19" s="6">
        <f>SUMIFS('Calculations 1'!$E$3:$E$23,'Calculations 1'!$G$3:$G$23,$A19)*E10</f>
        <v>445015607615.9043</v>
      </c>
      <c r="F19" s="6">
        <f>SUMIFS('Calculations 1'!$E$3:$E$23,'Calculations 1'!$G$3:$G$23,$A19)*F10</f>
        <v>455155569325.64404</v>
      </c>
      <c r="G19" s="6">
        <f>SUMIFS('Calculations 1'!$E$3:$E$23,'Calculations 1'!$G$3:$G$23,$A19)*G10</f>
        <v>465295531035.42065</v>
      </c>
      <c r="H19" s="6">
        <f>SUMIFS('Calculations 1'!$E$3:$E$23,'Calculations 1'!$G$3:$G$23,$A19)*H10</f>
        <v>470739652651.15466</v>
      </c>
      <c r="I19" s="6">
        <f>SUMIFS('Calculations 1'!$E$3:$E$23,'Calculations 1'!$G$3:$G$23,$A19)*I10</f>
        <v>480532631102.75134</v>
      </c>
      <c r="J19" s="6">
        <f>SUMIFS('Calculations 1'!$E$3:$E$23,'Calculations 1'!$G$3:$G$23,$A19)*J10</f>
        <v>490325609554.34686</v>
      </c>
      <c r="K19" s="6">
        <f>SUMIFS('Calculations 1'!$E$3:$E$23,'Calculations 1'!$G$3:$G$23,$A19)*K10</f>
        <v>500118588005.94287</v>
      </c>
      <c r="L19" s="6">
        <f>SUMIFS('Calculations 1'!$E$3:$E$23,'Calculations 1'!$G$3:$G$23,$A19)*L10</f>
        <v>509911566457.53955</v>
      </c>
      <c r="M19" s="6">
        <f>SUMIFS('Calculations 1'!$E$3:$E$23,'Calculations 1'!$G$3:$G$23,$A19)*M10</f>
        <v>545143575175.04156</v>
      </c>
      <c r="N19" s="6">
        <f>SUMIFS('Calculations 1'!$E$3:$E$23,'Calculations 1'!$G$3:$G$23,$A19)*N10</f>
        <v>556816284927.11316</v>
      </c>
      <c r="O19" s="6">
        <f>SUMIFS('Calculations 1'!$E$3:$E$23,'Calculations 1'!$G$3:$G$23,$A19)*O10</f>
        <v>568488994679.18872</v>
      </c>
      <c r="P19" s="6">
        <f>SUMIFS('Calculations 1'!$E$3:$E$23,'Calculations 1'!$G$3:$G$23,$A19)*P10</f>
        <v>580161704431.18823</v>
      </c>
      <c r="Q19" s="6">
        <f>SUMIFS('Calculations 1'!$E$3:$E$23,'Calculations 1'!$G$3:$G$23,$A19)*Q10</f>
        <v>591834414183.22168</v>
      </c>
      <c r="R19" s="6">
        <f>SUMIFS('Calculations 1'!$E$3:$E$23,'Calculations 1'!$G$3:$G$23,$A19)*R10</f>
        <v>599584167929.59021</v>
      </c>
      <c r="S19" s="6">
        <f>SUMIFS('Calculations 1'!$E$3:$E$23,'Calculations 1'!$G$3:$G$23,$A19)*S10</f>
        <v>610967004085.10742</v>
      </c>
      <c r="T19" s="6">
        <f>SUMIFS('Calculations 1'!$E$3:$E$23,'Calculations 1'!$G$3:$G$23,$A19)*T10</f>
        <v>622349840240.70215</v>
      </c>
      <c r="U19" s="6">
        <f>SUMIFS('Calculations 1'!$E$3:$E$23,'Calculations 1'!$G$3:$G$23,$A19)*U10</f>
        <v>633732676396.2207</v>
      </c>
      <c r="V19" s="6">
        <f>SUMIFS('Calculations 1'!$E$3:$E$23,'Calculations 1'!$G$3:$G$23,$A19)*V10</f>
        <v>645115512551.77405</v>
      </c>
      <c r="W19" s="6">
        <f>SUMIFS('Calculations 1'!$E$3:$E$23,'Calculations 1'!$G$3:$G$23,$A19)*W10</f>
        <v>681858768251.28772</v>
      </c>
      <c r="X19" s="6">
        <f>SUMIFS('Calculations 1'!$E$3:$E$23,'Calculations 1'!$G$3:$G$23,$A19)*X10</f>
        <v>695115527033.16516</v>
      </c>
      <c r="Y19" s="6">
        <f>SUMIFS('Calculations 1'!$E$3:$E$23,'Calculations 1'!$G$3:$G$23,$A19)*Y10</f>
        <v>708372285815.19421</v>
      </c>
      <c r="Z19" s="6">
        <f>SUMIFS('Calculations 1'!$E$3:$E$23,'Calculations 1'!$G$3:$G$23,$A19)*Z10</f>
        <v>721629044597.06909</v>
      </c>
      <c r="AA19" s="6">
        <f>SUMIFS('Calculations 1'!$E$3:$E$23,'Calculations 1'!$G$3:$G$23,$A19)*AA10</f>
        <v>734885803379.09924</v>
      </c>
      <c r="AB19" s="6">
        <f>SUMIFS('Calculations 1'!$E$3:$E$23,'Calculations 1'!$G$3:$G$23,$A19)*AB10</f>
        <v>745501355102.36499</v>
      </c>
      <c r="AC19" s="6">
        <f>SUMIFS('Calculations 1'!$E$3:$E$23,'Calculations 1'!$G$3:$G$23,$A19)*AC10</f>
        <v>758562950801.32349</v>
      </c>
      <c r="AD19" s="6">
        <f>SUMIFS('Calculations 1'!$E$3:$E$23,'Calculations 1'!$G$3:$G$23,$A19)*AD10</f>
        <v>771624546500.05823</v>
      </c>
      <c r="AE19" s="6">
        <f>SUMIFS('Calculations 1'!$E$3:$E$23,'Calculations 1'!$G$3:$G$23,$A19)*AE10</f>
        <v>784686142198.86377</v>
      </c>
      <c r="AF19" s="6">
        <f>SUMIFS('Calculations 1'!$E$3:$E$23,'Calculations 1'!$G$3:$G$23,$A19)*AF10</f>
        <v>797747737897.672</v>
      </c>
      <c r="AG19" s="6">
        <f>SUMIFS('Calculations 1'!$E$3:$E$23,'Calculations 1'!$G$3:$G$23,$A19)*AG10</f>
        <v>810809333596.47778</v>
      </c>
      <c r="AH19" s="6">
        <f>SUMIFS('Calculations 1'!$E$3:$E$23,'Calculations 1'!$G$3:$G$23,$A19)*AH10</f>
        <v>823870929295.28589</v>
      </c>
      <c r="AI19" s="6">
        <f>SUMIFS('Calculations 1'!$E$3:$E$23,'Calculations 1'!$G$3:$G$23,$A19)*AI10</f>
        <v>836932524994.09167</v>
      </c>
    </row>
    <row r="20" spans="1:35" s="51" customFormat="1" x14ac:dyDescent="0.25">
      <c r="A20" s="51" t="s">
        <v>16</v>
      </c>
      <c r="B20" s="6">
        <f>SUMIFS('Calculations 1'!$E$3:$E$23,'Calculations 1'!$G$3:$G$23,$A20)*B11</f>
        <v>11406629690.930359</v>
      </c>
      <c r="C20" s="6">
        <f>SUMIFS('Calculations 1'!$E$3:$E$23,'Calculations 1'!$G$3:$G$23,$A20)*C11</f>
        <v>11873831051.14366</v>
      </c>
      <c r="D20" s="6">
        <f>SUMIFS('Calculations 1'!$E$3:$E$23,'Calculations 1'!$G$3:$G$23,$A20)*D11</f>
        <v>12145208258.457283</v>
      </c>
      <c r="E20" s="6">
        <f>SUMIFS('Calculations 1'!$E$3:$E$23,'Calculations 1'!$G$3:$G$23,$A20)*E11</f>
        <v>12416585465.772099</v>
      </c>
      <c r="F20" s="6">
        <f>SUMIFS('Calculations 1'!$E$3:$E$23,'Calculations 1'!$G$3:$G$23,$A20)*F11</f>
        <v>12687962673.084578</v>
      </c>
      <c r="G20" s="6">
        <f>SUMIFS('Calculations 1'!$E$3:$E$23,'Calculations 1'!$G$3:$G$23,$A20)*G11</f>
        <v>12959339880.398186</v>
      </c>
      <c r="H20" s="6">
        <f>SUMIFS('Calculations 1'!$E$3:$E$23,'Calculations 1'!$G$3:$G$23,$A20)*H11</f>
        <v>13087707124.322912</v>
      </c>
      <c r="I20" s="6">
        <f>SUMIFS('Calculations 1'!$E$3:$E$23,'Calculations 1'!$G$3:$G$23,$A20)*I11</f>
        <v>13349797970.377523</v>
      </c>
      <c r="J20" s="6">
        <f>SUMIFS('Calculations 1'!$E$3:$E$23,'Calculations 1'!$G$3:$G$23,$A20)*J11</f>
        <v>13611888816.432095</v>
      </c>
      <c r="K20" s="6">
        <f>SUMIFS('Calculations 1'!$E$3:$E$23,'Calculations 1'!$G$3:$G$23,$A20)*K11</f>
        <v>13873979662.486683</v>
      </c>
      <c r="L20" s="6">
        <f>SUMIFS('Calculations 1'!$E$3:$E$23,'Calculations 1'!$G$3:$G$23,$A20)*L11</f>
        <v>14136070508.541292</v>
      </c>
      <c r="M20" s="6">
        <f>SUMIFS('Calculations 1'!$E$3:$E$23,'Calculations 1'!$G$3:$G$23,$A20)*M11</f>
        <v>15172897017.24999</v>
      </c>
      <c r="N20" s="6">
        <f>SUMIFS('Calculations 1'!$E$3:$E$23,'Calculations 1'!$G$3:$G$23,$A20)*N11</f>
        <v>15485295373.867725</v>
      </c>
      <c r="O20" s="6">
        <f>SUMIFS('Calculations 1'!$E$3:$E$23,'Calculations 1'!$G$3:$G$23,$A20)*O11</f>
        <v>15797693730.485577</v>
      </c>
      <c r="P20" s="6">
        <f>SUMIFS('Calculations 1'!$E$3:$E$23,'Calculations 1'!$G$3:$G$23,$A20)*P11</f>
        <v>16110092087.101091</v>
      </c>
      <c r="Q20" s="6">
        <f>SUMIFS('Calculations 1'!$E$3:$E$23,'Calculations 1'!$G$3:$G$23,$A20)*Q11</f>
        <v>16422490443.717657</v>
      </c>
      <c r="R20" s="6">
        <f>SUMIFS('Calculations 1'!$E$3:$E$23,'Calculations 1'!$G$3:$G$23,$A20)*R11</f>
        <v>16615416717.914278</v>
      </c>
      <c r="S20" s="6">
        <f>SUMIFS('Calculations 1'!$E$3:$E$23,'Calculations 1'!$G$3:$G$23,$A20)*S11</f>
        <v>16920057147.099802</v>
      </c>
      <c r="T20" s="6">
        <f>SUMIFS('Calculations 1'!$E$3:$E$23,'Calculations 1'!$G$3:$G$23,$A20)*T11</f>
        <v>17224697576.287701</v>
      </c>
      <c r="U20" s="6">
        <f>SUMIFS('Calculations 1'!$E$3:$E$23,'Calculations 1'!$G$3:$G$23,$A20)*U11</f>
        <v>17529338005.473263</v>
      </c>
      <c r="V20" s="6">
        <f>SUMIFS('Calculations 1'!$E$3:$E$23,'Calculations 1'!$G$3:$G$23,$A20)*V11</f>
        <v>17833978434.659901</v>
      </c>
      <c r="W20" s="6">
        <f>SUMIFS('Calculations 1'!$E$3:$E$23,'Calculations 1'!$G$3:$G$23,$A20)*W11</f>
        <v>18910960467.878067</v>
      </c>
      <c r="X20" s="6">
        <f>SUMIFS('Calculations 1'!$E$3:$E$23,'Calculations 1'!$G$3:$G$23,$A20)*X11</f>
        <v>19265752949.272198</v>
      </c>
      <c r="Y20" s="6">
        <f>SUMIFS('Calculations 1'!$E$3:$E$23,'Calculations 1'!$G$3:$G$23,$A20)*Y11</f>
        <v>19620545430.670967</v>
      </c>
      <c r="Z20" s="6">
        <f>SUMIFS('Calculations 1'!$E$3:$E$23,'Calculations 1'!$G$3:$G$23,$A20)*Z11</f>
        <v>19975337912.065025</v>
      </c>
      <c r="AA20" s="6">
        <f>SUMIFS('Calculations 1'!$E$3:$E$23,'Calculations 1'!$G$3:$G$23,$A20)*AA11</f>
        <v>20330130393.463829</v>
      </c>
      <c r="AB20" s="6">
        <f>SUMIFS('Calculations 1'!$E$3:$E$23,'Calculations 1'!$G$3:$G$23,$A20)*AB11</f>
        <v>20604485952.562908</v>
      </c>
      <c r="AC20" s="6">
        <f>SUMIFS('Calculations 1'!$E$3:$E$23,'Calculations 1'!$G$3:$G$23,$A20)*AC11</f>
        <v>20954055257.191647</v>
      </c>
      <c r="AD20" s="6">
        <f>SUMIFS('Calculations 1'!$E$3:$E$23,'Calculations 1'!$G$3:$G$23,$A20)*AD11</f>
        <v>21303624561.813538</v>
      </c>
      <c r="AE20" s="6">
        <f>SUMIFS('Calculations 1'!$E$3:$E$23,'Calculations 1'!$G$3:$G$23,$A20)*AE11</f>
        <v>21653193866.437603</v>
      </c>
      <c r="AF20" s="6">
        <f>SUMIFS('Calculations 1'!$E$3:$E$23,'Calculations 1'!$G$3:$G$23,$A20)*AF11</f>
        <v>22002763171.061749</v>
      </c>
      <c r="AG20" s="6">
        <f>SUMIFS('Calculations 1'!$E$3:$E$23,'Calculations 1'!$G$3:$G$23,$A20)*AG11</f>
        <v>22352332475.685814</v>
      </c>
      <c r="AH20" s="6">
        <f>SUMIFS('Calculations 1'!$E$3:$E$23,'Calculations 1'!$G$3:$G$23,$A20)*AH11</f>
        <v>22701901780.309959</v>
      </c>
      <c r="AI20" s="6">
        <f>SUMIFS('Calculations 1'!$E$3:$E$23,'Calculations 1'!$G$3:$G$23,$A20)*AI11</f>
        <v>23051471084.934025</v>
      </c>
    </row>
    <row r="21" spans="1:35" s="55" customForma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55" customFormat="1" x14ac:dyDescent="0.25">
      <c r="A22" s="3" t="s">
        <v>164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55" customFormat="1" x14ac:dyDescent="0.25">
      <c r="B23" s="48">
        <v>2017</v>
      </c>
      <c r="C23" s="48">
        <v>2018</v>
      </c>
      <c r="D23" s="48">
        <v>2019</v>
      </c>
      <c r="E23" s="48">
        <v>2020</v>
      </c>
      <c r="F23" s="48">
        <v>2021</v>
      </c>
      <c r="G23" s="48">
        <v>2022</v>
      </c>
      <c r="H23" s="48">
        <v>2023</v>
      </c>
      <c r="I23" s="48">
        <v>2024</v>
      </c>
      <c r="J23" s="48">
        <v>2025</v>
      </c>
      <c r="K23" s="48">
        <v>2026</v>
      </c>
      <c r="L23" s="48">
        <v>2027</v>
      </c>
      <c r="M23" s="48">
        <v>2028</v>
      </c>
      <c r="N23" s="48">
        <v>2029</v>
      </c>
      <c r="O23" s="48">
        <v>2030</v>
      </c>
      <c r="P23" s="48">
        <v>2031</v>
      </c>
      <c r="Q23" s="48">
        <v>2032</v>
      </c>
      <c r="R23" s="48">
        <v>2033</v>
      </c>
      <c r="S23" s="48">
        <v>2034</v>
      </c>
      <c r="T23" s="48">
        <v>2035</v>
      </c>
      <c r="U23" s="48">
        <v>2036</v>
      </c>
      <c r="V23" s="48">
        <v>2037</v>
      </c>
      <c r="W23" s="48">
        <v>2038</v>
      </c>
      <c r="X23" s="48">
        <v>2039</v>
      </c>
      <c r="Y23" s="48">
        <v>2040</v>
      </c>
      <c r="Z23" s="48">
        <v>2041</v>
      </c>
      <c r="AA23" s="48">
        <v>2042</v>
      </c>
      <c r="AB23" s="48">
        <v>2043</v>
      </c>
      <c r="AC23" s="48">
        <v>2044</v>
      </c>
      <c r="AD23" s="48">
        <v>2045</v>
      </c>
      <c r="AE23" s="48">
        <v>2046</v>
      </c>
      <c r="AF23" s="48">
        <v>2047</v>
      </c>
      <c r="AG23" s="48">
        <v>2048</v>
      </c>
      <c r="AH23" s="48">
        <v>2049</v>
      </c>
      <c r="AI23" s="48">
        <v>2050</v>
      </c>
    </row>
    <row r="24" spans="1:35" s="55" customFormat="1" x14ac:dyDescent="0.25">
      <c r="A24" s="55" t="s">
        <v>11</v>
      </c>
      <c r="B24" s="62">
        <f>B15</f>
        <v>0</v>
      </c>
      <c r="C24" s="62">
        <f t="shared" ref="C24:AI24" si="0">C15</f>
        <v>0</v>
      </c>
      <c r="D24" s="62">
        <f t="shared" si="0"/>
        <v>0</v>
      </c>
      <c r="E24" s="62">
        <f t="shared" si="0"/>
        <v>0</v>
      </c>
      <c r="F24" s="62">
        <f t="shared" si="0"/>
        <v>0</v>
      </c>
      <c r="G24" s="62">
        <f t="shared" si="0"/>
        <v>0</v>
      </c>
      <c r="H24" s="62">
        <f t="shared" si="0"/>
        <v>0</v>
      </c>
      <c r="I24" s="62">
        <f t="shared" si="0"/>
        <v>0</v>
      </c>
      <c r="J24" s="62">
        <f t="shared" si="0"/>
        <v>0</v>
      </c>
      <c r="K24" s="62">
        <f t="shared" si="0"/>
        <v>0</v>
      </c>
      <c r="L24" s="62">
        <f t="shared" si="0"/>
        <v>0</v>
      </c>
      <c r="M24" s="62">
        <f t="shared" si="0"/>
        <v>0</v>
      </c>
      <c r="N24" s="62">
        <f t="shared" si="0"/>
        <v>0</v>
      </c>
      <c r="O24" s="62">
        <f t="shared" si="0"/>
        <v>0</v>
      </c>
      <c r="P24" s="62">
        <f t="shared" si="0"/>
        <v>0</v>
      </c>
      <c r="Q24" s="62">
        <f t="shared" si="0"/>
        <v>0</v>
      </c>
      <c r="R24" s="62">
        <f t="shared" si="0"/>
        <v>0</v>
      </c>
      <c r="S24" s="62">
        <f t="shared" si="0"/>
        <v>0</v>
      </c>
      <c r="T24" s="62">
        <f t="shared" si="0"/>
        <v>0</v>
      </c>
      <c r="U24" s="62">
        <f t="shared" si="0"/>
        <v>0</v>
      </c>
      <c r="V24" s="62">
        <f t="shared" si="0"/>
        <v>0</v>
      </c>
      <c r="W24" s="62">
        <f t="shared" si="0"/>
        <v>0</v>
      </c>
      <c r="X24" s="62">
        <f t="shared" si="0"/>
        <v>0</v>
      </c>
      <c r="Y24" s="62">
        <f t="shared" si="0"/>
        <v>0</v>
      </c>
      <c r="Z24" s="62">
        <f t="shared" si="0"/>
        <v>0</v>
      </c>
      <c r="AA24" s="62">
        <f t="shared" si="0"/>
        <v>0</v>
      </c>
      <c r="AB24" s="62">
        <f t="shared" si="0"/>
        <v>0</v>
      </c>
      <c r="AC24" s="62">
        <f t="shared" si="0"/>
        <v>0</v>
      </c>
      <c r="AD24" s="62">
        <f t="shared" si="0"/>
        <v>0</v>
      </c>
      <c r="AE24" s="62">
        <f t="shared" si="0"/>
        <v>0</v>
      </c>
      <c r="AF24" s="62">
        <f t="shared" si="0"/>
        <v>0</v>
      </c>
      <c r="AG24" s="62">
        <f t="shared" si="0"/>
        <v>0</v>
      </c>
      <c r="AH24" s="62">
        <f t="shared" si="0"/>
        <v>0</v>
      </c>
      <c r="AI24" s="62">
        <f t="shared" si="0"/>
        <v>0</v>
      </c>
    </row>
    <row r="25" spans="1:35" s="55" customFormat="1" x14ac:dyDescent="0.25">
      <c r="A25" s="55" t="s">
        <v>12</v>
      </c>
      <c r="B25" s="6">
        <f>B16/$B$2</f>
        <v>1861637715.1523914</v>
      </c>
      <c r="C25" s="6">
        <f>C16/$B$2</f>
        <v>1938101035.7413518</v>
      </c>
      <c r="D25" s="6">
        <f t="shared" ref="D25:AI29" si="1">D16/$B$2</f>
        <v>1981962071.6034639</v>
      </c>
      <c r="E25" s="6">
        <f t="shared" si="1"/>
        <v>2025823107.4657738</v>
      </c>
      <c r="F25" s="6">
        <f t="shared" si="1"/>
        <v>2069684143.3276947</v>
      </c>
      <c r="G25" s="6">
        <f t="shared" si="1"/>
        <v>2113545179.1898046</v>
      </c>
      <c r="H25" s="6">
        <f t="shared" si="1"/>
        <v>2133642001.589885</v>
      </c>
      <c r="I25" s="6">
        <f t="shared" si="1"/>
        <v>2176002139.7596583</v>
      </c>
      <c r="J25" s="6">
        <f t="shared" si="1"/>
        <v>2218362277.9294262</v>
      </c>
      <c r="K25" s="6">
        <f t="shared" si="1"/>
        <v>2260722416.0991964</v>
      </c>
      <c r="L25" s="6">
        <f t="shared" si="1"/>
        <v>2303082554.268971</v>
      </c>
      <c r="M25" s="6">
        <f t="shared" si="1"/>
        <v>2474181860.1699729</v>
      </c>
      <c r="N25" s="6">
        <f t="shared" si="1"/>
        <v>2524672893.1440191</v>
      </c>
      <c r="O25" s="6">
        <f t="shared" si="1"/>
        <v>2575163926.118084</v>
      </c>
      <c r="P25" s="6">
        <f t="shared" si="1"/>
        <v>2625654959.0917602</v>
      </c>
      <c r="Q25" s="6">
        <f t="shared" si="1"/>
        <v>2676145992.0656118</v>
      </c>
      <c r="R25" s="6">
        <f t="shared" si="1"/>
        <v>2706784142.0507426</v>
      </c>
      <c r="S25" s="6">
        <f t="shared" si="1"/>
        <v>2756021308.7303739</v>
      </c>
      <c r="T25" s="6">
        <f t="shared" si="1"/>
        <v>2805258475.4104009</v>
      </c>
      <c r="U25" s="6">
        <f t="shared" si="1"/>
        <v>2854495642.0900393</v>
      </c>
      <c r="V25" s="6">
        <f t="shared" si="1"/>
        <v>2903732808.769856</v>
      </c>
      <c r="W25" s="6">
        <f t="shared" si="1"/>
        <v>3081311318.3105288</v>
      </c>
      <c r="X25" s="6">
        <f t="shared" si="1"/>
        <v>3138654254.0127478</v>
      </c>
      <c r="Y25" s="6">
        <f t="shared" si="1"/>
        <v>3195997189.7157369</v>
      </c>
      <c r="Z25" s="6">
        <f t="shared" si="1"/>
        <v>3253340125.417943</v>
      </c>
      <c r="AA25" s="6">
        <f t="shared" si="1"/>
        <v>3310683061.1209393</v>
      </c>
      <c r="AB25" s="6">
        <f t="shared" si="1"/>
        <v>3354659654.0428967</v>
      </c>
      <c r="AC25" s="6">
        <f t="shared" si="1"/>
        <v>3411158399.6759491</v>
      </c>
      <c r="AD25" s="6">
        <f t="shared" si="1"/>
        <v>3467657145.3078613</v>
      </c>
      <c r="AE25" s="6">
        <f t="shared" si="1"/>
        <v>3524155890.9401369</v>
      </c>
      <c r="AF25" s="6">
        <f t="shared" si="1"/>
        <v>3580654636.5724249</v>
      </c>
      <c r="AG25" s="6">
        <f t="shared" si="1"/>
        <v>3637153382.2047</v>
      </c>
      <c r="AH25" s="6">
        <f t="shared" si="1"/>
        <v>3693652127.8369884</v>
      </c>
      <c r="AI25" s="6">
        <f t="shared" si="1"/>
        <v>3750150873.4692645</v>
      </c>
    </row>
    <row r="26" spans="1:35" s="55" customFormat="1" x14ac:dyDescent="0.25">
      <c r="A26" s="55" t="s">
        <v>13</v>
      </c>
      <c r="B26" s="6">
        <f t="shared" ref="B26:Q29" si="2">B17/$B$2</f>
        <v>9438976950.8102093</v>
      </c>
      <c r="C26" s="6">
        <f t="shared" si="2"/>
        <v>9875849820.6895657</v>
      </c>
      <c r="D26" s="6">
        <f t="shared" si="2"/>
        <v>9999032861.2428207</v>
      </c>
      <c r="E26" s="6">
        <f t="shared" si="2"/>
        <v>10122215901.79789</v>
      </c>
      <c r="F26" s="6">
        <f t="shared" si="2"/>
        <v>10245398942.349312</v>
      </c>
      <c r="G26" s="6">
        <f t="shared" si="2"/>
        <v>10368581982.902536</v>
      </c>
      <c r="H26" s="6">
        <f t="shared" si="2"/>
        <v>10273338539.011454</v>
      </c>
      <c r="I26" s="6">
        <f t="shared" si="2"/>
        <v>10392306331.619293</v>
      </c>
      <c r="J26" s="6">
        <f t="shared" si="2"/>
        <v>10511274124.227074</v>
      </c>
      <c r="K26" s="6">
        <f t="shared" si="2"/>
        <v>10630241916.834885</v>
      </c>
      <c r="L26" s="6">
        <f t="shared" si="2"/>
        <v>10749209709.442726</v>
      </c>
      <c r="M26" s="6">
        <f t="shared" si="2"/>
        <v>12051471191.22525</v>
      </c>
      <c r="N26" s="6">
        <f t="shared" si="2"/>
        <v>12193274476.082106</v>
      </c>
      <c r="O26" s="6">
        <f t="shared" si="2"/>
        <v>12335077760.939054</v>
      </c>
      <c r="P26" s="6">
        <f t="shared" si="2"/>
        <v>12476881045.792353</v>
      </c>
      <c r="Q26" s="6">
        <f t="shared" si="2"/>
        <v>12618684330.647339</v>
      </c>
      <c r="R26" s="6">
        <f t="shared" si="1"/>
        <v>12578011749.249096</v>
      </c>
      <c r="S26" s="6">
        <f t="shared" si="1"/>
        <v>12716293570.016706</v>
      </c>
      <c r="T26" s="6">
        <f t="shared" si="1"/>
        <v>12854575390.788031</v>
      </c>
      <c r="U26" s="6">
        <f t="shared" si="1"/>
        <v>12992857211.555702</v>
      </c>
      <c r="V26" s="6">
        <f t="shared" si="1"/>
        <v>13131139032.325094</v>
      </c>
      <c r="W26" s="6">
        <f t="shared" si="1"/>
        <v>14449057973.20162</v>
      </c>
      <c r="X26" s="6">
        <f t="shared" si="1"/>
        <v>14610104720.846704</v>
      </c>
      <c r="Y26" s="6">
        <f t="shared" si="1"/>
        <v>14771151468.499029</v>
      </c>
      <c r="Z26" s="6">
        <f t="shared" si="1"/>
        <v>14932198216.143993</v>
      </c>
      <c r="AA26" s="6">
        <f t="shared" si="1"/>
        <v>15093244963.796379</v>
      </c>
      <c r="AB26" s="6">
        <f t="shared" si="1"/>
        <v>15131436256.198431</v>
      </c>
      <c r="AC26" s="6">
        <f t="shared" si="1"/>
        <v>15290112109.104082</v>
      </c>
      <c r="AD26" s="6">
        <f t="shared" si="1"/>
        <v>15448787961.998932</v>
      </c>
      <c r="AE26" s="6">
        <f t="shared" si="1"/>
        <v>15607463814.89728</v>
      </c>
      <c r="AF26" s="6">
        <f t="shared" si="1"/>
        <v>15766139667.795744</v>
      </c>
      <c r="AG26" s="6">
        <f t="shared" si="1"/>
        <v>15924815520.694094</v>
      </c>
      <c r="AH26" s="6">
        <f t="shared" si="1"/>
        <v>16083491373.592558</v>
      </c>
      <c r="AI26" s="6">
        <f t="shared" si="1"/>
        <v>16242167226.490906</v>
      </c>
    </row>
    <row r="27" spans="1:35" s="55" customFormat="1" x14ac:dyDescent="0.25">
      <c r="A27" s="55" t="s">
        <v>14</v>
      </c>
      <c r="B27" s="6">
        <f t="shared" si="2"/>
        <v>1379776230.6314754</v>
      </c>
      <c r="C27" s="6">
        <f t="shared" si="2"/>
        <v>1433604528.9054852</v>
      </c>
      <c r="D27" s="6">
        <f t="shared" si="2"/>
        <v>1471847859.4503384</v>
      </c>
      <c r="E27" s="6">
        <f t="shared" si="2"/>
        <v>1510091189.9952905</v>
      </c>
      <c r="F27" s="6">
        <f t="shared" si="2"/>
        <v>1548334520.5400519</v>
      </c>
      <c r="G27" s="6">
        <f t="shared" si="2"/>
        <v>1586577851.0849037</v>
      </c>
      <c r="H27" s="6">
        <f t="shared" si="2"/>
        <v>1612869918.9014359</v>
      </c>
      <c r="I27" s="6">
        <f t="shared" si="2"/>
        <v>1649804586.1775379</v>
      </c>
      <c r="J27" s="6">
        <f t="shared" si="2"/>
        <v>1686739253.4536369</v>
      </c>
      <c r="K27" s="6">
        <f t="shared" si="2"/>
        <v>1723673920.7297373</v>
      </c>
      <c r="L27" s="6">
        <f t="shared" si="2"/>
        <v>1760608588.0058398</v>
      </c>
      <c r="M27" s="6">
        <f t="shared" si="2"/>
        <v>1862287481.6978307</v>
      </c>
      <c r="N27" s="6">
        <f t="shared" si="2"/>
        <v>1906311641.7665703</v>
      </c>
      <c r="O27" s="6">
        <f t="shared" si="2"/>
        <v>1950335801.8353245</v>
      </c>
      <c r="P27" s="6">
        <f t="shared" si="2"/>
        <v>1994359961.9038885</v>
      </c>
      <c r="Q27" s="6">
        <f t="shared" si="2"/>
        <v>2038384121.9725351</v>
      </c>
      <c r="R27" s="6">
        <f t="shared" si="1"/>
        <v>2072424066.8727775</v>
      </c>
      <c r="S27" s="6">
        <f t="shared" si="1"/>
        <v>2115354955.3803856</v>
      </c>
      <c r="T27" s="6">
        <f t="shared" si="1"/>
        <v>2158285843.8881874</v>
      </c>
      <c r="U27" s="6">
        <f t="shared" si="1"/>
        <v>2201216732.3957992</v>
      </c>
      <c r="V27" s="6">
        <f t="shared" si="1"/>
        <v>2244147620.9034958</v>
      </c>
      <c r="W27" s="6">
        <f t="shared" si="1"/>
        <v>2351622665.6857619</v>
      </c>
      <c r="X27" s="6">
        <f t="shared" si="1"/>
        <v>2401621139.3053284</v>
      </c>
      <c r="Y27" s="6">
        <f t="shared" si="1"/>
        <v>2451619612.9252725</v>
      </c>
      <c r="Z27" s="6">
        <f t="shared" si="1"/>
        <v>2501618086.5448322</v>
      </c>
      <c r="AA27" s="6">
        <f t="shared" si="1"/>
        <v>2551616560.1647801</v>
      </c>
      <c r="AB27" s="6">
        <f t="shared" si="1"/>
        <v>2594892965.1352439</v>
      </c>
      <c r="AC27" s="6">
        <f t="shared" si="1"/>
        <v>2644155372.2383108</v>
      </c>
      <c r="AD27" s="6">
        <f t="shared" si="1"/>
        <v>2693417779.3408227</v>
      </c>
      <c r="AE27" s="6">
        <f t="shared" si="1"/>
        <v>2742680186.4435072</v>
      </c>
      <c r="AF27" s="6">
        <f t="shared" si="1"/>
        <v>2791942593.5461988</v>
      </c>
      <c r="AG27" s="6">
        <f t="shared" si="1"/>
        <v>2841205000.6488838</v>
      </c>
      <c r="AH27" s="6">
        <f t="shared" si="1"/>
        <v>2890467407.7515755</v>
      </c>
      <c r="AI27" s="6">
        <f t="shared" si="1"/>
        <v>2939729814.85426</v>
      </c>
    </row>
    <row r="28" spans="1:35" s="55" customFormat="1" x14ac:dyDescent="0.25">
      <c r="A28" s="55" t="s">
        <v>15</v>
      </c>
      <c r="B28" s="6">
        <f t="shared" si="2"/>
        <v>7453483275.1082439</v>
      </c>
      <c r="C28" s="6">
        <f t="shared" si="2"/>
        <v>7754896552.7900476</v>
      </c>
      <c r="D28" s="6">
        <f t="shared" si="2"/>
        <v>7940033702.8681412</v>
      </c>
      <c r="E28" s="6">
        <f t="shared" si="2"/>
        <v>8125170852.9469471</v>
      </c>
      <c r="F28" s="6">
        <f t="shared" si="2"/>
        <v>8310308003.0243568</v>
      </c>
      <c r="G28" s="6">
        <f t="shared" si="2"/>
        <v>8495445153.1024399</v>
      </c>
      <c r="H28" s="6">
        <f t="shared" si="2"/>
        <v>8594844853.9557171</v>
      </c>
      <c r="I28" s="6">
        <f t="shared" si="2"/>
        <v>8773646724.534441</v>
      </c>
      <c r="J28" s="6">
        <f t="shared" si="2"/>
        <v>8952448595.113142</v>
      </c>
      <c r="K28" s="6">
        <f t="shared" si="2"/>
        <v>9131250465.6918545</v>
      </c>
      <c r="L28" s="6">
        <f t="shared" si="2"/>
        <v>9310052336.2705765</v>
      </c>
      <c r="M28" s="6">
        <f t="shared" si="2"/>
        <v>9953324359.5954266</v>
      </c>
      <c r="N28" s="6">
        <f t="shared" si="2"/>
        <v>10166446684.811268</v>
      </c>
      <c r="O28" s="6">
        <f t="shared" si="2"/>
        <v>10379569010.027182</v>
      </c>
      <c r="P28" s="6">
        <f t="shared" si="2"/>
        <v>10592691335.241705</v>
      </c>
      <c r="Q28" s="6">
        <f t="shared" si="2"/>
        <v>10805813660.45685</v>
      </c>
      <c r="R28" s="6">
        <f t="shared" si="1"/>
        <v>10947309985.933725</v>
      </c>
      <c r="S28" s="6">
        <f t="shared" si="1"/>
        <v>11155139749.591152</v>
      </c>
      <c r="T28" s="6">
        <f t="shared" si="1"/>
        <v>11362969513.249992</v>
      </c>
      <c r="U28" s="6">
        <f t="shared" si="1"/>
        <v>11570799276.907444</v>
      </c>
      <c r="V28" s="6">
        <f t="shared" si="1"/>
        <v>11778629040.565529</v>
      </c>
      <c r="W28" s="6">
        <f t="shared" si="1"/>
        <v>12449493669.002878</v>
      </c>
      <c r="X28" s="6">
        <f t="shared" si="1"/>
        <v>12691537831.534876</v>
      </c>
      <c r="Y28" s="6">
        <f t="shared" si="1"/>
        <v>12933581994.069639</v>
      </c>
      <c r="Z28" s="6">
        <f t="shared" si="1"/>
        <v>13175626156.601589</v>
      </c>
      <c r="AA28" s="6">
        <f t="shared" si="1"/>
        <v>13417670319.136374</v>
      </c>
      <c r="AB28" s="6">
        <f t="shared" si="1"/>
        <v>13611490872.783731</v>
      </c>
      <c r="AC28" s="6">
        <f t="shared" si="1"/>
        <v>13849971714.466377</v>
      </c>
      <c r="AD28" s="6">
        <f t="shared" si="1"/>
        <v>14088452556.144938</v>
      </c>
      <c r="AE28" s="6">
        <f t="shared" si="1"/>
        <v>14326933397.824789</v>
      </c>
      <c r="AF28" s="6">
        <f t="shared" si="1"/>
        <v>14565414239.504692</v>
      </c>
      <c r="AG28" s="6">
        <f t="shared" si="1"/>
        <v>14803895081.184549</v>
      </c>
      <c r="AH28" s="6">
        <f t="shared" si="1"/>
        <v>15042375922.864449</v>
      </c>
      <c r="AI28" s="6">
        <f t="shared" si="1"/>
        <v>15280856764.544306</v>
      </c>
    </row>
    <row r="29" spans="1:35" s="51" customFormat="1" x14ac:dyDescent="0.25">
      <c r="A29" s="55" t="s">
        <v>16</v>
      </c>
      <c r="B29" s="6">
        <f t="shared" si="2"/>
        <v>208264190.08454186</v>
      </c>
      <c r="C29" s="6">
        <f t="shared" si="2"/>
        <v>216794432.19177759</v>
      </c>
      <c r="D29" s="6">
        <f t="shared" si="2"/>
        <v>221749283.52122116</v>
      </c>
      <c r="E29" s="6">
        <f t="shared" si="2"/>
        <v>226704134.85068646</v>
      </c>
      <c r="F29" s="6">
        <f t="shared" si="2"/>
        <v>231658986.18010911</v>
      </c>
      <c r="G29" s="6">
        <f t="shared" si="2"/>
        <v>236613837.50955239</v>
      </c>
      <c r="H29" s="6">
        <f t="shared" si="2"/>
        <v>238957588.53976467</v>
      </c>
      <c r="I29" s="6">
        <f t="shared" si="2"/>
        <v>243742887.9017258</v>
      </c>
      <c r="J29" s="6">
        <f t="shared" si="2"/>
        <v>248528187.26368621</v>
      </c>
      <c r="K29" s="6">
        <f t="shared" si="2"/>
        <v>253313486.62564692</v>
      </c>
      <c r="L29" s="6">
        <f t="shared" si="2"/>
        <v>258098785.98760802</v>
      </c>
      <c r="M29" s="6">
        <f t="shared" si="2"/>
        <v>277029341.19499707</v>
      </c>
      <c r="N29" s="6">
        <f t="shared" si="2"/>
        <v>282733163.66382551</v>
      </c>
      <c r="O29" s="6">
        <f t="shared" si="2"/>
        <v>288436986.1326561</v>
      </c>
      <c r="P29" s="6">
        <f t="shared" si="2"/>
        <v>294140808.60144407</v>
      </c>
      <c r="Q29" s="6">
        <f t="shared" si="2"/>
        <v>299844631.07025117</v>
      </c>
      <c r="R29" s="6">
        <f t="shared" si="1"/>
        <v>303367111.8845039</v>
      </c>
      <c r="S29" s="6">
        <f t="shared" si="1"/>
        <v>308929288.79130548</v>
      </c>
      <c r="T29" s="6">
        <f t="shared" si="1"/>
        <v>314491465.69815046</v>
      </c>
      <c r="U29" s="6">
        <f t="shared" si="1"/>
        <v>320053642.60495275</v>
      </c>
      <c r="V29" s="6">
        <f t="shared" si="1"/>
        <v>325615819.51177466</v>
      </c>
      <c r="W29" s="6">
        <f t="shared" si="1"/>
        <v>345279541.13343191</v>
      </c>
      <c r="X29" s="6">
        <f t="shared" si="1"/>
        <v>351757402.76195359</v>
      </c>
      <c r="Y29" s="6">
        <f t="shared" si="1"/>
        <v>358235264.39055991</v>
      </c>
      <c r="Z29" s="6">
        <f t="shared" si="1"/>
        <v>364713126.01908022</v>
      </c>
      <c r="AA29" s="6">
        <f t="shared" si="1"/>
        <v>371190987.6476872</v>
      </c>
      <c r="AB29" s="6">
        <f t="shared" si="1"/>
        <v>376200218.23193187</v>
      </c>
      <c r="AC29" s="6">
        <f t="shared" si="1"/>
        <v>382582714.20835578</v>
      </c>
      <c r="AD29" s="6">
        <f t="shared" si="1"/>
        <v>388965210.18465465</v>
      </c>
      <c r="AE29" s="6">
        <f t="shared" si="1"/>
        <v>395347706.16099328</v>
      </c>
      <c r="AF29" s="6">
        <f t="shared" si="1"/>
        <v>401730202.13733333</v>
      </c>
      <c r="AG29" s="6">
        <f t="shared" si="1"/>
        <v>408112698.11367196</v>
      </c>
      <c r="AH29" s="6">
        <f t="shared" si="1"/>
        <v>414495194.09001201</v>
      </c>
      <c r="AI29" s="6">
        <f t="shared" si="1"/>
        <v>420877690.06635064</v>
      </c>
    </row>
    <row r="30" spans="1:35" s="51" customFormat="1" x14ac:dyDescent="0.25"/>
    <row r="31" spans="1:35" s="7" customFormat="1" x14ac:dyDescent="0.25">
      <c r="A31" s="49" t="s">
        <v>9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</row>
    <row r="32" spans="1:35" s="7" customFormat="1" x14ac:dyDescent="0.25">
      <c r="A32" s="3" t="s">
        <v>71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x14ac:dyDescent="0.25">
      <c r="B33" s="48">
        <v>2017</v>
      </c>
      <c r="C33" s="48">
        <v>2018</v>
      </c>
      <c r="D33" s="48">
        <v>2019</v>
      </c>
      <c r="E33" s="48">
        <v>2020</v>
      </c>
      <c r="F33" s="48">
        <v>2021</v>
      </c>
      <c r="G33" s="48">
        <v>2022</v>
      </c>
      <c r="H33" s="48">
        <v>2023</v>
      </c>
      <c r="I33" s="48">
        <v>2024</v>
      </c>
      <c r="J33" s="48">
        <v>2025</v>
      </c>
      <c r="K33" s="48">
        <v>2026</v>
      </c>
      <c r="L33" s="48">
        <v>2027</v>
      </c>
      <c r="M33" s="48">
        <v>2028</v>
      </c>
      <c r="N33" s="48">
        <v>2029</v>
      </c>
      <c r="O33" s="48">
        <v>2030</v>
      </c>
      <c r="P33" s="48">
        <v>2031</v>
      </c>
      <c r="Q33" s="48">
        <v>2032</v>
      </c>
      <c r="R33" s="48">
        <v>2033</v>
      </c>
      <c r="S33" s="48">
        <v>2034</v>
      </c>
      <c r="T33" s="48">
        <v>2035</v>
      </c>
      <c r="U33" s="48">
        <v>2036</v>
      </c>
      <c r="V33" s="48">
        <v>2037</v>
      </c>
      <c r="W33" s="48">
        <v>2038</v>
      </c>
      <c r="X33" s="48">
        <v>2039</v>
      </c>
      <c r="Y33" s="48">
        <v>2040</v>
      </c>
      <c r="Z33" s="48">
        <v>2041</v>
      </c>
      <c r="AA33" s="48">
        <v>2042</v>
      </c>
      <c r="AB33" s="48">
        <v>2043</v>
      </c>
      <c r="AC33" s="48">
        <v>2044</v>
      </c>
      <c r="AD33" s="48">
        <v>2045</v>
      </c>
      <c r="AE33" s="48">
        <v>2046</v>
      </c>
      <c r="AF33" s="48">
        <v>2047</v>
      </c>
      <c r="AG33" s="48">
        <v>2048</v>
      </c>
      <c r="AH33" s="48">
        <v>2049</v>
      </c>
      <c r="AI33" s="48">
        <v>2050</v>
      </c>
    </row>
    <row r="34" spans="1:35" x14ac:dyDescent="0.25">
      <c r="A34" s="7" t="s">
        <v>11</v>
      </c>
      <c r="B34" s="6">
        <f>'Building Projections'!G$15+(1/'Component Lifetimes'!$B2)*'Building Projections'!F$14</f>
        <v>11440523.260278679</v>
      </c>
      <c r="C34" s="6">
        <f>'Building Projections'!H$15+(1/'Component Lifetimes'!$B2)*'Building Projections'!G$14</f>
        <v>12259334.710068155</v>
      </c>
      <c r="D34" s="6">
        <f>'Building Projections'!I$15+(1/'Component Lifetimes'!$B2)*'Building Projections'!H$14</f>
        <v>12397853.91761061</v>
      </c>
      <c r="E34" s="6">
        <f>'Building Projections'!J$15+(1/'Component Lifetimes'!$B2)*'Building Projections'!I$14</f>
        <v>12536373.125152219</v>
      </c>
      <c r="F34" s="6">
        <f>'Building Projections'!K$15+(1/'Component Lifetimes'!$B2)*'Building Projections'!J$14</f>
        <v>12674892.332693826</v>
      </c>
      <c r="G34" s="6">
        <f>'Building Projections'!L$15+(1/'Component Lifetimes'!$B2)*'Building Projections'!K$14</f>
        <v>12813411.540235436</v>
      </c>
      <c r="H34" s="6">
        <f>'Building Projections'!M$15+(1/'Component Lifetimes'!$B2)*'Building Projections'!L$14</f>
        <v>12560603.001780123</v>
      </c>
      <c r="I34" s="6">
        <f>'Building Projections'!N$15+(1/'Component Lifetimes'!$B2)*'Building Projections'!M$14</f>
        <v>12678526.012164893</v>
      </c>
      <c r="J34" s="6">
        <f>'Building Projections'!O$15+(1/'Component Lifetimes'!$B2)*'Building Projections'!N$14</f>
        <v>12796449.022547921</v>
      </c>
      <c r="K34" s="6">
        <f>'Building Projections'!P$15+(1/'Component Lifetimes'!$B2)*'Building Projections'!O$14</f>
        <v>12914372.032932689</v>
      </c>
      <c r="L34" s="6">
        <f>'Building Projections'!Q$15+(1/'Component Lifetimes'!$B2)*'Building Projections'!P$14</f>
        <v>13032295.043316644</v>
      </c>
      <c r="M34" s="6">
        <f>'Building Projections'!R$15+(1/'Component Lifetimes'!$B2)*'Building Projections'!Q$14</f>
        <v>13449314.744926246</v>
      </c>
      <c r="N34" s="6">
        <f>'Building Projections'!S$15+(1/'Component Lifetimes'!$B2)*'Building Projections'!R$14</f>
        <v>13582979.686426416</v>
      </c>
      <c r="O34" s="6">
        <f>'Building Projections'!T$15+(1/'Component Lifetimes'!$B2)*'Building Projections'!S$14</f>
        <v>13716644.627927434</v>
      </c>
      <c r="P34" s="6">
        <f>'Building Projections'!U$15+(1/'Component Lifetimes'!$B2)*'Building Projections'!T$14</f>
        <v>13850309.569428453</v>
      </c>
      <c r="Q34" s="6">
        <f>'Building Projections'!V$15+(1/'Component Lifetimes'!$B2)*'Building Projections'!U$14</f>
        <v>13983974.510929471</v>
      </c>
      <c r="R34" s="6">
        <f>'Building Projections'!W$15+(1/'Component Lifetimes'!$B2)*'Building Projections'!V$14</f>
        <v>13597846.111382337</v>
      </c>
      <c r="S34" s="6">
        <f>'Building Projections'!X$15+(1/'Component Lifetimes'!$B2)*'Building Projections'!W$14</f>
        <v>13704153.508615816</v>
      </c>
      <c r="T34" s="6">
        <f>'Building Projections'!Y$15+(1/'Component Lifetimes'!$B2)*'Building Projections'!X$14</f>
        <v>13810460.905851969</v>
      </c>
      <c r="U34" s="6">
        <f>'Building Projections'!Z$15+(1/'Component Lifetimes'!$B2)*'Building Projections'!Y$14</f>
        <v>13916768.303086322</v>
      </c>
      <c r="V34" s="6">
        <f>'Building Projections'!AA$15+(1/'Component Lifetimes'!$B2)*'Building Projections'!Z$14</f>
        <v>14023075.700322475</v>
      </c>
      <c r="W34" s="6">
        <f>'Building Projections'!AB$15+(1/'Component Lifetimes'!$B2)*'Building Projections'!AA$14</f>
        <v>14452351.640144497</v>
      </c>
      <c r="X34" s="6">
        <f>'Building Projections'!AC$15+(1/'Component Lifetimes'!$B2)*'Building Projections'!AB$14</f>
        <v>14575657.38172555</v>
      </c>
      <c r="Y34" s="6">
        <f>'Building Projections'!AD$15+(1/'Component Lifetimes'!$B2)*'Building Projections'!AC$14</f>
        <v>14698963.123308346</v>
      </c>
      <c r="Z34" s="6">
        <f>'Building Projections'!AE$15+(1/'Component Lifetimes'!$B2)*'Building Projections'!AD$14</f>
        <v>14822268.864890294</v>
      </c>
      <c r="AA34" s="6">
        <f>'Building Projections'!AF$15+(1/'Component Lifetimes'!$B2)*'Building Projections'!AE$14</f>
        <v>14945574.606472243</v>
      </c>
      <c r="AB34" s="6">
        <f>'Building Projections'!AG$15+(1/'Component Lifetimes'!$B2)*'Building Projections'!AF$14</f>
        <v>14463421.167393645</v>
      </c>
      <c r="AC34" s="6">
        <f>'Building Projections'!AH$15+(1/'Component Lifetimes'!$B2)*'Building Projections'!AG$14</f>
        <v>14554860.636309694</v>
      </c>
      <c r="AD34" s="6">
        <f>'Building Projections'!AI$15+(1/'Component Lifetimes'!$B2)*'Building Projections'!AH$14</f>
        <v>14646300.105225323</v>
      </c>
      <c r="AE34" s="6">
        <f>'Building Projections'!AJ$15+(1/'Component Lifetimes'!$B2)*'Building Projections'!AI$14</f>
        <v>14737739.574141426</v>
      </c>
      <c r="AF34" s="6">
        <f>'Building Projections'!AK$15+(1/'Component Lifetimes'!$B2)*'Building Projections'!AJ$14</f>
        <v>14829179.043056602</v>
      </c>
      <c r="AG34" s="6">
        <f>'Building Projections'!AL$15+(1/'Component Lifetimes'!$B2)*'Building Projections'!AK$14</f>
        <v>14920618.51197226</v>
      </c>
      <c r="AH34" s="6">
        <f>'Building Projections'!AM$15+(1/'Component Lifetimes'!$B2)*'Building Projections'!AL$14</f>
        <v>15012057.980887858</v>
      </c>
      <c r="AI34" s="6">
        <f>'Building Projections'!AN$15+(1/'Component Lifetimes'!$B2)*'Building Projections'!AM$14</f>
        <v>15103497.449803485</v>
      </c>
    </row>
    <row r="35" spans="1:35" x14ac:dyDescent="0.25">
      <c r="A35" s="7" t="s">
        <v>12</v>
      </c>
      <c r="B35" s="6">
        <f>'Building Projections'!G$15+(1/'Component Lifetimes'!$B3)*'Building Projections'!F$14</f>
        <v>13345872.174817709</v>
      </c>
      <c r="C35" s="6">
        <f>'Building Projections'!H$15+(1/'Component Lifetimes'!$B3)*'Building Projections'!G$14</f>
        <v>14184828.663423853</v>
      </c>
      <c r="D35" s="6">
        <f>'Building Projections'!I$15+(1/'Component Lifetimes'!$B3)*'Building Projections'!H$14</f>
        <v>14351051.712474622</v>
      </c>
      <c r="E35" s="6">
        <f>'Building Projections'!J$15+(1/'Component Lifetimes'!$B3)*'Building Projections'!I$14</f>
        <v>14517274.761524551</v>
      </c>
      <c r="F35" s="6">
        <f>'Building Projections'!K$15+(1/'Component Lifetimes'!$B3)*'Building Projections'!J$14</f>
        <v>14683497.810574481</v>
      </c>
      <c r="G35" s="6">
        <f>'Building Projections'!L$15+(1/'Component Lifetimes'!$B3)*'Building Projections'!K$14</f>
        <v>14849720.859624412</v>
      </c>
      <c r="H35" s="6">
        <f>'Building Projections'!M$15+(1/'Component Lifetimes'!$B3)*'Building Projections'!L$14</f>
        <v>14624616.16267742</v>
      </c>
      <c r="I35" s="6">
        <f>'Building Projections'!N$15+(1/'Component Lifetimes'!$B3)*'Building Projections'!M$14</f>
        <v>14766123.775138965</v>
      </c>
      <c r="J35" s="6">
        <f>'Building Projections'!O$15+(1/'Component Lifetimes'!$B3)*'Building Projections'!N$14</f>
        <v>14907631.387598777</v>
      </c>
      <c r="K35" s="6">
        <f>'Building Projections'!P$15+(1/'Component Lifetimes'!$B3)*'Building Projections'!O$14</f>
        <v>15049139.000060324</v>
      </c>
      <c r="L35" s="6">
        <f>'Building Projections'!Q$15+(1/'Component Lifetimes'!$B3)*'Building Projections'!P$14</f>
        <v>15190646.61252106</v>
      </c>
      <c r="M35" s="6">
        <f>'Building Projections'!R$15+(1/'Component Lifetimes'!$B3)*'Building Projections'!Q$14</f>
        <v>15631250.916207448</v>
      </c>
      <c r="N35" s="6">
        <f>'Building Projections'!S$15+(1/'Component Lifetimes'!$B3)*'Building Projections'!R$14</f>
        <v>15791648.846007831</v>
      </c>
      <c r="O35" s="6">
        <f>'Building Projections'!T$15+(1/'Component Lifetimes'!$B3)*'Building Projections'!S$14</f>
        <v>15952046.775809053</v>
      </c>
      <c r="P35" s="6">
        <f>'Building Projections'!U$15+(1/'Component Lifetimes'!$B3)*'Building Projections'!T$14</f>
        <v>16112444.705610275</v>
      </c>
      <c r="Q35" s="6">
        <f>'Building Projections'!V$15+(1/'Component Lifetimes'!$B3)*'Building Projections'!U$14</f>
        <v>16272842.635411497</v>
      </c>
      <c r="R35" s="6">
        <f>'Building Projections'!W$15+(1/'Component Lifetimes'!$B3)*'Building Projections'!V$14</f>
        <v>15913447.224164568</v>
      </c>
      <c r="S35" s="6">
        <f>'Building Projections'!X$15+(1/'Component Lifetimes'!$B3)*'Building Projections'!W$14</f>
        <v>16041016.100845112</v>
      </c>
      <c r="T35" s="6">
        <f>'Building Projections'!Y$15+(1/'Component Lifetimes'!$B3)*'Building Projections'!X$14</f>
        <v>16168584.977528309</v>
      </c>
      <c r="U35" s="6">
        <f>'Building Projections'!Z$15+(1/'Component Lifetimes'!$B3)*'Building Projections'!Y$14</f>
        <v>16296153.854209719</v>
      </c>
      <c r="V35" s="6">
        <f>'Building Projections'!AA$15+(1/'Component Lifetimes'!$B3)*'Building Projections'!Z$14</f>
        <v>16423722.730892917</v>
      </c>
      <c r="W35" s="6">
        <f>'Building Projections'!AB$15+(1/'Component Lifetimes'!$B3)*'Building Projections'!AA$14</f>
        <v>16874260.150161996</v>
      </c>
      <c r="X35" s="6">
        <f>'Building Projections'!AC$15+(1/'Component Lifetimes'!$B3)*'Building Projections'!AB$14</f>
        <v>17022227.04005944</v>
      </c>
      <c r="Y35" s="6">
        <f>'Building Projections'!AD$15+(1/'Component Lifetimes'!$B3)*'Building Projections'!AC$14</f>
        <v>17170193.929958612</v>
      </c>
      <c r="Z35" s="6">
        <f>'Building Projections'!AE$15+(1/'Component Lifetimes'!$B3)*'Building Projections'!AD$14</f>
        <v>17318160.819856949</v>
      </c>
      <c r="AA35" s="6">
        <f>'Building Projections'!AF$15+(1/'Component Lifetimes'!$B3)*'Building Projections'!AE$14</f>
        <v>17466127.709755287</v>
      </c>
      <c r="AB35" s="6">
        <f>'Building Projections'!AG$15+(1/'Component Lifetimes'!$B3)*'Building Projections'!AF$14</f>
        <v>17008635.418993078</v>
      </c>
      <c r="AC35" s="6">
        <f>'Building Projections'!AH$15+(1/'Component Lifetimes'!$B3)*'Building Projections'!AG$14</f>
        <v>17118362.781692252</v>
      </c>
      <c r="AD35" s="6">
        <f>'Building Projections'!AI$15+(1/'Component Lifetimes'!$B3)*'Building Projections'!AH$14</f>
        <v>17228090.144391004</v>
      </c>
      <c r="AE35" s="6">
        <f>'Building Projections'!AJ$15+(1/'Component Lifetimes'!$B3)*'Building Projections'!AI$14</f>
        <v>17337817.507090233</v>
      </c>
      <c r="AF35" s="6">
        <f>'Building Projections'!AK$15+(1/'Component Lifetimes'!$B3)*'Building Projections'!AJ$14</f>
        <v>17447544.869788542</v>
      </c>
      <c r="AG35" s="6">
        <f>'Building Projections'!AL$15+(1/'Component Lifetimes'!$B3)*'Building Projections'!AK$14</f>
        <v>17557272.232487321</v>
      </c>
      <c r="AH35" s="6">
        <f>'Building Projections'!AM$15+(1/'Component Lifetimes'!$B3)*'Building Projections'!AL$14</f>
        <v>17666999.595186047</v>
      </c>
      <c r="AI35" s="6">
        <f>'Building Projections'!AN$15+(1/'Component Lifetimes'!$B3)*'Building Projections'!AM$14</f>
        <v>17776726.9578848</v>
      </c>
    </row>
    <row r="36" spans="1:35" x14ac:dyDescent="0.25">
      <c r="A36" s="7" t="s">
        <v>13</v>
      </c>
      <c r="B36" s="6">
        <f>'Building Projections'!G$15+(1/'Component Lifetimes'!$B4)*'Building Projections'!F$14</f>
        <v>5406918.3642384224</v>
      </c>
      <c r="C36" s="6">
        <f>'Building Projections'!H$15+(1/'Component Lifetimes'!$B4)*'Building Projections'!G$14</f>
        <v>6161937.1911084466</v>
      </c>
      <c r="D36" s="6">
        <f>'Building Projections'!I$15+(1/'Component Lifetimes'!$B4)*'Building Projections'!H$14</f>
        <v>6212727.5672079129</v>
      </c>
      <c r="E36" s="6">
        <f>'Building Projections'!J$15+(1/'Component Lifetimes'!$B4)*'Building Projections'!I$14</f>
        <v>6263517.9433065029</v>
      </c>
      <c r="F36" s="6">
        <f>'Building Projections'!K$15+(1/'Component Lifetimes'!$B4)*'Building Projections'!J$14</f>
        <v>6314308.3194050919</v>
      </c>
      <c r="G36" s="6">
        <f>'Building Projections'!L$15+(1/'Component Lifetimes'!$B4)*'Building Projections'!K$14</f>
        <v>6365098.6955036819</v>
      </c>
      <c r="H36" s="6">
        <f>'Building Projections'!M$15+(1/'Component Lifetimes'!$B4)*'Building Projections'!L$14</f>
        <v>6024561.3256053496</v>
      </c>
      <c r="I36" s="6">
        <f>'Building Projections'!N$15+(1/'Component Lifetimes'!$B4)*'Building Projections'!M$14</f>
        <v>6067799.762746999</v>
      </c>
      <c r="J36" s="6">
        <f>'Building Projections'!O$15+(1/'Component Lifetimes'!$B4)*'Building Projections'!N$14</f>
        <v>6111038.1998868762</v>
      </c>
      <c r="K36" s="6">
        <f>'Building Projections'!P$15+(1/'Component Lifetimes'!$B4)*'Building Projections'!O$14</f>
        <v>6154276.6370285247</v>
      </c>
      <c r="L36" s="6">
        <f>'Building Projections'!Q$15+(1/'Component Lifetimes'!$B4)*'Building Projections'!P$14</f>
        <v>6197515.0741693266</v>
      </c>
      <c r="M36" s="6">
        <f>'Building Projections'!R$15+(1/'Component Lifetimes'!$B4)*'Building Projections'!Q$14</f>
        <v>6539850.2025357764</v>
      </c>
      <c r="N36" s="6">
        <f>'Building Projections'!S$15+(1/'Component Lifetimes'!$B4)*'Building Projections'!R$14</f>
        <v>6588860.6810852727</v>
      </c>
      <c r="O36" s="6">
        <f>'Building Projections'!T$15+(1/'Component Lifetimes'!$B4)*'Building Projections'!S$14</f>
        <v>6637871.1596356463</v>
      </c>
      <c r="P36" s="6">
        <f>'Building Projections'!U$15+(1/'Component Lifetimes'!$B4)*'Building Projections'!T$14</f>
        <v>6686881.6381860189</v>
      </c>
      <c r="Q36" s="6">
        <f>'Building Projections'!V$15+(1/'Component Lifetimes'!$B4)*'Building Projections'!U$14</f>
        <v>6735892.1167363925</v>
      </c>
      <c r="R36" s="6">
        <f>'Building Projections'!W$15+(1/'Component Lifetimes'!$B4)*'Building Projections'!V$14</f>
        <v>6265109.2542386148</v>
      </c>
      <c r="S36" s="6">
        <f>'Building Projections'!X$15+(1/'Component Lifetimes'!$B4)*'Building Projections'!W$14</f>
        <v>6304088.6332230531</v>
      </c>
      <c r="T36" s="6">
        <f>'Building Projections'!Y$15+(1/'Component Lifetimes'!$B4)*'Building Projections'!X$14</f>
        <v>6343068.0122102275</v>
      </c>
      <c r="U36" s="6">
        <f>'Building Projections'!Z$15+(1/'Component Lifetimes'!$B4)*'Building Projections'!Y$14</f>
        <v>6382047.391195572</v>
      </c>
      <c r="V36" s="6">
        <f>'Building Projections'!AA$15+(1/'Component Lifetimes'!$B4)*'Building Projections'!Z$14</f>
        <v>6421026.7701827465</v>
      </c>
      <c r="W36" s="6">
        <f>'Building Projections'!AB$15+(1/'Component Lifetimes'!$B4)*'Building Projections'!AA$14</f>
        <v>6782974.6917557586</v>
      </c>
      <c r="X36" s="6">
        <f>'Building Projections'!AC$15+(1/'Component Lifetimes'!$B4)*'Building Projections'!AB$14</f>
        <v>6828186.7970015788</v>
      </c>
      <c r="Y36" s="6">
        <f>'Building Projections'!AD$15+(1/'Component Lifetimes'!$B4)*'Building Projections'!AC$14</f>
        <v>6873398.9022491705</v>
      </c>
      <c r="Z36" s="6">
        <f>'Building Projections'!AE$15+(1/'Component Lifetimes'!$B4)*'Building Projections'!AD$14</f>
        <v>6918611.0074958848</v>
      </c>
      <c r="AA36" s="6">
        <f>'Building Projections'!AF$15+(1/'Component Lifetimes'!$B4)*'Building Projections'!AE$14</f>
        <v>6963823.1127425991</v>
      </c>
      <c r="AB36" s="6">
        <f>'Building Projections'!AG$15+(1/'Component Lifetimes'!$B4)*'Building Projections'!AF$14</f>
        <v>6403576.0373287676</v>
      </c>
      <c r="AC36" s="6">
        <f>'Building Projections'!AH$15+(1/'Component Lifetimes'!$B4)*'Building Projections'!AG$14</f>
        <v>6437103.8425982697</v>
      </c>
      <c r="AD36" s="6">
        <f>'Building Projections'!AI$15+(1/'Component Lifetimes'!$B4)*'Building Projections'!AH$14</f>
        <v>6470631.6478673322</v>
      </c>
      <c r="AE36" s="6">
        <f>'Building Projections'!AJ$15+(1/'Component Lifetimes'!$B4)*'Building Projections'!AI$14</f>
        <v>6504159.4531368725</v>
      </c>
      <c r="AF36" s="6">
        <f>'Building Projections'!AK$15+(1/'Component Lifetimes'!$B4)*'Building Projections'!AJ$14</f>
        <v>6537687.2584054684</v>
      </c>
      <c r="AG36" s="6">
        <f>'Building Projections'!AL$15+(1/'Component Lifetimes'!$B4)*'Building Projections'!AK$14</f>
        <v>6571215.0636745617</v>
      </c>
      <c r="AH36" s="6">
        <f>'Building Projections'!AM$15+(1/'Component Lifetimes'!$B4)*'Building Projections'!AL$14</f>
        <v>6604742.8689435953</v>
      </c>
      <c r="AI36" s="6">
        <f>'Building Projections'!AN$15+(1/'Component Lifetimes'!$B4)*'Building Projections'!AM$14</f>
        <v>6638270.6742126588</v>
      </c>
    </row>
    <row r="37" spans="1:35" x14ac:dyDescent="0.25">
      <c r="A37" s="7" t="s">
        <v>14</v>
      </c>
      <c r="B37" s="6">
        <f>'Building Projections'!G$15+(1/'Component Lifetimes'!$B5)*'Building Projections'!F$14</f>
        <v>21734170.771075781</v>
      </c>
      <c r="C37" s="6">
        <f>'Building Projections'!H$15+(1/'Component Lifetimes'!$B5)*'Building Projections'!G$14</f>
        <v>22661815.793072313</v>
      </c>
      <c r="D37" s="6">
        <f>'Building Projections'!I$15+(1/'Component Lifetimes'!$B5)*'Building Projections'!H$14</f>
        <v>22950005.004363425</v>
      </c>
      <c r="E37" s="6">
        <f>'Building Projections'!J$15+(1/'Component Lifetimes'!$B5)*'Building Projections'!I$14</f>
        <v>23238194.21565374</v>
      </c>
      <c r="F37" s="6">
        <f>'Building Projections'!K$15+(1/'Component Lifetimes'!$B5)*'Building Projections'!J$14</f>
        <v>23526383.426944058</v>
      </c>
      <c r="G37" s="6">
        <f>'Building Projections'!L$15+(1/'Component Lifetimes'!$B5)*'Building Projections'!K$14</f>
        <v>23814572.638234373</v>
      </c>
      <c r="H37" s="6">
        <f>'Building Projections'!M$15+(1/'Component Lifetimes'!$B5)*'Building Projections'!L$14</f>
        <v>23711434.103527769</v>
      </c>
      <c r="I37" s="6">
        <f>'Building Projections'!N$15+(1/'Component Lifetimes'!$B5)*'Building Projections'!M$14</f>
        <v>23956772.926632315</v>
      </c>
      <c r="J37" s="6">
        <f>'Building Projections'!O$15+(1/'Component Lifetimes'!$B5)*'Building Projections'!N$14</f>
        <v>24202111.749735173</v>
      </c>
      <c r="K37" s="6">
        <f>'Building Projections'!P$15+(1/'Component Lifetimes'!$B5)*'Building Projections'!O$14</f>
        <v>24447450.572839722</v>
      </c>
      <c r="L37" s="6">
        <f>'Building Projections'!Q$15+(1/'Component Lifetimes'!$B5)*'Building Projections'!P$14</f>
        <v>24692789.3959435</v>
      </c>
      <c r="M37" s="6">
        <f>'Building Projections'!R$15+(1/'Component Lifetimes'!$B5)*'Building Projections'!Q$14</f>
        <v>25237224.910272934</v>
      </c>
      <c r="N37" s="6">
        <f>'Building Projections'!S$15+(1/'Component Lifetimes'!$B5)*'Building Projections'!R$14</f>
        <v>25515314.821065005</v>
      </c>
      <c r="O37" s="6">
        <f>'Building Projections'!T$15+(1/'Component Lifetimes'!$B5)*'Building Projections'!S$14</f>
        <v>25793404.731857873</v>
      </c>
      <c r="P37" s="6">
        <f>'Building Projections'!U$15+(1/'Component Lifetimes'!$B5)*'Building Projections'!T$14</f>
        <v>26071494.642650742</v>
      </c>
      <c r="Q37" s="6">
        <f>'Building Projections'!V$15+(1/'Component Lifetimes'!$B5)*'Building Projections'!U$14</f>
        <v>26349584.553443611</v>
      </c>
      <c r="R37" s="6">
        <f>'Building Projections'!W$15+(1/'Component Lifetimes'!$B5)*'Building Projections'!V$14</f>
        <v>26107881.123188328</v>
      </c>
      <c r="S37" s="6">
        <f>'Building Projections'!X$15+(1/'Component Lifetimes'!$B5)*'Building Projections'!W$14</f>
        <v>26329053.663134579</v>
      </c>
      <c r="T37" s="6">
        <f>'Building Projections'!Y$15+(1/'Component Lifetimes'!$B5)*'Building Projections'!X$14</f>
        <v>26550226.203083396</v>
      </c>
      <c r="U37" s="6">
        <f>'Building Projections'!Z$15+(1/'Component Lifetimes'!$B5)*'Building Projections'!Y$14</f>
        <v>26771398.743030466</v>
      </c>
      <c r="V37" s="6">
        <f>'Building Projections'!AA$15+(1/'Component Lifetimes'!$B5)*'Building Projections'!Z$14</f>
        <v>26992571.282979283</v>
      </c>
      <c r="W37" s="6">
        <f>'Building Projections'!AB$15+(1/'Component Lifetimes'!$B5)*'Building Projections'!AA$14</f>
        <v>27536712.365514021</v>
      </c>
      <c r="X37" s="6">
        <f>'Building Projections'!AC$15+(1/'Component Lifetimes'!$B5)*'Building Projections'!AB$14</f>
        <v>27793249.960874371</v>
      </c>
      <c r="Y37" s="6">
        <f>'Building Projections'!AD$15+(1/'Component Lifetimes'!$B5)*'Building Projections'!AC$14</f>
        <v>28049787.556236409</v>
      </c>
      <c r="Z37" s="6">
        <f>'Building Projections'!AE$15+(1/'Component Lifetimes'!$B5)*'Building Projections'!AD$14</f>
        <v>28306325.151597653</v>
      </c>
      <c r="AA37" s="6">
        <f>'Building Projections'!AF$15+(1/'Component Lifetimes'!$B5)*'Building Projections'!AE$14</f>
        <v>28562862.746958897</v>
      </c>
      <c r="AB37" s="6">
        <f>'Building Projections'!AG$15+(1/'Component Lifetimes'!$B5)*'Building Projections'!AF$14</f>
        <v>28213941.161659595</v>
      </c>
      <c r="AC37" s="6">
        <f>'Building Projections'!AH$15+(1/'Component Lifetimes'!$B5)*'Building Projections'!AG$14</f>
        <v>28404180.976738952</v>
      </c>
      <c r="AD37" s="6">
        <f>'Building Projections'!AI$15+(1/'Component Lifetimes'!$B5)*'Building Projections'!AH$14</f>
        <v>28594420.791817915</v>
      </c>
      <c r="AE37" s="6">
        <f>'Building Projections'!AJ$15+(1/'Component Lifetimes'!$B5)*'Building Projections'!AI$14</f>
        <v>28784660.606897354</v>
      </c>
      <c r="AF37" s="6">
        <f>'Building Projections'!AK$15+(1/'Component Lifetimes'!$B5)*'Building Projections'!AJ$14</f>
        <v>28974900.421975892</v>
      </c>
      <c r="AG37" s="6">
        <f>'Building Projections'!AL$15+(1/'Component Lifetimes'!$B5)*'Building Projections'!AK$14</f>
        <v>29165140.237054884</v>
      </c>
      <c r="AH37" s="6">
        <f>'Building Projections'!AM$15+(1/'Component Lifetimes'!$B5)*'Building Projections'!AL$14</f>
        <v>29355380.052133821</v>
      </c>
      <c r="AI37" s="6">
        <f>'Building Projections'!AN$15+(1/'Component Lifetimes'!$B5)*'Building Projections'!AM$14</f>
        <v>29545619.867212784</v>
      </c>
    </row>
    <row r="38" spans="1:35" x14ac:dyDescent="0.25">
      <c r="A38" s="7" t="s">
        <v>15</v>
      </c>
      <c r="B38" s="6">
        <f>'Building Projections'!G$15+(1/'Component Lifetimes'!$B6)*'Building Projections'!F$14</f>
        <v>15288764.910332877</v>
      </c>
      <c r="C38" s="6">
        <f>'Building Projections'!H$15+(1/'Component Lifetimes'!$B6)*'Building Projections'!G$14</f>
        <v>16148263.384333359</v>
      </c>
      <c r="D38" s="6">
        <f>'Building Projections'!I$15+(1/'Component Lifetimes'!$B6)*'Building Projections'!H$14</f>
        <v>16342736.163395066</v>
      </c>
      <c r="E38" s="6">
        <f>'Building Projections'!J$15+(1/'Component Lifetimes'!$B6)*'Building Projections'!I$14</f>
        <v>16537208.942455944</v>
      </c>
      <c r="F38" s="6">
        <f>'Building Projections'!K$15+(1/'Component Lifetimes'!$B6)*'Building Projections'!J$14</f>
        <v>16731681.721516823</v>
      </c>
      <c r="G38" s="6">
        <f>'Building Projections'!L$15+(1/'Component Lifetimes'!$B6)*'Building Projections'!K$14</f>
        <v>16926154.500577703</v>
      </c>
      <c r="H38" s="6">
        <f>'Building Projections'!M$15+(1/'Component Lifetimes'!$B6)*'Building Projections'!L$14</f>
        <v>16729299.533641659</v>
      </c>
      <c r="I38" s="6">
        <f>'Building Projections'!N$15+(1/'Component Lifetimes'!$B6)*'Building Projections'!M$14</f>
        <v>16894856.469403166</v>
      </c>
      <c r="J38" s="6">
        <f>'Building Projections'!O$15+(1/'Component Lifetimes'!$B6)*'Building Projections'!N$14</f>
        <v>17060413.405162953</v>
      </c>
      <c r="K38" s="6">
        <f>'Building Projections'!P$15+(1/'Component Lifetimes'!$B6)*'Building Projections'!O$14</f>
        <v>17225970.34092446</v>
      </c>
      <c r="L38" s="6">
        <f>'Building Projections'!Q$15+(1/'Component Lifetimes'!$B6)*'Building Projections'!P$14</f>
        <v>17391527.276685171</v>
      </c>
      <c r="M38" s="6">
        <f>'Building Projections'!R$15+(1/'Component Lifetimes'!$B6)*'Building Projections'!Q$14</f>
        <v>17856180.903671529</v>
      </c>
      <c r="N38" s="6">
        <f>'Building Projections'!S$15+(1/'Component Lifetimes'!$B6)*'Building Projections'!R$14</f>
        <v>18043838.580162279</v>
      </c>
      <c r="O38" s="6">
        <f>'Building Projections'!T$15+(1/'Component Lifetimes'!$B6)*'Building Projections'!S$14</f>
        <v>18231496.256653856</v>
      </c>
      <c r="P38" s="6">
        <f>'Building Projections'!U$15+(1/'Component Lifetimes'!$B6)*'Building Projections'!T$14</f>
        <v>18419153.933145434</v>
      </c>
      <c r="Q38" s="6">
        <f>'Building Projections'!V$15+(1/'Component Lifetimes'!$B6)*'Building Projections'!U$14</f>
        <v>18606811.609637011</v>
      </c>
      <c r="R38" s="6">
        <f>'Building Projections'!W$15+(1/'Component Lifetimes'!$B6)*'Building Projections'!V$14</f>
        <v>18274675.945080437</v>
      </c>
      <c r="S38" s="6">
        <f>'Building Projections'!X$15+(1/'Component Lifetimes'!$B6)*'Building Projections'!W$14</f>
        <v>18423925.246615872</v>
      </c>
      <c r="T38" s="6">
        <f>'Building Projections'!Y$15+(1/'Component Lifetimes'!$B6)*'Building Projections'!X$14</f>
        <v>18573174.548153937</v>
      </c>
      <c r="U38" s="6">
        <f>'Building Projections'!Z$15+(1/'Component Lifetimes'!$B6)*'Building Projections'!Y$14</f>
        <v>18722423.849690229</v>
      </c>
      <c r="V38" s="6">
        <f>'Building Projections'!AA$15+(1/'Component Lifetimes'!$B6)*'Building Projections'!Z$14</f>
        <v>18871673.151228294</v>
      </c>
      <c r="W38" s="6">
        <f>'Building Projections'!AB$15+(1/'Component Lifetimes'!$B6)*'Building Projections'!AA$14</f>
        <v>19343890.99535225</v>
      </c>
      <c r="X38" s="6">
        <f>'Building Projections'!AC$15+(1/'Component Lifetimes'!$B6)*'Building Projections'!AB$14</f>
        <v>19517004.967523057</v>
      </c>
      <c r="Y38" s="6">
        <f>'Building Projections'!AD$15+(1/'Component Lifetimes'!$B6)*'Building Projections'!AC$14</f>
        <v>19690118.939695586</v>
      </c>
      <c r="Z38" s="6">
        <f>'Building Projections'!AE$15+(1/'Component Lifetimes'!$B6)*'Building Projections'!AD$14</f>
        <v>19863232.911867287</v>
      </c>
      <c r="AA38" s="6">
        <f>'Building Projections'!AF$15+(1/'Component Lifetimes'!$B6)*'Building Projections'!AE$14</f>
        <v>20036346.884038985</v>
      </c>
      <c r="AB38" s="6">
        <f>'Building Projections'!AG$15+(1/'Component Lifetimes'!$B6)*'Building Projections'!AF$14</f>
        <v>19604001.67555014</v>
      </c>
      <c r="AC38" s="6">
        <f>'Building Projections'!AH$15+(1/'Component Lifetimes'!$B6)*'Building Projections'!AG$14</f>
        <v>19732377.284619294</v>
      </c>
      <c r="AD38" s="6">
        <f>'Building Projections'!AI$15+(1/'Component Lifetimes'!$B6)*'Building Projections'!AH$14</f>
        <v>19860752.893688031</v>
      </c>
      <c r="AE38" s="6">
        <f>'Building Projections'!AJ$15+(1/'Component Lifetimes'!$B6)*'Building Projections'!AI$14</f>
        <v>19989128.502757244</v>
      </c>
      <c r="AF38" s="6">
        <f>'Building Projections'!AK$15+(1/'Component Lifetimes'!$B6)*'Building Projections'!AJ$14</f>
        <v>20117504.111825541</v>
      </c>
      <c r="AG38" s="6">
        <f>'Building Projections'!AL$15+(1/'Component Lifetimes'!$B6)*'Building Projections'!AK$14</f>
        <v>20245879.720894311</v>
      </c>
      <c r="AH38" s="6">
        <f>'Building Projections'!AM$15+(1/'Component Lifetimes'!$B6)*'Building Projections'!AL$14</f>
        <v>20374255.329963017</v>
      </c>
      <c r="AI38" s="6">
        <f>'Building Projections'!AN$15+(1/'Component Lifetimes'!$B6)*'Building Projections'!AM$14</f>
        <v>20502630.939031757</v>
      </c>
    </row>
    <row r="39" spans="1:35" x14ac:dyDescent="0.25">
      <c r="A39" s="7" t="s">
        <v>16</v>
      </c>
      <c r="B39" s="6">
        <f>'Building Projections'!G$15+(1/'Component Lifetimes'!$B7)*'Building Projections'!F$14</f>
        <v>13667554.459090531</v>
      </c>
      <c r="C39" s="6">
        <f>'Building Projections'!H$15+(1/'Component Lifetimes'!$B7)*'Building Projections'!G$14</f>
        <v>14509912.058146242</v>
      </c>
      <c r="D39" s="6">
        <f>'Building Projections'!I$15+(1/'Component Lifetimes'!$B7)*'Building Projections'!H$14</f>
        <v>14680812.379139971</v>
      </c>
      <c r="E39" s="6">
        <f>'Building Projections'!J$15+(1/'Component Lifetimes'!$B7)*'Building Projections'!I$14</f>
        <v>14851712.700132865</v>
      </c>
      <c r="F39" s="6">
        <f>'Building Projections'!K$15+(1/'Component Lifetimes'!$B7)*'Building Projections'!J$14</f>
        <v>15022613.02112576</v>
      </c>
      <c r="G39" s="6">
        <f>'Building Projections'!L$15+(1/'Component Lifetimes'!$B7)*'Building Projections'!K$14</f>
        <v>15193513.342118653</v>
      </c>
      <c r="H39" s="6">
        <f>'Building Projections'!M$15+(1/'Component Lifetimes'!$B7)*'Building Projections'!L$14</f>
        <v>14973085.917114625</v>
      </c>
      <c r="I39" s="6">
        <f>'Building Projections'!N$15+(1/'Component Lifetimes'!$B7)*'Building Projections'!M$14</f>
        <v>15118575.345511209</v>
      </c>
      <c r="J39" s="6">
        <f>'Building Projections'!O$15+(1/'Component Lifetimes'!$B7)*'Building Projections'!N$14</f>
        <v>15264064.773906063</v>
      </c>
      <c r="K39" s="6">
        <f>'Building Projections'!P$15+(1/'Component Lifetimes'!$B7)*'Building Projections'!O$14</f>
        <v>15409554.202302648</v>
      </c>
      <c r="L39" s="6">
        <f>'Building Projections'!Q$15+(1/'Component Lifetimes'!$B7)*'Building Projections'!P$14</f>
        <v>15555043.630698428</v>
      </c>
      <c r="M39" s="6">
        <f>'Building Projections'!R$15+(1/'Component Lifetimes'!$B7)*'Building Projections'!Q$14</f>
        <v>15999629.750319855</v>
      </c>
      <c r="N39" s="6">
        <f>'Building Projections'!S$15+(1/'Component Lifetimes'!$B7)*'Building Projections'!R$14</f>
        <v>16164541.041781316</v>
      </c>
      <c r="O39" s="6">
        <f>'Building Projections'!T$15+(1/'Component Lifetimes'!$B7)*'Building Projections'!S$14</f>
        <v>16329452.33324361</v>
      </c>
      <c r="P39" s="6">
        <f>'Building Projections'!U$15+(1/'Component Lifetimes'!$B7)*'Building Projections'!T$14</f>
        <v>16494363.624705905</v>
      </c>
      <c r="Q39" s="6">
        <f>'Building Projections'!V$15+(1/'Component Lifetimes'!$B7)*'Building Projections'!U$14</f>
        <v>16659274.9161682</v>
      </c>
      <c r="R39" s="6">
        <f>'Building Projections'!W$15+(1/'Component Lifetimes'!$B7)*'Building Projections'!V$14</f>
        <v>16304392.866582345</v>
      </c>
      <c r="S39" s="6">
        <f>'Building Projections'!X$15+(1/'Component Lifetimes'!$B7)*'Building Projections'!W$14</f>
        <v>16435551.343689017</v>
      </c>
      <c r="T39" s="6">
        <f>'Building Projections'!Y$15+(1/'Component Lifetimes'!$B7)*'Building Projections'!X$14</f>
        <v>16566709.820798339</v>
      </c>
      <c r="U39" s="6">
        <f>'Building Projections'!Z$15+(1/'Component Lifetimes'!$B7)*'Building Projections'!Y$14</f>
        <v>16697868.297905875</v>
      </c>
      <c r="V39" s="6">
        <f>'Building Projections'!AA$15+(1/'Component Lifetimes'!$B7)*'Building Projections'!Z$14</f>
        <v>16829026.775015198</v>
      </c>
      <c r="W39" s="6">
        <f>'Building Projections'!AB$15+(1/'Component Lifetimes'!$B7)*'Building Projections'!AA$14</f>
        <v>17283153.794710401</v>
      </c>
      <c r="X39" s="6">
        <f>'Building Projections'!AC$15+(1/'Component Lifetimes'!$B7)*'Building Projections'!AB$14</f>
        <v>17435284.255102821</v>
      </c>
      <c r="Y39" s="6">
        <f>'Building Projections'!AD$15+(1/'Component Lifetimes'!$B7)*'Building Projections'!AC$14</f>
        <v>17587414.715496968</v>
      </c>
      <c r="Z39" s="6">
        <f>'Building Projections'!AE$15+(1/'Component Lifetimes'!$B7)*'Building Projections'!AD$14</f>
        <v>17739545.175890282</v>
      </c>
      <c r="AA39" s="6">
        <f>'Building Projections'!AF$15+(1/'Component Lifetimes'!$B7)*'Building Projections'!AE$14</f>
        <v>17891675.636283591</v>
      </c>
      <c r="AB39" s="6">
        <f>'Building Projections'!AG$15+(1/'Component Lifetimes'!$B7)*'Building Projections'!AF$14</f>
        <v>17438346.916016363</v>
      </c>
      <c r="AC39" s="6">
        <f>'Building Projections'!AH$15+(1/'Component Lifetimes'!$B7)*'Building Projections'!AG$14</f>
        <v>17551161.845198397</v>
      </c>
      <c r="AD39" s="6">
        <f>'Building Projections'!AI$15+(1/'Component Lifetimes'!$B7)*'Building Projections'!AH$14</f>
        <v>17663976.774380013</v>
      </c>
      <c r="AE39" s="6">
        <f>'Building Projections'!AJ$15+(1/'Component Lifetimes'!$B7)*'Building Projections'!AI$14</f>
        <v>17776791.703562111</v>
      </c>
      <c r="AF39" s="6">
        <f>'Building Projections'!AK$15+(1/'Component Lifetimes'!$B7)*'Building Projections'!AJ$14</f>
        <v>17889606.63274328</v>
      </c>
      <c r="AG39" s="6">
        <f>'Building Projections'!AL$15+(1/'Component Lifetimes'!$B7)*'Building Projections'!AK$14</f>
        <v>18002421.561924927</v>
      </c>
      <c r="AH39" s="6">
        <f>'Building Projections'!AM$15+(1/'Component Lifetimes'!$B7)*'Building Projections'!AL$14</f>
        <v>18115236.491106518</v>
      </c>
      <c r="AI39" s="6">
        <f>'Building Projections'!AN$15+(1/'Component Lifetimes'!$B7)*'Building Projections'!AM$14</f>
        <v>18228051.420288138</v>
      </c>
    </row>
    <row r="41" spans="1:35" x14ac:dyDescent="0.25">
      <c r="A41" s="3" t="s">
        <v>163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s="7" customFormat="1" x14ac:dyDescent="0.25">
      <c r="B42" s="48">
        <v>2017</v>
      </c>
      <c r="C42" s="48">
        <v>2018</v>
      </c>
      <c r="D42" s="48">
        <v>2019</v>
      </c>
      <c r="E42" s="48">
        <v>2020</v>
      </c>
      <c r="F42" s="48">
        <v>2021</v>
      </c>
      <c r="G42" s="48">
        <v>2022</v>
      </c>
      <c r="H42" s="48">
        <v>2023</v>
      </c>
      <c r="I42" s="48">
        <v>2024</v>
      </c>
      <c r="J42" s="48">
        <v>2025</v>
      </c>
      <c r="K42" s="48">
        <v>2026</v>
      </c>
      <c r="L42" s="48">
        <v>2027</v>
      </c>
      <c r="M42" s="48">
        <v>2028</v>
      </c>
      <c r="N42" s="48">
        <v>2029</v>
      </c>
      <c r="O42" s="48">
        <v>2030</v>
      </c>
      <c r="P42" s="48">
        <v>2031</v>
      </c>
      <c r="Q42" s="48">
        <v>2032</v>
      </c>
      <c r="R42" s="48">
        <v>2033</v>
      </c>
      <c r="S42" s="48">
        <v>2034</v>
      </c>
      <c r="T42" s="48">
        <v>2035</v>
      </c>
      <c r="U42" s="48">
        <v>2036</v>
      </c>
      <c r="V42" s="48">
        <v>2037</v>
      </c>
      <c r="W42" s="48">
        <v>2038</v>
      </c>
      <c r="X42" s="48">
        <v>2039</v>
      </c>
      <c r="Y42" s="48">
        <v>2040</v>
      </c>
      <c r="Z42" s="48">
        <v>2041</v>
      </c>
      <c r="AA42" s="48">
        <v>2042</v>
      </c>
      <c r="AB42" s="48">
        <v>2043</v>
      </c>
      <c r="AC42" s="48">
        <v>2044</v>
      </c>
      <c r="AD42" s="48">
        <v>2045</v>
      </c>
      <c r="AE42" s="48">
        <v>2046</v>
      </c>
      <c r="AF42" s="48">
        <v>2047</v>
      </c>
      <c r="AG42" s="48">
        <v>2048</v>
      </c>
      <c r="AH42" s="48">
        <v>2049</v>
      </c>
      <c r="AI42" s="48">
        <v>2050</v>
      </c>
    </row>
    <row r="43" spans="1:35" s="7" customFormat="1" x14ac:dyDescent="0.25">
      <c r="A43" s="7" t="s">
        <v>11</v>
      </c>
      <c r="B43" s="9">
        <f>SUMIFS('Calculations 1'!$F$3:$F$23,'Calculations 1'!$G$3:$G$23,$A43)*B34</f>
        <v>0</v>
      </c>
      <c r="C43" s="9">
        <f>SUMIFS('Calculations 1'!$F$3:$F$23,'Calculations 1'!$G$3:$G$23,$A43)*C34</f>
        <v>0</v>
      </c>
      <c r="D43" s="9">
        <f>SUMIFS('Calculations 1'!$F$3:$F$23,'Calculations 1'!$G$3:$G$23,$A43)*D34</f>
        <v>0</v>
      </c>
      <c r="E43" s="9">
        <f>SUMIFS('Calculations 1'!$F$3:$F$23,'Calculations 1'!$G$3:$G$23,$A43)*E34</f>
        <v>0</v>
      </c>
      <c r="F43" s="9">
        <f>SUMIFS('Calculations 1'!$F$3:$F$23,'Calculations 1'!$G$3:$G$23,$A43)*F34</f>
        <v>0</v>
      </c>
      <c r="G43" s="9">
        <f>SUMIFS('Calculations 1'!$F$3:$F$23,'Calculations 1'!$G$3:$G$23,$A43)*G34</f>
        <v>0</v>
      </c>
      <c r="H43" s="9">
        <f>SUMIFS('Calculations 1'!$F$3:$F$23,'Calculations 1'!$G$3:$G$23,$A43)*H34</f>
        <v>0</v>
      </c>
      <c r="I43" s="9">
        <f>SUMIFS('Calculations 1'!$F$3:$F$23,'Calculations 1'!$G$3:$G$23,$A43)*I34</f>
        <v>0</v>
      </c>
      <c r="J43" s="9">
        <f>SUMIFS('Calculations 1'!$F$3:$F$23,'Calculations 1'!$G$3:$G$23,$A43)*J34</f>
        <v>0</v>
      </c>
      <c r="K43" s="9">
        <f>SUMIFS('Calculations 1'!$F$3:$F$23,'Calculations 1'!$G$3:$G$23,$A43)*K34</f>
        <v>0</v>
      </c>
      <c r="L43" s="9">
        <f>SUMIFS('Calculations 1'!$F$3:$F$23,'Calculations 1'!$G$3:$G$23,$A43)*L34</f>
        <v>0</v>
      </c>
      <c r="M43" s="9">
        <f>SUMIFS('Calculations 1'!$F$3:$F$23,'Calculations 1'!$G$3:$G$23,$A43)*M34</f>
        <v>0</v>
      </c>
      <c r="N43" s="9">
        <f>SUMIFS('Calculations 1'!$F$3:$F$23,'Calculations 1'!$G$3:$G$23,$A43)*N34</f>
        <v>0</v>
      </c>
      <c r="O43" s="9">
        <f>SUMIFS('Calculations 1'!$F$3:$F$23,'Calculations 1'!$G$3:$G$23,$A43)*O34</f>
        <v>0</v>
      </c>
      <c r="P43" s="9">
        <f>SUMIFS('Calculations 1'!$F$3:$F$23,'Calculations 1'!$G$3:$G$23,$A43)*P34</f>
        <v>0</v>
      </c>
      <c r="Q43" s="9">
        <f>SUMIFS('Calculations 1'!$F$3:$F$23,'Calculations 1'!$G$3:$G$23,$A43)*Q34</f>
        <v>0</v>
      </c>
      <c r="R43" s="9">
        <f>SUMIFS('Calculations 1'!$F$3:$F$23,'Calculations 1'!$G$3:$G$23,$A43)*R34</f>
        <v>0</v>
      </c>
      <c r="S43" s="9">
        <f>SUMIFS('Calculations 1'!$F$3:$F$23,'Calculations 1'!$G$3:$G$23,$A43)*S34</f>
        <v>0</v>
      </c>
      <c r="T43" s="9">
        <f>SUMIFS('Calculations 1'!$F$3:$F$23,'Calculations 1'!$G$3:$G$23,$A43)*T34</f>
        <v>0</v>
      </c>
      <c r="U43" s="9">
        <f>SUMIFS('Calculations 1'!$F$3:$F$23,'Calculations 1'!$G$3:$G$23,$A43)*U34</f>
        <v>0</v>
      </c>
      <c r="V43" s="9">
        <f>SUMIFS('Calculations 1'!$F$3:$F$23,'Calculations 1'!$G$3:$G$23,$A43)*V34</f>
        <v>0</v>
      </c>
      <c r="W43" s="9">
        <f>SUMIFS('Calculations 1'!$F$3:$F$23,'Calculations 1'!$G$3:$G$23,$A43)*W34</f>
        <v>0</v>
      </c>
      <c r="X43" s="9">
        <f>SUMIFS('Calculations 1'!$F$3:$F$23,'Calculations 1'!$G$3:$G$23,$A43)*X34</f>
        <v>0</v>
      </c>
      <c r="Y43" s="9">
        <f>SUMIFS('Calculations 1'!$F$3:$F$23,'Calculations 1'!$G$3:$G$23,$A43)*Y34</f>
        <v>0</v>
      </c>
      <c r="Z43" s="9">
        <f>SUMIFS('Calculations 1'!$F$3:$F$23,'Calculations 1'!$G$3:$G$23,$A43)*Z34</f>
        <v>0</v>
      </c>
      <c r="AA43" s="9">
        <f>SUMIFS('Calculations 1'!$F$3:$F$23,'Calculations 1'!$G$3:$G$23,$A43)*AA34</f>
        <v>0</v>
      </c>
      <c r="AB43" s="9">
        <f>SUMIFS('Calculations 1'!$F$3:$F$23,'Calculations 1'!$G$3:$G$23,$A43)*AB34</f>
        <v>0</v>
      </c>
      <c r="AC43" s="9">
        <f>SUMIFS('Calculations 1'!$F$3:$F$23,'Calculations 1'!$G$3:$G$23,$A43)*AC34</f>
        <v>0</v>
      </c>
      <c r="AD43" s="9">
        <f>SUMIFS('Calculations 1'!$F$3:$F$23,'Calculations 1'!$G$3:$G$23,$A43)*AD34</f>
        <v>0</v>
      </c>
      <c r="AE43" s="9">
        <f>SUMIFS('Calculations 1'!$F$3:$F$23,'Calculations 1'!$G$3:$G$23,$A43)*AE34</f>
        <v>0</v>
      </c>
      <c r="AF43" s="9">
        <f>SUMIFS('Calculations 1'!$F$3:$F$23,'Calculations 1'!$G$3:$G$23,$A43)*AF34</f>
        <v>0</v>
      </c>
      <c r="AG43" s="9">
        <f>SUMIFS('Calculations 1'!$F$3:$F$23,'Calculations 1'!$G$3:$G$23,$A43)*AG34</f>
        <v>0</v>
      </c>
      <c r="AH43" s="9">
        <f>SUMIFS('Calculations 1'!$F$3:$F$23,'Calculations 1'!$G$3:$G$23,$A43)*AH34</f>
        <v>0</v>
      </c>
      <c r="AI43" s="9">
        <f>SUMIFS('Calculations 1'!$F$3:$F$23,'Calculations 1'!$G$3:$G$23,$A43)*AI34</f>
        <v>0</v>
      </c>
    </row>
    <row r="44" spans="1:35" s="7" customFormat="1" x14ac:dyDescent="0.25">
      <c r="A44" s="7" t="s">
        <v>12</v>
      </c>
      <c r="B44" s="6">
        <f>SUMIFS('Calculations 1'!$F$3:$F$23,'Calculations 1'!$G$3:$G$23,$A44)*B35</f>
        <v>32078034579.072853</v>
      </c>
      <c r="C44" s="6">
        <f>SUMIFS('Calculations 1'!$F$3:$F$23,'Calculations 1'!$G$3:$G$23,$A44)*C35</f>
        <v>34094543871.183842</v>
      </c>
      <c r="D44" s="6">
        <f>SUMIFS('Calculations 1'!$F$3:$F$23,'Calculations 1'!$G$3:$G$23,$A44)*D35</f>
        <v>34494076299.296753</v>
      </c>
      <c r="E44" s="6">
        <f>SUMIFS('Calculations 1'!$F$3:$F$23,'Calculations 1'!$G$3:$G$23,$A44)*E35</f>
        <v>34893608727.407646</v>
      </c>
      <c r="F44" s="6">
        <f>SUMIFS('Calculations 1'!$F$3:$F$23,'Calculations 1'!$G$3:$G$23,$A44)*F35</f>
        <v>35293141155.518547</v>
      </c>
      <c r="G44" s="6">
        <f>SUMIFS('Calculations 1'!$F$3:$F$23,'Calculations 1'!$G$3:$G$23,$A44)*G35</f>
        <v>35692673583.629448</v>
      </c>
      <c r="H44" s="6">
        <f>SUMIFS('Calculations 1'!$F$3:$F$23,'Calculations 1'!$G$3:$G$23,$A44)*H35</f>
        <v>35151613684.509293</v>
      </c>
      <c r="I44" s="6">
        <f>SUMIFS('Calculations 1'!$F$3:$F$23,'Calculations 1'!$G$3:$G$23,$A44)*I35</f>
        <v>35491740281.428802</v>
      </c>
      <c r="J44" s="6">
        <f>SUMIFS('Calculations 1'!$F$3:$F$23,'Calculations 1'!$G$3:$G$23,$A44)*J35</f>
        <v>35831866878.344139</v>
      </c>
      <c r="K44" s="6">
        <f>SUMIFS('Calculations 1'!$F$3:$F$23,'Calculations 1'!$G$3:$G$23,$A44)*K35</f>
        <v>36171993475.263649</v>
      </c>
      <c r="L44" s="6">
        <f>SUMIFS('Calculations 1'!$F$3:$F$23,'Calculations 1'!$G$3:$G$23,$A44)*L35</f>
        <v>36512120072.181213</v>
      </c>
      <c r="M44" s="6">
        <f>SUMIFS('Calculations 1'!$F$3:$F$23,'Calculations 1'!$G$3:$G$23,$A44)*M35</f>
        <v>37571153150.289749</v>
      </c>
      <c r="N44" s="6">
        <f>SUMIFS('Calculations 1'!$F$3:$F$23,'Calculations 1'!$G$3:$G$23,$A44)*N35</f>
        <v>37956684367.069794</v>
      </c>
      <c r="O44" s="6">
        <f>SUMIFS('Calculations 1'!$F$3:$F$23,'Calculations 1'!$G$3:$G$23,$A44)*O35</f>
        <v>38342215583.851852</v>
      </c>
      <c r="P44" s="6">
        <f>SUMIFS('Calculations 1'!$F$3:$F$23,'Calculations 1'!$G$3:$G$23,$A44)*P35</f>
        <v>38727746800.633911</v>
      </c>
      <c r="Q44" s="6">
        <f>SUMIFS('Calculations 1'!$F$3:$F$23,'Calculations 1'!$G$3:$G$23,$A44)*Q35</f>
        <v>39113278017.41597</v>
      </c>
      <c r="R44" s="6">
        <f>SUMIFS('Calculations 1'!$F$3:$F$23,'Calculations 1'!$G$3:$G$23,$A44)*R35</f>
        <v>38249438001.677429</v>
      </c>
      <c r="S44" s="6">
        <f>SUMIFS('Calculations 1'!$F$3:$F$23,'Calculations 1'!$G$3:$G$23,$A44)*S35</f>
        <v>38556061561.664276</v>
      </c>
      <c r="T44" s="6">
        <f>SUMIFS('Calculations 1'!$F$3:$F$23,'Calculations 1'!$G$3:$G$23,$A44)*T35</f>
        <v>38862685121.657494</v>
      </c>
      <c r="U44" s="6">
        <f>SUMIFS('Calculations 1'!$F$3:$F$23,'Calculations 1'!$G$3:$G$23,$A44)*U35</f>
        <v>39169308681.646423</v>
      </c>
      <c r="V44" s="6">
        <f>SUMIFS('Calculations 1'!$F$3:$F$23,'Calculations 1'!$G$3:$G$23,$A44)*V35</f>
        <v>39475932241.639641</v>
      </c>
      <c r="W44" s="6">
        <f>SUMIFS('Calculations 1'!$F$3:$F$23,'Calculations 1'!$G$3:$G$23,$A44)*W35</f>
        <v>40558840479.120735</v>
      </c>
      <c r="X44" s="6">
        <f>SUMIFS('Calculations 1'!$F$3:$F$23,'Calculations 1'!$G$3:$G$23,$A44)*X35</f>
        <v>40914492545.056458</v>
      </c>
      <c r="Y44" s="6">
        <f>SUMIFS('Calculations 1'!$F$3:$F$23,'Calculations 1'!$G$3:$G$23,$A44)*Y35</f>
        <v>41270144610.996346</v>
      </c>
      <c r="Z44" s="6">
        <f>SUMIFS('Calculations 1'!$F$3:$F$23,'Calculations 1'!$G$3:$G$23,$A44)*Z35</f>
        <v>41625796676.934219</v>
      </c>
      <c r="AA44" s="6">
        <f>SUMIFS('Calculations 1'!$F$3:$F$23,'Calculations 1'!$G$3:$G$23,$A44)*AA35</f>
        <v>41981448742.872093</v>
      </c>
      <c r="AB44" s="6">
        <f>SUMIFS('Calculations 1'!$F$3:$F$23,'Calculations 1'!$G$3:$G$23,$A44)*AB35</f>
        <v>40881823830.352669</v>
      </c>
      <c r="AC44" s="6">
        <f>SUMIFS('Calculations 1'!$F$3:$F$23,'Calculations 1'!$G$3:$G$23,$A44)*AC35</f>
        <v>41145563666.073265</v>
      </c>
      <c r="AD44" s="6">
        <f>SUMIFS('Calculations 1'!$F$3:$F$23,'Calculations 1'!$G$3:$G$23,$A44)*AD35</f>
        <v>41409303501.792854</v>
      </c>
      <c r="AE44" s="6">
        <f>SUMIFS('Calculations 1'!$F$3:$F$23,'Calculations 1'!$G$3:$G$23,$A44)*AE35</f>
        <v>41673043337.513596</v>
      </c>
      <c r="AF44" s="6">
        <f>SUMIFS('Calculations 1'!$F$3:$F$23,'Calculations 1'!$G$3:$G$23,$A44)*AF35</f>
        <v>41936783173.232117</v>
      </c>
      <c r="AG44" s="6">
        <f>SUMIFS('Calculations 1'!$F$3:$F$23,'Calculations 1'!$G$3:$G$23,$A44)*AG35</f>
        <v>42200523008.951767</v>
      </c>
      <c r="AH44" s="6">
        <f>SUMIFS('Calculations 1'!$F$3:$F$23,'Calculations 1'!$G$3:$G$23,$A44)*AH35</f>
        <v>42464262844.671295</v>
      </c>
      <c r="AI44" s="6">
        <f>SUMIFS('Calculations 1'!$F$3:$F$23,'Calculations 1'!$G$3:$G$23,$A44)*AI35</f>
        <v>42728002680.390877</v>
      </c>
    </row>
    <row r="45" spans="1:35" s="7" customFormat="1" x14ac:dyDescent="0.25">
      <c r="A45" s="7" t="s">
        <v>13</v>
      </c>
      <c r="B45" s="6">
        <f>SUMIFS('Calculations 1'!$F$3:$F$23,'Calculations 1'!$G$3:$G$23,$A45)*B36</f>
        <v>600573661646.08215</v>
      </c>
      <c r="C45" s="6">
        <f>SUMIFS('Calculations 1'!$F$3:$F$23,'Calculations 1'!$G$3:$G$23,$A45)*C36</f>
        <v>684437406374.34729</v>
      </c>
      <c r="D45" s="6">
        <f>SUMIFS('Calculations 1'!$F$3:$F$23,'Calculations 1'!$G$3:$G$23,$A45)*D36</f>
        <v>690078949319.0658</v>
      </c>
      <c r="E45" s="6">
        <f>SUMIFS('Calculations 1'!$F$3:$F$23,'Calculations 1'!$G$3:$G$23,$A45)*E36</f>
        <v>695720492263.68701</v>
      </c>
      <c r="F45" s="6">
        <f>SUMIFS('Calculations 1'!$F$3:$F$23,'Calculations 1'!$G$3:$G$23,$A45)*F36</f>
        <v>701362035208.30798</v>
      </c>
      <c r="G45" s="6">
        <f>SUMIFS('Calculations 1'!$F$3:$F$23,'Calculations 1'!$G$3:$G$23,$A45)*G36</f>
        <v>707003578152.9292</v>
      </c>
      <c r="H45" s="6">
        <f>SUMIFS('Calculations 1'!$F$3:$F$23,'Calculations 1'!$G$3:$G$23,$A45)*H36</f>
        <v>669178376921.8811</v>
      </c>
      <c r="I45" s="6">
        <f>SUMIFS('Calculations 1'!$F$3:$F$23,'Calculations 1'!$G$3:$G$23,$A45)*I36</f>
        <v>673981087961.45715</v>
      </c>
      <c r="J45" s="6">
        <f>SUMIFS('Calculations 1'!$F$3:$F$23,'Calculations 1'!$G$3:$G$23,$A45)*J36</f>
        <v>678783799000.8363</v>
      </c>
      <c r="K45" s="6">
        <f>SUMIFS('Calculations 1'!$F$3:$F$23,'Calculations 1'!$G$3:$G$23,$A45)*K36</f>
        <v>683586510040.41223</v>
      </c>
      <c r="L45" s="6">
        <f>SUMIFS('Calculations 1'!$F$3:$F$23,'Calculations 1'!$G$3:$G$23,$A45)*L36</f>
        <v>688389221079.89417</v>
      </c>
      <c r="M45" s="6">
        <f>SUMIFS('Calculations 1'!$F$3:$F$23,'Calculations 1'!$G$3:$G$23,$A45)*M36</f>
        <v>726414108400.72937</v>
      </c>
      <c r="N45" s="6">
        <f>SUMIFS('Calculations 1'!$F$3:$F$23,'Calculations 1'!$G$3:$G$23,$A45)*N36</f>
        <v>731857949157.81897</v>
      </c>
      <c r="O45" s="6">
        <f>SUMIFS('Calculations 1'!$F$3:$F$23,'Calculations 1'!$G$3:$G$23,$A45)*O36</f>
        <v>737301789915.0061</v>
      </c>
      <c r="P45" s="6">
        <f>SUMIFS('Calculations 1'!$F$3:$F$23,'Calculations 1'!$G$3:$G$23,$A45)*P36</f>
        <v>742745630672.19312</v>
      </c>
      <c r="Q45" s="6">
        <f>SUMIFS('Calculations 1'!$F$3:$F$23,'Calculations 1'!$G$3:$G$23,$A45)*Q36</f>
        <v>748189471429.38025</v>
      </c>
      <c r="R45" s="6">
        <f>SUMIFS('Calculations 1'!$F$3:$F$23,'Calculations 1'!$G$3:$G$23,$A45)*R36</f>
        <v>695897247185.61011</v>
      </c>
      <c r="S45" s="6">
        <f>SUMIFS('Calculations 1'!$F$3:$F$23,'Calculations 1'!$G$3:$G$23,$A45)*S36</f>
        <v>700226883179.41565</v>
      </c>
      <c r="T45" s="6">
        <f>SUMIFS('Calculations 1'!$F$3:$F$23,'Calculations 1'!$G$3:$G$23,$A45)*T36</f>
        <v>704556519173.52502</v>
      </c>
      <c r="U45" s="6">
        <f>SUMIFS('Calculations 1'!$F$3:$F$23,'Calculations 1'!$G$3:$G$23,$A45)*U36</f>
        <v>708886155167.43115</v>
      </c>
      <c r="V45" s="6">
        <f>SUMIFS('Calculations 1'!$F$3:$F$23,'Calculations 1'!$G$3:$G$23,$A45)*V36</f>
        <v>713215791161.54053</v>
      </c>
      <c r="W45" s="6">
        <f>SUMIFS('Calculations 1'!$F$3:$F$23,'Calculations 1'!$G$3:$G$23,$A45)*W36</f>
        <v>753419170229.00134</v>
      </c>
      <c r="X45" s="6">
        <f>SUMIFS('Calculations 1'!$F$3:$F$23,'Calculations 1'!$G$3:$G$23,$A45)*X36</f>
        <v>758441106527.83704</v>
      </c>
      <c r="Y45" s="6">
        <f>SUMIFS('Calculations 1'!$F$3:$F$23,'Calculations 1'!$G$3:$G$23,$A45)*Y36</f>
        <v>763463042826.86951</v>
      </c>
      <c r="Z45" s="6">
        <f>SUMIFS('Calculations 1'!$F$3:$F$23,'Calculations 1'!$G$3:$G$23,$A45)*Z36</f>
        <v>768484979125.80457</v>
      </c>
      <c r="AA45" s="6">
        <f>SUMIFS('Calculations 1'!$F$3:$F$23,'Calculations 1'!$G$3:$G$23,$A45)*AA36</f>
        <v>773506915424.73962</v>
      </c>
      <c r="AB45" s="6">
        <f>SUMIFS('Calculations 1'!$F$3:$F$23,'Calculations 1'!$G$3:$G$23,$A45)*AB36</f>
        <v>711277450350.28662</v>
      </c>
      <c r="AC45" s="6">
        <f>SUMIFS('Calculations 1'!$F$3:$F$23,'Calculations 1'!$G$3:$G$23,$A45)*AC36</f>
        <v>715001552587.67957</v>
      </c>
      <c r="AD45" s="6">
        <f>SUMIFS('Calculations 1'!$F$3:$F$23,'Calculations 1'!$G$3:$G$23,$A45)*AD36</f>
        <v>718725654825.0238</v>
      </c>
      <c r="AE45" s="6">
        <f>SUMIFS('Calculations 1'!$F$3:$F$23,'Calculations 1'!$G$3:$G$23,$A45)*AE36</f>
        <v>722449757062.42102</v>
      </c>
      <c r="AF45" s="6">
        <f>SUMIFS('Calculations 1'!$F$3:$F$23,'Calculations 1'!$G$3:$G$23,$A45)*AF36</f>
        <v>726173859299.71338</v>
      </c>
      <c r="AG45" s="6">
        <f>SUMIFS('Calculations 1'!$F$3:$F$23,'Calculations 1'!$G$3:$G$23,$A45)*AG36</f>
        <v>729897961537.06104</v>
      </c>
      <c r="AH45" s="6">
        <f>SUMIFS('Calculations 1'!$F$3:$F$23,'Calculations 1'!$G$3:$G$23,$A45)*AH36</f>
        <v>733622063774.40198</v>
      </c>
      <c r="AI45" s="6">
        <f>SUMIFS('Calculations 1'!$F$3:$F$23,'Calculations 1'!$G$3:$G$23,$A45)*AI36</f>
        <v>737346166011.74622</v>
      </c>
    </row>
    <row r="46" spans="1:35" s="7" customFormat="1" x14ac:dyDescent="0.25">
      <c r="A46" s="7" t="s">
        <v>14</v>
      </c>
      <c r="B46" s="6">
        <f>SUMIFS('Calculations 1'!$F$3:$F$23,'Calculations 1'!$G$3:$G$23,$A46)*B37</f>
        <v>66044711430.606529</v>
      </c>
      <c r="C46" s="6">
        <f>SUMIFS('Calculations 1'!$F$3:$F$23,'Calculations 1'!$G$3:$G$23,$A46)*C37</f>
        <v>68863592741.198486</v>
      </c>
      <c r="D46" s="6">
        <f>SUMIFS('Calculations 1'!$F$3:$F$23,'Calculations 1'!$G$3:$G$23,$A46)*D37</f>
        <v>69739327707.009354</v>
      </c>
      <c r="E46" s="6">
        <f>SUMIFS('Calculations 1'!$F$3:$F$23,'Calculations 1'!$G$3:$G$23,$A46)*E37</f>
        <v>70615062672.817795</v>
      </c>
      <c r="F46" s="6">
        <f>SUMIFS('Calculations 1'!$F$3:$F$23,'Calculations 1'!$G$3:$G$23,$A46)*F37</f>
        <v>71490797638.626251</v>
      </c>
      <c r="G46" s="6">
        <f>SUMIFS('Calculations 1'!$F$3:$F$23,'Calculations 1'!$G$3:$G$23,$A46)*G37</f>
        <v>72366532604.434708</v>
      </c>
      <c r="H46" s="6">
        <f>SUMIFS('Calculations 1'!$F$3:$F$23,'Calculations 1'!$G$3:$G$23,$A46)*H37</f>
        <v>72053120382.095016</v>
      </c>
      <c r="I46" s="6">
        <f>SUMIFS('Calculations 1'!$F$3:$F$23,'Calculations 1'!$G$3:$G$23,$A46)*I37</f>
        <v>72798643730.80394</v>
      </c>
      <c r="J46" s="6">
        <f>SUMIFS('Calculations 1'!$F$3:$F$23,'Calculations 1'!$G$3:$G$23,$A46)*J37</f>
        <v>73544167079.507751</v>
      </c>
      <c r="K46" s="6">
        <f>SUMIFS('Calculations 1'!$F$3:$F$23,'Calculations 1'!$G$3:$G$23,$A46)*K37</f>
        <v>74289690428.216705</v>
      </c>
      <c r="L46" s="6">
        <f>SUMIFS('Calculations 1'!$F$3:$F$23,'Calculations 1'!$G$3:$G$23,$A46)*L37</f>
        <v>75035213776.923309</v>
      </c>
      <c r="M46" s="6">
        <f>SUMIFS('Calculations 1'!$F$3:$F$23,'Calculations 1'!$G$3:$G$23,$A46)*M37</f>
        <v>76689617196.091873</v>
      </c>
      <c r="N46" s="6">
        <f>SUMIFS('Calculations 1'!$F$3:$F$23,'Calculations 1'!$G$3:$G$23,$A46)*N37</f>
        <v>77534662912.511276</v>
      </c>
      <c r="O46" s="6">
        <f>SUMIFS('Calculations 1'!$F$3:$F$23,'Calculations 1'!$G$3:$G$23,$A46)*O37</f>
        <v>78379708628.933105</v>
      </c>
      <c r="P46" s="6">
        <f>SUMIFS('Calculations 1'!$F$3:$F$23,'Calculations 1'!$G$3:$G$23,$A46)*P37</f>
        <v>79224754345.35495</v>
      </c>
      <c r="Q46" s="6">
        <f>SUMIFS('Calculations 1'!$F$3:$F$23,'Calculations 1'!$G$3:$G$23,$A46)*Q37</f>
        <v>80069800061.776779</v>
      </c>
      <c r="R46" s="6">
        <f>SUMIFS('Calculations 1'!$F$3:$F$23,'Calculations 1'!$G$3:$G$23,$A46)*R37</f>
        <v>79335323763.088531</v>
      </c>
      <c r="S46" s="6">
        <f>SUMIFS('Calculations 1'!$F$3:$F$23,'Calculations 1'!$G$3:$G$23,$A46)*S37</f>
        <v>80007411818.850204</v>
      </c>
      <c r="T46" s="6">
        <f>SUMIFS('Calculations 1'!$F$3:$F$23,'Calculations 1'!$G$3:$G$23,$A46)*T37</f>
        <v>80679499874.619675</v>
      </c>
      <c r="U46" s="6">
        <f>SUMIFS('Calculations 1'!$F$3:$F$23,'Calculations 1'!$G$3:$G$23,$A46)*U37</f>
        <v>81351587930.383835</v>
      </c>
      <c r="V46" s="6">
        <f>SUMIFS('Calculations 1'!$F$3:$F$23,'Calculations 1'!$G$3:$G$23,$A46)*V37</f>
        <v>82023675986.153305</v>
      </c>
      <c r="W46" s="6">
        <f>SUMIFS('Calculations 1'!$F$3:$F$23,'Calculations 1'!$G$3:$G$23,$A46)*W37</f>
        <v>83677184700.705734</v>
      </c>
      <c r="X46" s="6">
        <f>SUMIFS('Calculations 1'!$F$3:$F$23,'Calculations 1'!$G$3:$G$23,$A46)*X37</f>
        <v>84456738318.606995</v>
      </c>
      <c r="Y46" s="6">
        <f>SUMIFS('Calculations 1'!$F$3:$F$23,'Calculations 1'!$G$3:$G$23,$A46)*Y37</f>
        <v>85236291936.513382</v>
      </c>
      <c r="Z46" s="6">
        <f>SUMIFS('Calculations 1'!$F$3:$F$23,'Calculations 1'!$G$3:$G$23,$A46)*Z37</f>
        <v>86015845554.417374</v>
      </c>
      <c r="AA46" s="6">
        <f>SUMIFS('Calculations 1'!$F$3:$F$23,'Calculations 1'!$G$3:$G$23,$A46)*AA37</f>
        <v>86795399172.32135</v>
      </c>
      <c r="AB46" s="6">
        <f>SUMIFS('Calculations 1'!$F$3:$F$23,'Calculations 1'!$G$3:$G$23,$A46)*AB37</f>
        <v>85735113704.993088</v>
      </c>
      <c r="AC46" s="6">
        <f>SUMIFS('Calculations 1'!$F$3:$F$23,'Calculations 1'!$G$3:$G$23,$A46)*AC37</f>
        <v>86313204943.065491</v>
      </c>
      <c r="AD46" s="6">
        <f>SUMIFS('Calculations 1'!$F$3:$F$23,'Calculations 1'!$G$3:$G$23,$A46)*AD37</f>
        <v>86891296181.136688</v>
      </c>
      <c r="AE46" s="6">
        <f>SUMIFS('Calculations 1'!$F$3:$F$23,'Calculations 1'!$G$3:$G$23,$A46)*AE37</f>
        <v>87469387419.209335</v>
      </c>
      <c r="AF46" s="6">
        <f>SUMIFS('Calculations 1'!$F$3:$F$23,'Calculations 1'!$G$3:$G$23,$A46)*AF37</f>
        <v>88047478657.279236</v>
      </c>
      <c r="AG46" s="6">
        <f>SUMIFS('Calculations 1'!$F$3:$F$23,'Calculations 1'!$G$3:$G$23,$A46)*AG37</f>
        <v>88625569895.350525</v>
      </c>
      <c r="AH46" s="6">
        <f>SUMIFS('Calculations 1'!$F$3:$F$23,'Calculations 1'!$G$3:$G$23,$A46)*AH37</f>
        <v>89203661133.421646</v>
      </c>
      <c r="AI46" s="6">
        <f>SUMIFS('Calculations 1'!$F$3:$F$23,'Calculations 1'!$G$3:$G$23,$A46)*AI37</f>
        <v>89781752371.492844</v>
      </c>
    </row>
    <row r="47" spans="1:35" s="7" customFormat="1" x14ac:dyDescent="0.25">
      <c r="A47" s="7" t="s">
        <v>15</v>
      </c>
      <c r="B47" s="6">
        <f>SUMIFS('Calculations 1'!$F$3:$F$23,'Calculations 1'!$G$3:$G$23,$A47)*B38</f>
        <v>118462704546.49715</v>
      </c>
      <c r="C47" s="6">
        <f>SUMIFS('Calculations 1'!$F$3:$F$23,'Calculations 1'!$G$3:$G$23,$A47)*C38</f>
        <v>125122399713.55872</v>
      </c>
      <c r="D47" s="6">
        <f>SUMIFS('Calculations 1'!$F$3:$F$23,'Calculations 1'!$G$3:$G$23,$A47)*D38</f>
        <v>126629242908.77019</v>
      </c>
      <c r="E47" s="6">
        <f>SUMIFS('Calculations 1'!$F$3:$F$23,'Calculations 1'!$G$3:$G$23,$A47)*E38</f>
        <v>128136086103.97525</v>
      </c>
      <c r="F47" s="6">
        <f>SUMIFS('Calculations 1'!$F$3:$F$23,'Calculations 1'!$G$3:$G$23,$A47)*F38</f>
        <v>129642929299.18033</v>
      </c>
      <c r="G47" s="6">
        <f>SUMIFS('Calculations 1'!$F$3:$F$23,'Calculations 1'!$G$3:$G$23,$A47)*G38</f>
        <v>131149772494.38541</v>
      </c>
      <c r="H47" s="6">
        <f>SUMIFS('Calculations 1'!$F$3:$F$23,'Calculations 1'!$G$3:$G$23,$A47)*H38</f>
        <v>129624471273.29759</v>
      </c>
      <c r="I47" s="6">
        <f>SUMIFS('Calculations 1'!$F$3:$F$23,'Calculations 1'!$G$3:$G$23,$A47)*I38</f>
        <v>130907264388.48795</v>
      </c>
      <c r="J47" s="6">
        <f>SUMIFS('Calculations 1'!$F$3:$F$23,'Calculations 1'!$G$3:$G$23,$A47)*J38</f>
        <v>132190057503.66496</v>
      </c>
      <c r="K47" s="6">
        <f>SUMIFS('Calculations 1'!$F$3:$F$23,'Calculations 1'!$G$3:$G$23,$A47)*K38</f>
        <v>133472850618.85532</v>
      </c>
      <c r="L47" s="6">
        <f>SUMIFS('Calculations 1'!$F$3:$F$23,'Calculations 1'!$G$3:$G$23,$A47)*L38</f>
        <v>134755643734.03951</v>
      </c>
      <c r="M47" s="6">
        <f>SUMIFS('Calculations 1'!$F$3:$F$23,'Calculations 1'!$G$3:$G$23,$A47)*M38</f>
        <v>138355942754.46213</v>
      </c>
      <c r="N47" s="6">
        <f>SUMIFS('Calculations 1'!$F$3:$F$23,'Calculations 1'!$G$3:$G$23,$A47)*N38</f>
        <v>139809980148.35138</v>
      </c>
      <c r="O47" s="6">
        <f>SUMIFS('Calculations 1'!$F$3:$F$23,'Calculations 1'!$G$3:$G$23,$A47)*O38</f>
        <v>141264017542.24704</v>
      </c>
      <c r="P47" s="6">
        <f>SUMIFS('Calculations 1'!$F$3:$F$23,'Calculations 1'!$G$3:$G$23,$A47)*P38</f>
        <v>142718054936.1427</v>
      </c>
      <c r="Q47" s="6">
        <f>SUMIFS('Calculations 1'!$F$3:$F$23,'Calculations 1'!$G$3:$G$23,$A47)*Q38</f>
        <v>144172092330.03836</v>
      </c>
      <c r="R47" s="6">
        <f>SUMIFS('Calculations 1'!$F$3:$F$23,'Calculations 1'!$G$3:$G$23,$A47)*R38</f>
        <v>141598588889.40869</v>
      </c>
      <c r="S47" s="6">
        <f>SUMIFS('Calculations 1'!$F$3:$F$23,'Calculations 1'!$G$3:$G$23,$A47)*S38</f>
        <v>142755024743.79309</v>
      </c>
      <c r="T47" s="6">
        <f>SUMIFS('Calculations 1'!$F$3:$F$23,'Calculations 1'!$G$3:$G$23,$A47)*T38</f>
        <v>143911460598.19791</v>
      </c>
      <c r="U47" s="6">
        <f>SUMIFS('Calculations 1'!$F$3:$F$23,'Calculations 1'!$G$3:$G$23,$A47)*U38</f>
        <v>145067896452.58896</v>
      </c>
      <c r="V47" s="6">
        <f>SUMIFS('Calculations 1'!$F$3:$F$23,'Calculations 1'!$G$3:$G$23,$A47)*V38</f>
        <v>146224332306.99374</v>
      </c>
      <c r="W47" s="6">
        <f>SUMIFS('Calculations 1'!$F$3:$F$23,'Calculations 1'!$G$3:$G$23,$A47)*W38</f>
        <v>149883241530.73575</v>
      </c>
      <c r="X47" s="6">
        <f>SUMIFS('Calculations 1'!$F$3:$F$23,'Calculations 1'!$G$3:$G$23,$A47)*X38</f>
        <v>151224589210.448</v>
      </c>
      <c r="Y47" s="6">
        <f>SUMIFS('Calculations 1'!$F$3:$F$23,'Calculations 1'!$G$3:$G$23,$A47)*Y38</f>
        <v>152565936890.17355</v>
      </c>
      <c r="Z47" s="6">
        <f>SUMIFS('Calculations 1'!$F$3:$F$23,'Calculations 1'!$G$3:$G$23,$A47)*Z38</f>
        <v>153907284569.89273</v>
      </c>
      <c r="AA47" s="6">
        <f>SUMIFS('Calculations 1'!$F$3:$F$23,'Calculations 1'!$G$3:$G$23,$A47)*AA38</f>
        <v>155248632249.61188</v>
      </c>
      <c r="AB47" s="6">
        <f>SUMIFS('Calculations 1'!$F$3:$F$23,'Calculations 1'!$G$3:$G$23,$A47)*AB38</f>
        <v>151898670169.89587</v>
      </c>
      <c r="AC47" s="6">
        <f>SUMIFS('Calculations 1'!$F$3:$F$23,'Calculations 1'!$G$3:$G$23,$A47)*AC38</f>
        <v>152893369345.22675</v>
      </c>
      <c r="AD47" s="6">
        <f>SUMIFS('Calculations 1'!$F$3:$F$23,'Calculations 1'!$G$3:$G$23,$A47)*AD38</f>
        <v>153888068520.55438</v>
      </c>
      <c r="AE47" s="6">
        <f>SUMIFS('Calculations 1'!$F$3:$F$23,'Calculations 1'!$G$3:$G$23,$A47)*AE38</f>
        <v>154882767695.88574</v>
      </c>
      <c r="AF47" s="6">
        <f>SUMIFS('Calculations 1'!$F$3:$F$23,'Calculations 1'!$G$3:$G$23,$A47)*AF38</f>
        <v>155877466871.20996</v>
      </c>
      <c r="AG47" s="6">
        <f>SUMIFS('Calculations 1'!$F$3:$F$23,'Calculations 1'!$G$3:$G$23,$A47)*AG38</f>
        <v>156872166046.53787</v>
      </c>
      <c r="AH47" s="6">
        <f>SUMIFS('Calculations 1'!$F$3:$F$23,'Calculations 1'!$G$3:$G$23,$A47)*AH38</f>
        <v>157866865221.8653</v>
      </c>
      <c r="AI47" s="6">
        <f>SUMIFS('Calculations 1'!$F$3:$F$23,'Calculations 1'!$G$3:$G$23,$A47)*AI38</f>
        <v>158861564397.19296</v>
      </c>
    </row>
    <row r="48" spans="1:35" s="7" customFormat="1" x14ac:dyDescent="0.25">
      <c r="A48" s="7" t="s">
        <v>16</v>
      </c>
      <c r="B48" s="6">
        <f>SUMIFS('Calculations 1'!$F$3:$F$23,'Calculations 1'!$G$3:$G$23,$A48)*B39</f>
        <v>3257744767.5368767</v>
      </c>
      <c r="C48" s="6">
        <f>SUMIFS('Calculations 1'!$F$3:$F$23,'Calculations 1'!$G$3:$G$23,$A48)*C39</f>
        <v>3458525826.7184968</v>
      </c>
      <c r="D48" s="6">
        <f>SUMIFS('Calculations 1'!$F$3:$F$23,'Calculations 1'!$G$3:$G$23,$A48)*D39</f>
        <v>3499260958.0950823</v>
      </c>
      <c r="E48" s="6">
        <f>SUMIFS('Calculations 1'!$F$3:$F$23,'Calculations 1'!$G$3:$G$23,$A48)*E39</f>
        <v>3539996089.4714694</v>
      </c>
      <c r="F48" s="6">
        <f>SUMIFS('Calculations 1'!$F$3:$F$23,'Calculations 1'!$G$3:$G$23,$A48)*F39</f>
        <v>3580731220.847856</v>
      </c>
      <c r="G48" s="6">
        <f>SUMIFS('Calculations 1'!$F$3:$F$23,'Calculations 1'!$G$3:$G$23,$A48)*G39</f>
        <v>3621466352.2242427</v>
      </c>
      <c r="H48" s="6">
        <f>SUMIFS('Calculations 1'!$F$3:$F$23,'Calculations 1'!$G$3:$G$23,$A48)*H39</f>
        <v>3568926134.2519717</v>
      </c>
      <c r="I48" s="6">
        <f>SUMIFS('Calculations 1'!$F$3:$F$23,'Calculations 1'!$G$3:$G$23,$A48)*I39</f>
        <v>3603604424.7617755</v>
      </c>
      <c r="J48" s="6">
        <f>SUMIFS('Calculations 1'!$F$3:$F$23,'Calculations 1'!$G$3:$G$23,$A48)*J39</f>
        <v>3638282715.2711663</v>
      </c>
      <c r="K48" s="6">
        <f>SUMIFS('Calculations 1'!$F$3:$F$23,'Calculations 1'!$G$3:$G$23,$A48)*K39</f>
        <v>3672961005.7809701</v>
      </c>
      <c r="L48" s="6">
        <f>SUMIFS('Calculations 1'!$F$3:$F$23,'Calculations 1'!$G$3:$G$23,$A48)*L39</f>
        <v>3707639296.2905822</v>
      </c>
      <c r="M48" s="6">
        <f>SUMIFS('Calculations 1'!$F$3:$F$23,'Calculations 1'!$G$3:$G$23,$A48)*M39</f>
        <v>3813609103.050921</v>
      </c>
      <c r="N48" s="6">
        <f>SUMIFS('Calculations 1'!$F$3:$F$23,'Calculations 1'!$G$3:$G$23,$A48)*N39</f>
        <v>3852916712.7973738</v>
      </c>
      <c r="O48" s="6">
        <f>SUMIFS('Calculations 1'!$F$3:$F$23,'Calculations 1'!$G$3:$G$23,$A48)*O39</f>
        <v>3892224322.5440254</v>
      </c>
      <c r="P48" s="6">
        <f>SUMIFS('Calculations 1'!$F$3:$F$23,'Calculations 1'!$G$3:$G$23,$A48)*P39</f>
        <v>3931531932.2906771</v>
      </c>
      <c r="Q48" s="6">
        <f>SUMIFS('Calculations 1'!$F$3:$F$23,'Calculations 1'!$G$3:$G$23,$A48)*Q39</f>
        <v>3970839542.0373287</v>
      </c>
      <c r="R48" s="6">
        <f>SUMIFS('Calculations 1'!$F$3:$F$23,'Calculations 1'!$G$3:$G$23,$A48)*R39</f>
        <v>3886251246.1873622</v>
      </c>
      <c r="S48" s="6">
        <f>SUMIFS('Calculations 1'!$F$3:$F$23,'Calculations 1'!$G$3:$G$23,$A48)*S39</f>
        <v>3917513667.2584686</v>
      </c>
      <c r="T48" s="6">
        <f>SUMIFS('Calculations 1'!$F$3:$F$23,'Calculations 1'!$G$3:$G$23,$A48)*T39</f>
        <v>3948776088.3302064</v>
      </c>
      <c r="U48" s="6">
        <f>SUMIFS('Calculations 1'!$F$3:$F$23,'Calculations 1'!$G$3:$G$23,$A48)*U39</f>
        <v>3980038509.4015188</v>
      </c>
      <c r="V48" s="6">
        <f>SUMIFS('Calculations 1'!$F$3:$F$23,'Calculations 1'!$G$3:$G$23,$A48)*V39</f>
        <v>4011300930.4732571</v>
      </c>
      <c r="W48" s="6">
        <f>SUMIFS('Calculations 1'!$F$3:$F$23,'Calculations 1'!$G$3:$G$23,$A48)*W39</f>
        <v>4119544868.8191671</v>
      </c>
      <c r="X48" s="6">
        <f>SUMIFS('Calculations 1'!$F$3:$F$23,'Calculations 1'!$G$3:$G$23,$A48)*X39</f>
        <v>4155806089.7134981</v>
      </c>
      <c r="Y48" s="6">
        <f>SUMIFS('Calculations 1'!$F$3:$F$23,'Calculations 1'!$G$3:$G$23,$A48)*Y39</f>
        <v>4192067310.6082411</v>
      </c>
      <c r="Z48" s="6">
        <f>SUMIFS('Calculations 1'!$F$3:$F$23,'Calculations 1'!$G$3:$G$23,$A48)*Z39</f>
        <v>4228328531.5027852</v>
      </c>
      <c r="AA48" s="6">
        <f>SUMIFS('Calculations 1'!$F$3:$F$23,'Calculations 1'!$G$3:$G$23,$A48)*AA39</f>
        <v>4264589752.3973284</v>
      </c>
      <c r="AB48" s="6">
        <f>SUMIFS('Calculations 1'!$F$3:$F$23,'Calculations 1'!$G$3:$G$23,$A48)*AB39</f>
        <v>4156536093.5774446</v>
      </c>
      <c r="AC48" s="6">
        <f>SUMIFS('Calculations 1'!$F$3:$F$23,'Calculations 1'!$G$3:$G$23,$A48)*AC39</f>
        <v>4183426218.3867416</v>
      </c>
      <c r="AD48" s="6">
        <f>SUMIFS('Calculations 1'!$F$3:$F$23,'Calculations 1'!$G$3:$G$23,$A48)*AD39</f>
        <v>4210316343.19594</v>
      </c>
      <c r="AE48" s="6">
        <f>SUMIFS('Calculations 1'!$F$3:$F$23,'Calculations 1'!$G$3:$G$23,$A48)*AE39</f>
        <v>4237206468.0052524</v>
      </c>
      <c r="AF48" s="6">
        <f>SUMIFS('Calculations 1'!$F$3:$F$23,'Calculations 1'!$G$3:$G$23,$A48)*AF39</f>
        <v>4264096592.8143439</v>
      </c>
      <c r="AG48" s="6">
        <f>SUMIFS('Calculations 1'!$F$3:$F$23,'Calculations 1'!$G$3:$G$23,$A48)*AG39</f>
        <v>4290986717.623549</v>
      </c>
      <c r="AH48" s="6">
        <f>SUMIFS('Calculations 1'!$F$3:$F$23,'Calculations 1'!$G$3:$G$23,$A48)*AH39</f>
        <v>4317876842.4327412</v>
      </c>
      <c r="AI48" s="6">
        <f>SUMIFS('Calculations 1'!$F$3:$F$23,'Calculations 1'!$G$3:$G$23,$A48)*AI39</f>
        <v>4344766967.2419395</v>
      </c>
    </row>
    <row r="49" spans="1:35" s="55" customFormat="1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s="55" customFormat="1" x14ac:dyDescent="0.25">
      <c r="A50" s="3" t="s">
        <v>164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s="55" customFormat="1" x14ac:dyDescent="0.25">
      <c r="B51" s="48">
        <v>2017</v>
      </c>
      <c r="C51" s="48">
        <v>2018</v>
      </c>
      <c r="D51" s="48">
        <v>2019</v>
      </c>
      <c r="E51" s="48">
        <v>2020</v>
      </c>
      <c r="F51" s="48">
        <v>2021</v>
      </c>
      <c r="G51" s="48">
        <v>2022</v>
      </c>
      <c r="H51" s="48">
        <v>2023</v>
      </c>
      <c r="I51" s="48">
        <v>2024</v>
      </c>
      <c r="J51" s="48">
        <v>2025</v>
      </c>
      <c r="K51" s="48">
        <v>2026</v>
      </c>
      <c r="L51" s="48">
        <v>2027</v>
      </c>
      <c r="M51" s="48">
        <v>2028</v>
      </c>
      <c r="N51" s="48">
        <v>2029</v>
      </c>
      <c r="O51" s="48">
        <v>2030</v>
      </c>
      <c r="P51" s="48">
        <v>2031</v>
      </c>
      <c r="Q51" s="48">
        <v>2032</v>
      </c>
      <c r="R51" s="48">
        <v>2033</v>
      </c>
      <c r="S51" s="48">
        <v>2034</v>
      </c>
      <c r="T51" s="48">
        <v>2035</v>
      </c>
      <c r="U51" s="48">
        <v>2036</v>
      </c>
      <c r="V51" s="48">
        <v>2037</v>
      </c>
      <c r="W51" s="48">
        <v>2038</v>
      </c>
      <c r="X51" s="48">
        <v>2039</v>
      </c>
      <c r="Y51" s="48">
        <v>2040</v>
      </c>
      <c r="Z51" s="48">
        <v>2041</v>
      </c>
      <c r="AA51" s="48">
        <v>2042</v>
      </c>
      <c r="AB51" s="48">
        <v>2043</v>
      </c>
      <c r="AC51" s="48">
        <v>2044</v>
      </c>
      <c r="AD51" s="48">
        <v>2045</v>
      </c>
      <c r="AE51" s="48">
        <v>2046</v>
      </c>
      <c r="AF51" s="48">
        <v>2047</v>
      </c>
      <c r="AG51" s="48">
        <v>2048</v>
      </c>
      <c r="AH51" s="48">
        <v>2049</v>
      </c>
      <c r="AI51" s="48">
        <v>2050</v>
      </c>
    </row>
    <row r="52" spans="1:35" s="55" customFormat="1" x14ac:dyDescent="0.25">
      <c r="A52" s="55" t="s">
        <v>11</v>
      </c>
      <c r="B52" s="55">
        <f>B43</f>
        <v>0</v>
      </c>
      <c r="C52" s="55">
        <f t="shared" ref="C52:AI52" si="3">C43</f>
        <v>0</v>
      </c>
      <c r="D52" s="55">
        <f t="shared" si="3"/>
        <v>0</v>
      </c>
      <c r="E52" s="55">
        <f t="shared" si="3"/>
        <v>0</v>
      </c>
      <c r="F52" s="55">
        <f t="shared" si="3"/>
        <v>0</v>
      </c>
      <c r="G52" s="55">
        <f t="shared" si="3"/>
        <v>0</v>
      </c>
      <c r="H52" s="55">
        <f t="shared" si="3"/>
        <v>0</v>
      </c>
      <c r="I52" s="55">
        <f t="shared" si="3"/>
        <v>0</v>
      </c>
      <c r="J52" s="55">
        <f t="shared" si="3"/>
        <v>0</v>
      </c>
      <c r="K52" s="55">
        <f t="shared" si="3"/>
        <v>0</v>
      </c>
      <c r="L52" s="55">
        <f t="shared" si="3"/>
        <v>0</v>
      </c>
      <c r="M52" s="55">
        <f t="shared" si="3"/>
        <v>0</v>
      </c>
      <c r="N52" s="55">
        <f t="shared" si="3"/>
        <v>0</v>
      </c>
      <c r="O52" s="55">
        <f t="shared" si="3"/>
        <v>0</v>
      </c>
      <c r="P52" s="55">
        <f t="shared" si="3"/>
        <v>0</v>
      </c>
      <c r="Q52" s="55">
        <f t="shared" si="3"/>
        <v>0</v>
      </c>
      <c r="R52" s="55">
        <f t="shared" si="3"/>
        <v>0</v>
      </c>
      <c r="S52" s="55">
        <f t="shared" si="3"/>
        <v>0</v>
      </c>
      <c r="T52" s="55">
        <f t="shared" si="3"/>
        <v>0</v>
      </c>
      <c r="U52" s="55">
        <f t="shared" si="3"/>
        <v>0</v>
      </c>
      <c r="V52" s="55">
        <f t="shared" si="3"/>
        <v>0</v>
      </c>
      <c r="W52" s="55">
        <f t="shared" si="3"/>
        <v>0</v>
      </c>
      <c r="X52" s="55">
        <f t="shared" si="3"/>
        <v>0</v>
      </c>
      <c r="Y52" s="55">
        <f t="shared" si="3"/>
        <v>0</v>
      </c>
      <c r="Z52" s="55">
        <f t="shared" si="3"/>
        <v>0</v>
      </c>
      <c r="AA52" s="55">
        <f t="shared" si="3"/>
        <v>0</v>
      </c>
      <c r="AB52" s="55">
        <f t="shared" si="3"/>
        <v>0</v>
      </c>
      <c r="AC52" s="55">
        <f t="shared" si="3"/>
        <v>0</v>
      </c>
      <c r="AD52" s="55">
        <f t="shared" si="3"/>
        <v>0</v>
      </c>
      <c r="AE52" s="55">
        <f t="shared" si="3"/>
        <v>0</v>
      </c>
      <c r="AF52" s="55">
        <f t="shared" si="3"/>
        <v>0</v>
      </c>
      <c r="AG52" s="55">
        <f t="shared" si="3"/>
        <v>0</v>
      </c>
      <c r="AH52" s="55">
        <f t="shared" si="3"/>
        <v>0</v>
      </c>
      <c r="AI52" s="55">
        <f t="shared" si="3"/>
        <v>0</v>
      </c>
    </row>
    <row r="53" spans="1:35" s="55" customFormat="1" x14ac:dyDescent="0.25">
      <c r="A53" s="55" t="s">
        <v>12</v>
      </c>
      <c r="B53" s="6">
        <f>B44/$B$2</f>
        <v>585686225.65405977</v>
      </c>
      <c r="C53" s="6">
        <f t="shared" ref="C53:AI57" si="4">C44/$B$2</f>
        <v>622503996.18739891</v>
      </c>
      <c r="D53" s="6">
        <f t="shared" si="4"/>
        <v>629798727.39267397</v>
      </c>
      <c r="E53" s="6">
        <f t="shared" si="4"/>
        <v>637093458.59791207</v>
      </c>
      <c r="F53" s="6">
        <f t="shared" si="4"/>
        <v>644388189.80315042</v>
      </c>
      <c r="G53" s="6">
        <f t="shared" si="4"/>
        <v>651682921.00838864</v>
      </c>
      <c r="H53" s="6">
        <f t="shared" si="4"/>
        <v>641804157.10259795</v>
      </c>
      <c r="I53" s="6">
        <f t="shared" si="4"/>
        <v>648014246.51138949</v>
      </c>
      <c r="J53" s="6">
        <f t="shared" si="4"/>
        <v>654224335.92010474</v>
      </c>
      <c r="K53" s="6">
        <f t="shared" si="4"/>
        <v>660434425.32889628</v>
      </c>
      <c r="L53" s="6">
        <f t="shared" si="4"/>
        <v>666644514.73765218</v>
      </c>
      <c r="M53" s="6">
        <f t="shared" si="4"/>
        <v>685980521.27605891</v>
      </c>
      <c r="N53" s="6">
        <f t="shared" si="4"/>
        <v>693019615.97717345</v>
      </c>
      <c r="O53" s="6">
        <f t="shared" si="4"/>
        <v>700058710.67832482</v>
      </c>
      <c r="P53" s="6">
        <f t="shared" si="4"/>
        <v>707097805.37947619</v>
      </c>
      <c r="Q53" s="6">
        <f t="shared" si="4"/>
        <v>714136900.08062744</v>
      </c>
      <c r="R53" s="6">
        <f t="shared" si="4"/>
        <v>698364761.76150131</v>
      </c>
      <c r="S53" s="6">
        <f t="shared" si="4"/>
        <v>703963147.00865936</v>
      </c>
      <c r="T53" s="6">
        <f t="shared" si="4"/>
        <v>709561532.25593376</v>
      </c>
      <c r="U53" s="6">
        <f t="shared" si="4"/>
        <v>715159917.50312984</v>
      </c>
      <c r="V53" s="6">
        <f t="shared" si="4"/>
        <v>720758302.75040424</v>
      </c>
      <c r="W53" s="6">
        <f t="shared" si="4"/>
        <v>740530226.02009737</v>
      </c>
      <c r="X53" s="6">
        <f t="shared" si="4"/>
        <v>747023782.08976543</v>
      </c>
      <c r="Y53" s="6">
        <f t="shared" si="4"/>
        <v>753517338.15950966</v>
      </c>
      <c r="Z53" s="6">
        <f t="shared" si="4"/>
        <v>760010894.22921705</v>
      </c>
      <c r="AA53" s="6">
        <f t="shared" si="4"/>
        <v>766504450.29892445</v>
      </c>
      <c r="AB53" s="6">
        <f t="shared" si="4"/>
        <v>746427311.12566495</v>
      </c>
      <c r="AC53" s="6">
        <f t="shared" si="4"/>
        <v>751242718.02215195</v>
      </c>
      <c r="AD53" s="6">
        <f t="shared" si="4"/>
        <v>756058124.91862059</v>
      </c>
      <c r="AE53" s="6">
        <f t="shared" si="4"/>
        <v>760873531.81511033</v>
      </c>
      <c r="AF53" s="6">
        <f t="shared" si="4"/>
        <v>765688938.71155953</v>
      </c>
      <c r="AG53" s="6">
        <f t="shared" si="4"/>
        <v>770504345.60802925</v>
      </c>
      <c r="AH53" s="6">
        <f t="shared" si="4"/>
        <v>775319752.50449681</v>
      </c>
      <c r="AI53" s="6">
        <f t="shared" si="4"/>
        <v>780135159.40096533</v>
      </c>
    </row>
    <row r="54" spans="1:35" s="55" customFormat="1" x14ac:dyDescent="0.25">
      <c r="A54" s="55" t="s">
        <v>13</v>
      </c>
      <c r="B54" s="6">
        <f t="shared" ref="B54:Q57" si="5">B45/$B$2</f>
        <v>10965376330.949099</v>
      </c>
      <c r="C54" s="6">
        <f t="shared" si="5"/>
        <v>12496574883.592245</v>
      </c>
      <c r="D54" s="6">
        <f t="shared" si="5"/>
        <v>12599579136.736639</v>
      </c>
      <c r="E54" s="6">
        <f t="shared" si="5"/>
        <v>12702583389.879259</v>
      </c>
      <c r="F54" s="6">
        <f t="shared" si="5"/>
        <v>12805587643.021872</v>
      </c>
      <c r="G54" s="6">
        <f t="shared" si="5"/>
        <v>12908591896.164492</v>
      </c>
      <c r="H54" s="6">
        <f t="shared" si="5"/>
        <v>12217972921.706793</v>
      </c>
      <c r="I54" s="6">
        <f t="shared" si="5"/>
        <v>12305661638.879992</v>
      </c>
      <c r="J54" s="6">
        <f t="shared" si="5"/>
        <v>12393350356.049595</v>
      </c>
      <c r="K54" s="6">
        <f t="shared" si="5"/>
        <v>12481039073.22279</v>
      </c>
      <c r="L54" s="6">
        <f t="shared" si="5"/>
        <v>12568727790.39427</v>
      </c>
      <c r="M54" s="6">
        <f t="shared" si="5"/>
        <v>13262992667.53203</v>
      </c>
      <c r="N54" s="6">
        <f t="shared" si="5"/>
        <v>13362387240.420284</v>
      </c>
      <c r="O54" s="6">
        <f t="shared" si="5"/>
        <v>13461781813.310316</v>
      </c>
      <c r="P54" s="6">
        <f t="shared" si="5"/>
        <v>13561176386.200348</v>
      </c>
      <c r="Q54" s="6">
        <f t="shared" si="5"/>
        <v>13660570959.090382</v>
      </c>
      <c r="R54" s="6">
        <f t="shared" si="4"/>
        <v>12705810611.385979</v>
      </c>
      <c r="S54" s="6">
        <f t="shared" si="4"/>
        <v>12784861843.69939</v>
      </c>
      <c r="T54" s="6">
        <f t="shared" si="4"/>
        <v>12863913076.018349</v>
      </c>
      <c r="U54" s="6">
        <f t="shared" si="4"/>
        <v>12942964308.333597</v>
      </c>
      <c r="V54" s="6">
        <f t="shared" si="4"/>
        <v>13022015540.652555</v>
      </c>
      <c r="W54" s="6">
        <f t="shared" si="4"/>
        <v>13756055691.601265</v>
      </c>
      <c r="X54" s="6">
        <f t="shared" si="4"/>
        <v>13847747060.942797</v>
      </c>
      <c r="Y54" s="6">
        <f t="shared" si="4"/>
        <v>13939438430.287922</v>
      </c>
      <c r="Z54" s="6">
        <f t="shared" si="4"/>
        <v>14031129799.631268</v>
      </c>
      <c r="AA54" s="6">
        <f t="shared" si="4"/>
        <v>14122821168.974613</v>
      </c>
      <c r="AB54" s="6">
        <f t="shared" si="4"/>
        <v>12986624983.57288</v>
      </c>
      <c r="AC54" s="6">
        <f t="shared" si="4"/>
        <v>13054620277.299242</v>
      </c>
      <c r="AD54" s="6">
        <f t="shared" si="4"/>
        <v>13122615571.024717</v>
      </c>
      <c r="AE54" s="6">
        <f t="shared" si="4"/>
        <v>13190610864.75116</v>
      </c>
      <c r="AF54" s="6">
        <f t="shared" si="4"/>
        <v>13258606158.475687</v>
      </c>
      <c r="AG54" s="6">
        <f t="shared" si="4"/>
        <v>13326601452.201223</v>
      </c>
      <c r="AH54" s="6">
        <f t="shared" si="4"/>
        <v>13394596745.926638</v>
      </c>
      <c r="AI54" s="6">
        <f t="shared" si="4"/>
        <v>13462592039.652111</v>
      </c>
    </row>
    <row r="55" spans="1:35" s="55" customFormat="1" x14ac:dyDescent="0.25">
      <c r="A55" s="55" t="s">
        <v>14</v>
      </c>
      <c r="B55" s="6">
        <f t="shared" si="5"/>
        <v>1205855603.9913552</v>
      </c>
      <c r="C55" s="6">
        <f t="shared" si="5"/>
        <v>1257323219.6676736</v>
      </c>
      <c r="D55" s="6">
        <f t="shared" si="5"/>
        <v>1273312538.0136817</v>
      </c>
      <c r="E55" s="6">
        <f t="shared" si="5"/>
        <v>1289301856.3596456</v>
      </c>
      <c r="F55" s="6">
        <f t="shared" si="5"/>
        <v>1305291174.7056098</v>
      </c>
      <c r="G55" s="6">
        <f t="shared" si="5"/>
        <v>1321280493.051574</v>
      </c>
      <c r="H55" s="6">
        <f t="shared" si="5"/>
        <v>1315558159.2494981</v>
      </c>
      <c r="I55" s="6">
        <f t="shared" si="5"/>
        <v>1329170051.6853011</v>
      </c>
      <c r="J55" s="6">
        <f t="shared" si="5"/>
        <v>1342781944.1210105</v>
      </c>
      <c r="K55" s="6">
        <f t="shared" si="5"/>
        <v>1356393836.556814</v>
      </c>
      <c r="L55" s="6">
        <f t="shared" si="5"/>
        <v>1370005728.9925745</v>
      </c>
      <c r="M55" s="6">
        <f t="shared" si="5"/>
        <v>1400212108.7473412</v>
      </c>
      <c r="N55" s="6">
        <f t="shared" si="5"/>
        <v>1415641097.5444818</v>
      </c>
      <c r="O55" s="6">
        <f t="shared" si="5"/>
        <v>1431070086.3416669</v>
      </c>
      <c r="P55" s="6">
        <f t="shared" si="5"/>
        <v>1446499075.1388524</v>
      </c>
      <c r="Q55" s="6">
        <f t="shared" si="5"/>
        <v>1461928063.9360375</v>
      </c>
      <c r="R55" s="6">
        <f t="shared" si="4"/>
        <v>1448517870.4233801</v>
      </c>
      <c r="S55" s="6">
        <f t="shared" si="4"/>
        <v>1460788968.7575352</v>
      </c>
      <c r="T55" s="6">
        <f t="shared" si="4"/>
        <v>1473060067.0918326</v>
      </c>
      <c r="U55" s="6">
        <f t="shared" si="4"/>
        <v>1485331165.426033</v>
      </c>
      <c r="V55" s="6">
        <f t="shared" si="4"/>
        <v>1497602263.7603304</v>
      </c>
      <c r="W55" s="6">
        <f t="shared" si="4"/>
        <v>1527792307.8456404</v>
      </c>
      <c r="X55" s="6">
        <f t="shared" si="4"/>
        <v>1542025530.7395835</v>
      </c>
      <c r="Y55" s="6">
        <f t="shared" si="4"/>
        <v>1556258753.6336203</v>
      </c>
      <c r="Z55" s="6">
        <f t="shared" si="4"/>
        <v>1570491976.5276132</v>
      </c>
      <c r="AA55" s="6">
        <f t="shared" si="4"/>
        <v>1584725199.4216058</v>
      </c>
      <c r="AB55" s="6">
        <f t="shared" si="4"/>
        <v>1565366326.5472536</v>
      </c>
      <c r="AC55" s="6">
        <f t="shared" si="4"/>
        <v>1575921214.9546373</v>
      </c>
      <c r="AD55" s="6">
        <f t="shared" si="4"/>
        <v>1586476103.361999</v>
      </c>
      <c r="AE55" s="6">
        <f t="shared" si="4"/>
        <v>1597030991.769387</v>
      </c>
      <c r="AF55" s="6">
        <f t="shared" si="4"/>
        <v>1607585880.1767251</v>
      </c>
      <c r="AG55" s="6">
        <f t="shared" si="4"/>
        <v>1618140768.5840883</v>
      </c>
      <c r="AH55" s="6">
        <f t="shared" si="4"/>
        <v>1628695656.9914486</v>
      </c>
      <c r="AI55" s="6">
        <f t="shared" si="4"/>
        <v>1639250545.3988104</v>
      </c>
    </row>
    <row r="56" spans="1:35" s="55" customFormat="1" x14ac:dyDescent="0.25">
      <c r="A56" s="55" t="s">
        <v>15</v>
      </c>
      <c r="B56" s="6">
        <f t="shared" si="5"/>
        <v>2162912261.2104645</v>
      </c>
      <c r="C56" s="6">
        <f t="shared" si="5"/>
        <v>2284506111.2572341</v>
      </c>
      <c r="D56" s="6">
        <f t="shared" si="5"/>
        <v>2312018311.2793531</v>
      </c>
      <c r="E56" s="6">
        <f t="shared" si="5"/>
        <v>2339530511.3013554</v>
      </c>
      <c r="F56" s="6">
        <f t="shared" si="5"/>
        <v>2367042711.3233581</v>
      </c>
      <c r="G56" s="6">
        <f t="shared" si="5"/>
        <v>2394554911.3453608</v>
      </c>
      <c r="H56" s="6">
        <f t="shared" si="5"/>
        <v>2366705701.5391197</v>
      </c>
      <c r="I56" s="6">
        <f t="shared" si="5"/>
        <v>2390127156.9926591</v>
      </c>
      <c r="J56" s="6">
        <f t="shared" si="5"/>
        <v>2413548612.4459548</v>
      </c>
      <c r="K56" s="6">
        <f t="shared" si="5"/>
        <v>2436970067.8994942</v>
      </c>
      <c r="L56" s="6">
        <f t="shared" si="5"/>
        <v>2460391523.3529215</v>
      </c>
      <c r="M56" s="6">
        <f t="shared" si="5"/>
        <v>2526126396.8315158</v>
      </c>
      <c r="N56" s="6">
        <f t="shared" si="5"/>
        <v>2552674459.5280514</v>
      </c>
      <c r="O56" s="6">
        <f t="shared" si="5"/>
        <v>2579222522.2247038</v>
      </c>
      <c r="P56" s="6">
        <f t="shared" si="5"/>
        <v>2605770584.9213562</v>
      </c>
      <c r="Q56" s="6">
        <f t="shared" si="5"/>
        <v>2632318647.6180091</v>
      </c>
      <c r="R56" s="6">
        <f t="shared" si="4"/>
        <v>2585331182.9360723</v>
      </c>
      <c r="S56" s="6">
        <f t="shared" si="4"/>
        <v>2606445585.973947</v>
      </c>
      <c r="T56" s="6">
        <f t="shared" si="4"/>
        <v>2627559989.0121946</v>
      </c>
      <c r="U56" s="6">
        <f t="shared" si="4"/>
        <v>2648674392.0501909</v>
      </c>
      <c r="V56" s="6">
        <f t="shared" si="4"/>
        <v>2669788795.0884376</v>
      </c>
      <c r="W56" s="6">
        <f t="shared" si="4"/>
        <v>2736593783.6541123</v>
      </c>
      <c r="X56" s="6">
        <f t="shared" si="4"/>
        <v>2761084338.3320794</v>
      </c>
      <c r="Y56" s="6">
        <f t="shared" si="4"/>
        <v>2785574893.0102892</v>
      </c>
      <c r="Z56" s="6">
        <f t="shared" si="4"/>
        <v>2810065447.6883826</v>
      </c>
      <c r="AA56" s="6">
        <f t="shared" si="4"/>
        <v>2834556002.3664756</v>
      </c>
      <c r="AB56" s="6">
        <f t="shared" si="4"/>
        <v>2773391823.4415898</v>
      </c>
      <c r="AC56" s="6">
        <f t="shared" si="4"/>
        <v>2791553210.6121368</v>
      </c>
      <c r="AD56" s="6">
        <f t="shared" si="4"/>
        <v>2809714597.7826252</v>
      </c>
      <c r="AE56" s="6">
        <f t="shared" si="4"/>
        <v>2827875984.9531813</v>
      </c>
      <c r="AF56" s="6">
        <f t="shared" si="4"/>
        <v>2846037372.1236072</v>
      </c>
      <c r="AG56" s="6">
        <f t="shared" si="4"/>
        <v>2864198759.2941003</v>
      </c>
      <c r="AH56" s="6">
        <f t="shared" si="4"/>
        <v>2882360146.4645844</v>
      </c>
      <c r="AI56" s="6">
        <f t="shared" si="4"/>
        <v>2900521533.6350732</v>
      </c>
    </row>
    <row r="57" spans="1:35" x14ac:dyDescent="0.25">
      <c r="A57" s="55" t="s">
        <v>16</v>
      </c>
      <c r="B57" s="6">
        <f t="shared" si="5"/>
        <v>59480459.513180144</v>
      </c>
      <c r="C57" s="6">
        <f t="shared" si="5"/>
        <v>63146354.331175767</v>
      </c>
      <c r="D57" s="6">
        <f t="shared" si="5"/>
        <v>63890103.306464888</v>
      </c>
      <c r="E57" s="6">
        <f t="shared" si="5"/>
        <v>64633852.281750396</v>
      </c>
      <c r="F57" s="6">
        <f t="shared" si="5"/>
        <v>65377601.257035896</v>
      </c>
      <c r="G57" s="6">
        <f t="shared" si="5"/>
        <v>66121350.232321389</v>
      </c>
      <c r="H57" s="6">
        <f t="shared" si="5"/>
        <v>65162061.972831324</v>
      </c>
      <c r="I57" s="6">
        <f t="shared" si="5"/>
        <v>65795224.114693724</v>
      </c>
      <c r="J57" s="6">
        <f t="shared" si="5"/>
        <v>66428386.256548584</v>
      </c>
      <c r="K57" s="6">
        <f t="shared" si="5"/>
        <v>67061548.398410991</v>
      </c>
      <c r="L57" s="6">
        <f t="shared" si="5"/>
        <v>67694710.540269896</v>
      </c>
      <c r="M57" s="6">
        <f t="shared" si="5"/>
        <v>69629525.343270421</v>
      </c>
      <c r="N57" s="6">
        <f t="shared" si="5"/>
        <v>70347210.385199443</v>
      </c>
      <c r="O57" s="6">
        <f t="shared" si="5"/>
        <v>71064895.4271321</v>
      </c>
      <c r="P57" s="6">
        <f t="shared" si="5"/>
        <v>71782580.469064757</v>
      </c>
      <c r="Q57" s="6">
        <f t="shared" si="5"/>
        <v>72500265.510997415</v>
      </c>
      <c r="R57" s="6">
        <f t="shared" si="4"/>
        <v>70955837.980415598</v>
      </c>
      <c r="S57" s="6">
        <f t="shared" si="4"/>
        <v>71526632.595553562</v>
      </c>
      <c r="T57" s="6">
        <f t="shared" si="4"/>
        <v>72097427.210703045</v>
      </c>
      <c r="U57" s="6">
        <f t="shared" si="4"/>
        <v>72668221.82584478</v>
      </c>
      <c r="V57" s="6">
        <f t="shared" si="4"/>
        <v>73239016.440994278</v>
      </c>
      <c r="W57" s="6">
        <f t="shared" si="4"/>
        <v>75215352.726294816</v>
      </c>
      <c r="X57" s="6">
        <f t="shared" si="4"/>
        <v>75877416.281057104</v>
      </c>
      <c r="Y57" s="6">
        <f t="shared" si="4"/>
        <v>76539479.835826933</v>
      </c>
      <c r="Z57" s="6">
        <f t="shared" si="4"/>
        <v>77201543.390593112</v>
      </c>
      <c r="AA57" s="6">
        <f t="shared" si="4"/>
        <v>77863606.94535929</v>
      </c>
      <c r="AB57" s="6">
        <f t="shared" si="4"/>
        <v>75890744.816093564</v>
      </c>
      <c r="AC57" s="6">
        <f t="shared" si="4"/>
        <v>76381709.300469995</v>
      </c>
      <c r="AD57" s="6">
        <f t="shared" si="4"/>
        <v>76872673.784844622</v>
      </c>
      <c r="AE57" s="6">
        <f t="shared" si="4"/>
        <v>77363638.269221321</v>
      </c>
      <c r="AF57" s="6">
        <f t="shared" si="4"/>
        <v>77854602.753594011</v>
      </c>
      <c r="AG57" s="6">
        <f t="shared" si="4"/>
        <v>78345567.237968758</v>
      </c>
      <c r="AH57" s="6">
        <f t="shared" si="4"/>
        <v>78836531.722343266</v>
      </c>
      <c r="AI57" s="6">
        <f t="shared" si="4"/>
        <v>79327496.206717893</v>
      </c>
    </row>
    <row r="59" spans="1:35" s="7" customFormat="1" x14ac:dyDescent="0.25">
      <c r="A59" s="49" t="s">
        <v>10</v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1:35" s="7" customFormat="1" x14ac:dyDescent="0.25">
      <c r="A60" s="3" t="s">
        <v>72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s="7" customFormat="1" x14ac:dyDescent="0.25">
      <c r="B61" s="48">
        <v>2017</v>
      </c>
      <c r="C61" s="48">
        <v>2018</v>
      </c>
      <c r="D61" s="48">
        <v>2019</v>
      </c>
      <c r="E61" s="48">
        <v>2020</v>
      </c>
      <c r="F61" s="48">
        <v>2021</v>
      </c>
      <c r="G61" s="48">
        <v>2022</v>
      </c>
      <c r="H61" s="48">
        <v>2023</v>
      </c>
      <c r="I61" s="48">
        <v>2024</v>
      </c>
      <c r="J61" s="48">
        <v>2025</v>
      </c>
      <c r="K61" s="48">
        <v>2026</v>
      </c>
      <c r="L61" s="48">
        <v>2027</v>
      </c>
      <c r="M61" s="48">
        <v>2028</v>
      </c>
      <c r="N61" s="48">
        <v>2029</v>
      </c>
      <c r="O61" s="48">
        <v>2030</v>
      </c>
      <c r="P61" s="48">
        <v>2031</v>
      </c>
      <c r="Q61" s="48">
        <v>2032</v>
      </c>
      <c r="R61" s="48">
        <v>2033</v>
      </c>
      <c r="S61" s="48">
        <v>2034</v>
      </c>
      <c r="T61" s="48">
        <v>2035</v>
      </c>
      <c r="U61" s="48">
        <v>2036</v>
      </c>
      <c r="V61" s="48">
        <v>2037</v>
      </c>
      <c r="W61" s="48">
        <v>2038</v>
      </c>
      <c r="X61" s="48">
        <v>2039</v>
      </c>
      <c r="Y61" s="48">
        <v>2040</v>
      </c>
      <c r="Z61" s="48">
        <v>2041</v>
      </c>
      <c r="AA61" s="48">
        <v>2042</v>
      </c>
      <c r="AB61" s="48">
        <v>2043</v>
      </c>
      <c r="AC61" s="48">
        <v>2044</v>
      </c>
      <c r="AD61" s="48">
        <v>2045</v>
      </c>
      <c r="AE61" s="48">
        <v>2046</v>
      </c>
      <c r="AF61" s="48">
        <v>2047</v>
      </c>
      <c r="AG61" s="48">
        <v>2048</v>
      </c>
      <c r="AH61" s="48">
        <v>2049</v>
      </c>
      <c r="AI61" s="48">
        <v>2050</v>
      </c>
    </row>
    <row r="62" spans="1:35" s="7" customFormat="1" x14ac:dyDescent="0.25">
      <c r="A62" s="7" t="s">
        <v>11</v>
      </c>
      <c r="B62" s="6">
        <f>'Building Projections'!G$29+(1/'Component Lifetimes'!$B2)*'Building Projections'!F$28</f>
        <v>61488894.423770353</v>
      </c>
      <c r="C62" s="6">
        <f>'Building Projections'!H$29+(1/'Component Lifetimes'!$B2)*'Building Projections'!G$28</f>
        <v>69526997.894722849</v>
      </c>
      <c r="D62" s="6">
        <f>'Building Projections'!I$29+(1/'Component Lifetimes'!$B2)*'Building Projections'!H$28</f>
        <v>77937864.312891692</v>
      </c>
      <c r="E62" s="6">
        <f>'Building Projections'!J$29+(1/'Component Lifetimes'!$B2)*'Building Projections'!I$28</f>
        <v>86721493.687371969</v>
      </c>
      <c r="F62" s="6">
        <f>'Building Projections'!K$29+(1/'Component Lifetimes'!$B2)*'Building Projections'!J$28</f>
        <v>95877885.998178497</v>
      </c>
      <c r="G62" s="6">
        <f>'Building Projections'!L$29+(1/'Component Lifetimes'!$B2)*'Building Projections'!K$28</f>
        <v>105407041.26290274</v>
      </c>
      <c r="H62" s="6">
        <f>'Building Projections'!M$29+(1/'Component Lifetimes'!$B2)*'Building Projections'!L$28</f>
        <v>115308959.47053555</v>
      </c>
      <c r="I62" s="6">
        <f>'Building Projections'!N$29+(1/'Component Lifetimes'!$B2)*'Building Projections'!M$28</f>
        <v>125583640.63447931</v>
      </c>
      <c r="J62" s="6">
        <f>'Building Projections'!O$29+(1/'Component Lifetimes'!$B2)*'Building Projections'!N$28</f>
        <v>136231084.73702335</v>
      </c>
      <c r="K62" s="6">
        <f>'Building Projections'!P$29+(1/'Component Lifetimes'!$B2)*'Building Projections'!O$28</f>
        <v>147251291.78678375</v>
      </c>
      <c r="L62" s="6">
        <f>'Building Projections'!Q$29+(1/'Component Lifetimes'!$B2)*'Building Projections'!P$28</f>
        <v>158644261.79285523</v>
      </c>
      <c r="M62" s="6">
        <f>'Building Projections'!R$29+(1/'Component Lifetimes'!$B2)*'Building Projections'!Q$28</f>
        <v>170409994.73525321</v>
      </c>
      <c r="N62" s="6">
        <f>'Building Projections'!S$29+(1/'Component Lifetimes'!$B2)*'Building Projections'!R$28</f>
        <v>182548490.62929544</v>
      </c>
      <c r="O62" s="6">
        <f>'Building Projections'!T$29+(1/'Component Lifetimes'!$B2)*'Building Projections'!S$28</f>
        <v>195059749.47749463</v>
      </c>
      <c r="P62" s="6">
        <f>'Building Projections'!U$29+(1/'Component Lifetimes'!$B2)*'Building Projections'!T$28</f>
        <v>207943771.26202029</v>
      </c>
      <c r="Q62" s="6">
        <f>'Building Projections'!V$29+(1/'Component Lifetimes'!$B2)*'Building Projections'!U$28</f>
        <v>221200555.99819025</v>
      </c>
      <c r="R62" s="6">
        <f>'Building Projections'!W$29+(1/'Component Lifetimes'!$B2)*'Building Projections'!V$28</f>
        <v>234830103.681696</v>
      </c>
      <c r="S62" s="6">
        <f>'Building Projections'!X$29+(1/'Component Lifetimes'!$B2)*'Building Projections'!W$28</f>
        <v>248832414.31935889</v>
      </c>
      <c r="T62" s="6">
        <f>'Building Projections'!Y$29+(1/'Component Lifetimes'!$B2)*'Building Projections'!X$28</f>
        <v>263207487.89334852</v>
      </c>
      <c r="U62" s="6">
        <f>'Building Projections'!Z$29+(1/'Component Lifetimes'!$B2)*'Building Projections'!Y$28</f>
        <v>277955324.41898221</v>
      </c>
      <c r="V62" s="6">
        <f>'Building Projections'!AA$29+(1/'Component Lifetimes'!$B2)*'Building Projections'!Z$28</f>
        <v>293075923.8987726</v>
      </c>
      <c r="W62" s="6">
        <f>'Building Projections'!AB$29+(1/'Component Lifetimes'!$B2)*'Building Projections'!AA$28</f>
        <v>308569286.31261617</v>
      </c>
      <c r="X62" s="6">
        <f>'Building Projections'!AC$29+(1/'Component Lifetimes'!$B2)*'Building Projections'!AB$28</f>
        <v>324435411.68480504</v>
      </c>
      <c r="Y62" s="6">
        <f>'Building Projections'!AD$29+(1/'Component Lifetimes'!$B2)*'Building Projections'!AC$28</f>
        <v>340674300.00229609</v>
      </c>
      <c r="Z62" s="6">
        <f>'Building Projections'!AE$29+(1/'Component Lifetimes'!$B2)*'Building Projections'!AD$28</f>
        <v>357285951.2604208</v>
      </c>
      <c r="AA62" s="6">
        <f>'Building Projections'!AF$29+(1/'Component Lifetimes'!$B2)*'Building Projections'!AE$28</f>
        <v>374270365.47246379</v>
      </c>
      <c r="AB62" s="6">
        <f>'Building Projections'!AG$29+(1/'Component Lifetimes'!$B2)*'Building Projections'!AF$28</f>
        <v>391627542.6296894</v>
      </c>
      <c r="AC62" s="6">
        <f>'Building Projections'!AH$29+(1/'Component Lifetimes'!$B2)*'Building Projections'!AG$28</f>
        <v>409357482.74107122</v>
      </c>
      <c r="AD62" s="6">
        <f>'Building Projections'!AI$29+(1/'Component Lifetimes'!$B2)*'Building Projections'!AH$28</f>
        <v>427460185.7865057</v>
      </c>
      <c r="AE62" s="6">
        <f>'Building Projections'!AJ$29+(1/'Component Lifetimes'!$B2)*'Building Projections'!AI$28</f>
        <v>445935651.7880134</v>
      </c>
      <c r="AF62" s="6">
        <f>'Building Projections'!AK$29+(1/'Component Lifetimes'!$B2)*'Building Projections'!AJ$28</f>
        <v>464783880.74152243</v>
      </c>
      <c r="AG62" s="6">
        <f>'Building Projections'!AL$29+(1/'Component Lifetimes'!$B2)*'Building Projections'!AK$28</f>
        <v>484004872.62908518</v>
      </c>
      <c r="AH62" s="6">
        <f>'Building Projections'!AM$29+(1/'Component Lifetimes'!$B2)*'Building Projections'!AL$28</f>
        <v>503598627.47271913</v>
      </c>
      <c r="AI62" s="6">
        <f>'Building Projections'!AN$29+(1/'Component Lifetimes'!$B2)*'Building Projections'!AM$28</f>
        <v>523565145.26608419</v>
      </c>
    </row>
    <row r="63" spans="1:35" s="7" customFormat="1" x14ac:dyDescent="0.25">
      <c r="A63" s="7" t="s">
        <v>12</v>
      </c>
      <c r="B63" s="6">
        <f>'Building Projections'!G$29+(1/'Component Lifetimes'!$B3)*'Building Projections'!F$28</f>
        <v>70155364.907924756</v>
      </c>
      <c r="C63" s="6">
        <f>'Building Projections'!H$29+(1/'Component Lifetimes'!$B3)*'Building Projections'!G$28</f>
        <v>78384589.873645663</v>
      </c>
      <c r="D63" s="6">
        <f>'Building Projections'!I$29+(1/'Component Lifetimes'!$B3)*'Building Projections'!H$28</f>
        <v>87061130.376026183</v>
      </c>
      <c r="E63" s="6">
        <f>'Building Projections'!J$29+(1/'Component Lifetimes'!$B3)*'Building Projections'!I$28</f>
        <v>96184986.424161375</v>
      </c>
      <c r="F63" s="6">
        <f>'Building Projections'!K$29+(1/'Component Lifetimes'!$B3)*'Building Projections'!J$28</f>
        <v>105756157.99816187</v>
      </c>
      <c r="G63" s="6">
        <f>'Building Projections'!L$29+(1/'Component Lifetimes'!$B3)*'Building Projections'!K$28</f>
        <v>115774645.11549939</v>
      </c>
      <c r="H63" s="6">
        <f>'Building Projections'!M$29+(1/'Component Lifetimes'!$B3)*'Building Projections'!L$28</f>
        <v>126240447.76523662</v>
      </c>
      <c r="I63" s="6">
        <f>'Building Projections'!N$29+(1/'Component Lifetimes'!$B3)*'Building Projections'!M$28</f>
        <v>137153565.96072805</v>
      </c>
      <c r="J63" s="6">
        <f>'Building Projections'!O$29+(1/'Component Lifetimes'!$B3)*'Building Projections'!N$28</f>
        <v>148513999.68435881</v>
      </c>
      <c r="K63" s="6">
        <f>'Building Projections'!P$29+(1/'Component Lifetimes'!$B3)*'Building Projections'!O$28</f>
        <v>160321748.94464916</v>
      </c>
      <c r="L63" s="6">
        <f>'Building Projections'!Q$29+(1/'Component Lifetimes'!$B3)*'Building Projections'!P$28</f>
        <v>172576813.75069386</v>
      </c>
      <c r="M63" s="6">
        <f>'Building Projections'!R$29+(1/'Component Lifetimes'!$B3)*'Building Projections'!Q$28</f>
        <v>185279194.08260405</v>
      </c>
      <c r="N63" s="6">
        <f>'Building Projections'!S$29+(1/'Component Lifetimes'!$B3)*'Building Projections'!R$28</f>
        <v>198428889.95557788</v>
      </c>
      <c r="O63" s="6">
        <f>'Building Projections'!T$29+(1/'Component Lifetimes'!$B3)*'Building Projections'!S$28</f>
        <v>212025901.37217581</v>
      </c>
      <c r="P63" s="6">
        <f>'Building Projections'!U$29+(1/'Component Lifetimes'!$B3)*'Building Projections'!T$28</f>
        <v>226070228.31463927</v>
      </c>
      <c r="Q63" s="6">
        <f>'Building Projections'!V$29+(1/'Component Lifetimes'!$B3)*'Building Projections'!U$28</f>
        <v>240561870.79816633</v>
      </c>
      <c r="R63" s="6">
        <f>'Building Projections'!W$29+(1/'Component Lifetimes'!$B3)*'Building Projections'!V$28</f>
        <v>255500828.81849641</v>
      </c>
      <c r="S63" s="6">
        <f>'Building Projections'!X$29+(1/'Component Lifetimes'!$B3)*'Building Projections'!W$28</f>
        <v>270887102.38245082</v>
      </c>
      <c r="T63" s="6">
        <f>'Building Projections'!Y$29+(1/'Component Lifetimes'!$B3)*'Building Projections'!X$28</f>
        <v>286720691.47227097</v>
      </c>
      <c r="U63" s="6">
        <f>'Building Projections'!Z$29+(1/'Component Lifetimes'!$B3)*'Building Projections'!Y$28</f>
        <v>303001596.10315454</v>
      </c>
      <c r="V63" s="6">
        <f>'Building Projections'!AA$29+(1/'Component Lifetimes'!$B3)*'Building Projections'!Z$28</f>
        <v>319729816.27766198</v>
      </c>
      <c r="W63" s="6">
        <f>'Building Projections'!AB$29+(1/'Component Lifetimes'!$B3)*'Building Projections'!AA$28</f>
        <v>336905351.97576159</v>
      </c>
      <c r="X63" s="6">
        <f>'Building Projections'!AC$29+(1/'Component Lifetimes'!$B3)*'Building Projections'!AB$28</f>
        <v>354528203.2216019</v>
      </c>
      <c r="Y63" s="6">
        <f>'Building Projections'!AD$29+(1/'Component Lifetimes'!$B3)*'Building Projections'!AC$28</f>
        <v>372598370.00225949</v>
      </c>
      <c r="Z63" s="6">
        <f>'Building Projections'!AE$29+(1/'Component Lifetimes'!$B3)*'Building Projections'!AD$28</f>
        <v>391115852.31304193</v>
      </c>
      <c r="AA63" s="6">
        <f>'Building Projections'!AF$29+(1/'Component Lifetimes'!$B3)*'Building Projections'!AE$28</f>
        <v>410080650.16716194</v>
      </c>
      <c r="AB63" s="6">
        <f>'Building Projections'!AG$29+(1/'Component Lifetimes'!$B3)*'Building Projections'!AF$28</f>
        <v>429492763.55595565</v>
      </c>
      <c r="AC63" s="6">
        <f>'Building Projections'!AH$29+(1/'Component Lifetimes'!$B3)*'Building Projections'!AG$28</f>
        <v>449352192.4883728</v>
      </c>
      <c r="AD63" s="6">
        <f>'Building Projections'!AI$29+(1/'Component Lifetimes'!$B3)*'Building Projections'!AH$28</f>
        <v>469658936.94438171</v>
      </c>
      <c r="AE63" s="6">
        <f>'Building Projections'!AJ$29+(1/'Component Lifetimes'!$B3)*'Building Projections'!AI$28</f>
        <v>490412996.94585907</v>
      </c>
      <c r="AF63" s="6">
        <f>'Building Projections'!AK$29+(1/'Component Lifetimes'!$B3)*'Building Projections'!AJ$28</f>
        <v>511614372.48882908</v>
      </c>
      <c r="AG63" s="6">
        <f>'Building Projections'!AL$29+(1/'Component Lifetimes'!$B3)*'Building Projections'!AK$28</f>
        <v>533263063.55539167</v>
      </c>
      <c r="AH63" s="6">
        <f>'Building Projections'!AM$29+(1/'Component Lifetimes'!$B3)*'Building Projections'!AL$28</f>
        <v>555359070.16742086</v>
      </c>
      <c r="AI63" s="6">
        <f>'Building Projections'!AN$29+(1/'Component Lifetimes'!$B3)*'Building Projections'!AM$28</f>
        <v>577902392.31867242</v>
      </c>
    </row>
    <row r="64" spans="1:35" s="7" customFormat="1" x14ac:dyDescent="0.25">
      <c r="A64" s="7" t="s">
        <v>13</v>
      </c>
      <c r="B64" s="6">
        <f>'Building Projections'!G$29+(1/'Component Lifetimes'!$B4)*'Building Projections'!F$28</f>
        <v>34045071.223948084</v>
      </c>
      <c r="C64" s="6">
        <f>'Building Projections'!H$29+(1/'Component Lifetimes'!$B4)*'Building Projections'!G$28</f>
        <v>41477956.628133982</v>
      </c>
      <c r="D64" s="6">
        <f>'Building Projections'!I$29+(1/'Component Lifetimes'!$B4)*'Building Projections'!H$28</f>
        <v>49047521.779632531</v>
      </c>
      <c r="E64" s="6">
        <f>'Building Projections'!J$29+(1/'Component Lifetimes'!$B4)*'Building Projections'!I$28</f>
        <v>56753766.687538818</v>
      </c>
      <c r="F64" s="6">
        <f>'Building Projections'!K$29+(1/'Component Lifetimes'!$B4)*'Building Projections'!J$28</f>
        <v>64596691.331564523</v>
      </c>
      <c r="G64" s="6">
        <f>'Building Projections'!L$29+(1/'Component Lifetimes'!$B4)*'Building Projections'!K$28</f>
        <v>72576295.729680046</v>
      </c>
      <c r="H64" s="6">
        <f>'Building Projections'!M$29+(1/'Component Lifetimes'!$B4)*'Building Projections'!L$28</f>
        <v>80692579.870648861</v>
      </c>
      <c r="I64" s="6">
        <f>'Building Projections'!N$29+(1/'Component Lifetimes'!$B4)*'Building Projections'!M$28</f>
        <v>88945543.768024951</v>
      </c>
      <c r="J64" s="6">
        <f>'Building Projections'!O$29+(1/'Component Lifetimes'!$B4)*'Building Projections'!N$28</f>
        <v>97335187.403794482</v>
      </c>
      <c r="K64" s="6">
        <f>'Building Projections'!P$29+(1/'Component Lifetimes'!$B4)*'Building Projections'!O$28</f>
        <v>105861510.78687668</v>
      </c>
      <c r="L64" s="6">
        <f>'Building Projections'!Q$29+(1/'Component Lifetimes'!$B4)*'Building Projections'!P$28</f>
        <v>114524513.92636625</v>
      </c>
      <c r="M64" s="6">
        <f>'Building Projections'!R$29+(1/'Component Lifetimes'!$B4)*'Building Projections'!Q$28</f>
        <v>123324196.80197549</v>
      </c>
      <c r="N64" s="6">
        <f>'Building Projections'!S$29+(1/'Component Lifetimes'!$B4)*'Building Projections'!R$28</f>
        <v>132260559.4294011</v>
      </c>
      <c r="O64" s="6">
        <f>'Building Projections'!T$29+(1/'Component Lifetimes'!$B4)*'Building Projections'!S$28</f>
        <v>141333601.81100416</v>
      </c>
      <c r="P64" s="6">
        <f>'Building Projections'!U$29+(1/'Component Lifetimes'!$B4)*'Building Projections'!T$28</f>
        <v>150543323.92872691</v>
      </c>
      <c r="Q64" s="6">
        <f>'Building Projections'!V$29+(1/'Component Lifetimes'!$B4)*'Building Projections'!U$28</f>
        <v>159889725.79826599</v>
      </c>
      <c r="R64" s="6">
        <f>'Building Projections'!W$29+(1/'Component Lifetimes'!$B4)*'Building Projections'!V$28</f>
        <v>169372807.4151614</v>
      </c>
      <c r="S64" s="6">
        <f>'Building Projections'!X$29+(1/'Component Lifetimes'!$B4)*'Building Projections'!W$28</f>
        <v>178992568.7862345</v>
      </c>
      <c r="T64" s="6">
        <f>'Building Projections'!Y$29+(1/'Component Lifetimes'!$B4)*'Building Projections'!X$28</f>
        <v>188749009.89342749</v>
      </c>
      <c r="U64" s="6">
        <f>'Building Projections'!Z$29+(1/'Component Lifetimes'!$B4)*'Building Projections'!Y$28</f>
        <v>198642130.75243664</v>
      </c>
      <c r="V64" s="6">
        <f>'Building Projections'!AA$29+(1/'Component Lifetimes'!$B4)*'Building Projections'!Z$28</f>
        <v>208671931.365623</v>
      </c>
      <c r="W64" s="6">
        <f>'Building Projections'!AB$29+(1/'Component Lifetimes'!$B4)*'Building Projections'!AA$28</f>
        <v>218838411.71265572</v>
      </c>
      <c r="X64" s="6">
        <f>'Building Projections'!AC$29+(1/'Component Lifetimes'!$B4)*'Building Projections'!AB$28</f>
        <v>229141571.81828159</v>
      </c>
      <c r="Y64" s="6">
        <f>'Building Projections'!AD$29+(1/'Component Lifetimes'!$B4)*'Building Projections'!AC$28</f>
        <v>239581411.66907865</v>
      </c>
      <c r="Z64" s="6">
        <f>'Building Projections'!AE$29+(1/'Component Lifetimes'!$B4)*'Building Projections'!AD$28</f>
        <v>250157931.26045406</v>
      </c>
      <c r="AA64" s="6">
        <f>'Building Projections'!AF$29+(1/'Component Lifetimes'!$B4)*'Building Projections'!AE$28</f>
        <v>260871130.60591987</v>
      </c>
      <c r="AB64" s="6">
        <f>'Building Projections'!AG$29+(1/'Component Lifetimes'!$B4)*'Building Projections'!AF$28</f>
        <v>271721009.696513</v>
      </c>
      <c r="AC64" s="6">
        <f>'Building Projections'!AH$29+(1/'Component Lifetimes'!$B4)*'Building Projections'!AG$28</f>
        <v>282707568.54128289</v>
      </c>
      <c r="AD64" s="6">
        <f>'Building Projections'!AI$29+(1/'Component Lifetimes'!$B4)*'Building Projections'!AH$28</f>
        <v>293830807.11989868</v>
      </c>
      <c r="AE64" s="6">
        <f>'Building Projections'!AJ$29+(1/'Component Lifetimes'!$B4)*'Building Projections'!AI$28</f>
        <v>305090725.45483541</v>
      </c>
      <c r="AF64" s="6">
        <f>'Building Projections'!AK$29+(1/'Component Lifetimes'!$B4)*'Building Projections'!AJ$28</f>
        <v>316487323.54171836</v>
      </c>
      <c r="AG64" s="6">
        <f>'Building Projections'!AL$29+(1/'Component Lifetimes'!$B4)*'Building Projections'!AK$28</f>
        <v>328020601.3624481</v>
      </c>
      <c r="AH64" s="6">
        <f>'Building Projections'!AM$29+(1/'Component Lifetimes'!$B4)*'Building Projections'!AL$28</f>
        <v>339690558.93949693</v>
      </c>
      <c r="AI64" s="6">
        <f>'Building Projections'!AN$29+(1/'Component Lifetimes'!$B4)*'Building Projections'!AM$28</f>
        <v>351497196.26622164</v>
      </c>
    </row>
    <row r="65" spans="1:35" s="7" customFormat="1" x14ac:dyDescent="0.25">
      <c r="A65" s="7" t="s">
        <v>14</v>
      </c>
      <c r="B65" s="6">
        <f>'Building Projections'!G$29+(1/'Component Lifetimes'!$B5)*'Building Projections'!F$28</f>
        <v>108309501.21441449</v>
      </c>
      <c r="C65" s="6">
        <f>'Building Projections'!H$29+(1/'Component Lifetimes'!$B5)*'Building Projections'!G$28</f>
        <v>117380138.5608533</v>
      </c>
      <c r="D65" s="6">
        <f>'Building Projections'!I$29+(1/'Component Lifetimes'!$B5)*'Building Projections'!H$28</f>
        <v>127226309.21897571</v>
      </c>
      <c r="E65" s="6">
        <f>'Building Projections'!J$29+(1/'Component Lifetimes'!$B5)*'Building Projections'!I$28</f>
        <v>137848013.19787678</v>
      </c>
      <c r="F65" s="6">
        <f>'Building Projections'!K$29+(1/'Component Lifetimes'!$B5)*'Building Projections'!J$28</f>
        <v>149245250.47808862</v>
      </c>
      <c r="G65" s="6">
        <f>'Building Projections'!L$29+(1/'Component Lifetimes'!$B5)*'Building Projections'!K$28</f>
        <v>161418021.07655612</v>
      </c>
      <c r="H65" s="6">
        <f>'Building Projections'!M$29+(1/'Component Lifetimes'!$B5)*'Building Projections'!L$28</f>
        <v>174366324.98265803</v>
      </c>
      <c r="I65" s="6">
        <f>'Building Projections'!N$29+(1/'Component Lifetimes'!$B5)*'Building Projections'!M$28</f>
        <v>188090162.20953816</v>
      </c>
      <c r="J65" s="6">
        <f>'Building Projections'!O$29+(1/'Component Lifetimes'!$B5)*'Building Projections'!N$28</f>
        <v>202589532.74000305</v>
      </c>
      <c r="K65" s="6">
        <f>'Building Projections'!P$29+(1/'Component Lifetimes'!$B5)*'Building Projections'!O$28</f>
        <v>217864436.58215156</v>
      </c>
      <c r="L65" s="6">
        <f>'Building Projections'!Q$29+(1/'Component Lifetimes'!$B5)*'Building Projections'!P$28</f>
        <v>233914873.74507841</v>
      </c>
      <c r="M65" s="6">
        <f>'Building Projections'!R$29+(1/'Component Lifetimes'!$B5)*'Building Projections'!Q$28</f>
        <v>250740844.20931622</v>
      </c>
      <c r="N65" s="6">
        <f>'Building Projections'!S$29+(1/'Component Lifetimes'!$B5)*'Building Projections'!R$28</f>
        <v>268342347.98953626</v>
      </c>
      <c r="O65" s="6">
        <f>'Building Projections'!T$29+(1/'Component Lifetimes'!$B5)*'Building Projections'!S$28</f>
        <v>286719385.0885098</v>
      </c>
      <c r="P65" s="6">
        <f>'Building Projections'!U$29+(1/'Component Lifetimes'!$B5)*'Building Projections'!T$28</f>
        <v>305871955.48879433</v>
      </c>
      <c r="Q65" s="6">
        <f>'Building Projections'!V$29+(1/'Component Lifetimes'!$B5)*'Building Projections'!U$28</f>
        <v>325800059.20506108</v>
      </c>
      <c r="R65" s="6">
        <f>'Building Projections'!W$29+(1/'Component Lifetimes'!$B5)*'Building Projections'!V$28</f>
        <v>346503696.23326015</v>
      </c>
      <c r="S65" s="6">
        <f>'Building Projections'!X$29+(1/'Component Lifetimes'!$B5)*'Building Projections'!W$28</f>
        <v>367982866.58021295</v>
      </c>
      <c r="T65" s="6">
        <f>'Building Projections'!Y$29+(1/'Component Lifetimes'!$B5)*'Building Projections'!X$28</f>
        <v>390237570.228477</v>
      </c>
      <c r="U65" s="6">
        <f>'Building Projections'!Z$29+(1/'Component Lifetimes'!$B5)*'Building Projections'!Y$28</f>
        <v>413267807.19272304</v>
      </c>
      <c r="V65" s="6">
        <f>'Building Projections'!AA$29+(1/'Component Lifetimes'!$B5)*'Building Projections'!Z$28</f>
        <v>437073577.47572231</v>
      </c>
      <c r="W65" s="6">
        <f>'Building Projections'!AB$29+(1/'Component Lifetimes'!$B5)*'Building Projections'!AA$28</f>
        <v>461654881.05775928</v>
      </c>
      <c r="X65" s="6">
        <f>'Building Projections'!AC$29+(1/'Component Lifetimes'!$B5)*'Building Projections'!AB$28</f>
        <v>487011717.96235013</v>
      </c>
      <c r="Y65" s="6">
        <f>'Building Projections'!AD$29+(1/'Component Lifetimes'!$B5)*'Building Projections'!AC$28</f>
        <v>513144088.17709845</v>
      </c>
      <c r="Z65" s="6">
        <f>'Building Projections'!AE$29+(1/'Component Lifetimes'!$B5)*'Building Projections'!AD$28</f>
        <v>540051991.69720626</v>
      </c>
      <c r="AA65" s="6">
        <f>'Building Projections'!AF$29+(1/'Component Lifetimes'!$B5)*'Building Projections'!AE$28</f>
        <v>567735428.53557014</v>
      </c>
      <c r="AB65" s="6">
        <f>'Building Projections'!AG$29+(1/'Component Lifetimes'!$B5)*'Building Projections'!AF$28</f>
        <v>596194398.68384266</v>
      </c>
      <c r="AC65" s="6">
        <f>'Building Projections'!AH$29+(1/'Component Lifetimes'!$B5)*'Building Projections'!AG$28</f>
        <v>625428902.15086794</v>
      </c>
      <c r="AD65" s="6">
        <f>'Building Projections'!AI$29+(1/'Component Lifetimes'!$B5)*'Building Projections'!AH$28</f>
        <v>655438938.91693044</v>
      </c>
      <c r="AE65" s="6">
        <f>'Building Projections'!AJ$29+(1/'Component Lifetimes'!$B5)*'Building Projections'!AI$28</f>
        <v>686224509.00327468</v>
      </c>
      <c r="AF65" s="6">
        <f>'Building Projections'!AK$29+(1/'Component Lifetimes'!$B5)*'Building Projections'!AJ$28</f>
        <v>717785612.40634632</v>
      </c>
      <c r="AG65" s="6">
        <f>'Building Projections'!AL$29+(1/'Component Lifetimes'!$B5)*'Building Projections'!AK$28</f>
        <v>750122249.1084559</v>
      </c>
      <c r="AH65" s="6">
        <f>'Building Projections'!AM$29+(1/'Component Lifetimes'!$B5)*'Building Projections'!AL$28</f>
        <v>783234419.13084543</v>
      </c>
      <c r="AI65" s="6">
        <f>'Building Projections'!AN$29+(1/'Component Lifetimes'!$B5)*'Building Projections'!AM$28</f>
        <v>817122122.4676919</v>
      </c>
    </row>
    <row r="66" spans="1:35" s="7" customFormat="1" x14ac:dyDescent="0.25">
      <c r="A66" s="7" t="s">
        <v>15</v>
      </c>
      <c r="B66" s="6">
        <f>'Building Projections'!G$29+(1/'Component Lifetimes'!$B6)*'Building Projections'!F$28</f>
        <v>78992603.283392549</v>
      </c>
      <c r="C66" s="6">
        <f>'Building Projections'!H$29+(1/'Component Lifetimes'!$B6)*'Building Projections'!G$28</f>
        <v>87416715.684665471</v>
      </c>
      <c r="D66" s="6">
        <f>'Building Projections'!I$29+(1/'Component Lifetimes'!$B6)*'Building Projections'!H$28</f>
        <v>96364165.228582025</v>
      </c>
      <c r="E66" s="6">
        <f>'Building Projections'!J$29+(1/'Component Lifetimes'!$B6)*'Building Projections'!I$28</f>
        <v>105834951.92423728</v>
      </c>
      <c r="F66" s="6">
        <f>'Building Projections'!K$29+(1/'Component Lifetimes'!$B6)*'Building Projections'!J$28</f>
        <v>115829075.75183949</v>
      </c>
      <c r="G66" s="6">
        <f>'Building Projections'!L$29+(1/'Component Lifetimes'!$B6)*'Building Projections'!K$28</f>
        <v>126346536.72873834</v>
      </c>
      <c r="H66" s="6">
        <f>'Building Projections'!M$29+(1/'Component Lifetimes'!$B6)*'Building Projections'!L$28</f>
        <v>137387334.84406972</v>
      </c>
      <c r="I66" s="6">
        <f>'Building Projections'!N$29+(1/'Component Lifetimes'!$B6)*'Building Projections'!M$28</f>
        <v>148951470.11113936</v>
      </c>
      <c r="J66" s="6">
        <f>'Building Projections'!O$29+(1/'Component Lifetimes'!$B6)*'Building Projections'!N$28</f>
        <v>161038942.51242992</v>
      </c>
      <c r="K66" s="6">
        <f>'Building Projections'!P$29+(1/'Component Lifetimes'!$B6)*'Building Projections'!O$28</f>
        <v>173649752.05636412</v>
      </c>
      <c r="L66" s="6">
        <f>'Building Projections'!Q$29+(1/'Component Lifetimes'!$B6)*'Building Projections'!P$28</f>
        <v>186783898.75203669</v>
      </c>
      <c r="M66" s="6">
        <f>'Building Projections'!R$29+(1/'Component Lifetimes'!$B6)*'Building Projections'!Q$28</f>
        <v>200441382.57965642</v>
      </c>
      <c r="N66" s="6">
        <f>'Building Projections'!S$29+(1/'Component Lifetimes'!$B6)*'Building Projections'!R$28</f>
        <v>214622203.55429935</v>
      </c>
      <c r="O66" s="6">
        <f>'Building Projections'!T$29+(1/'Component Lifetimes'!$B6)*'Building Projections'!S$28</f>
        <v>229326361.67857489</v>
      </c>
      <c r="P66" s="6">
        <f>'Building Projections'!U$29+(1/'Component Lifetimes'!$B6)*'Building Projections'!T$28</f>
        <v>244553856.93479756</v>
      </c>
      <c r="Q66" s="6">
        <f>'Building Projections'!V$29+(1/'Component Lifetimes'!$B6)*'Building Projections'!U$28</f>
        <v>260304689.33804345</v>
      </c>
      <c r="R66" s="6">
        <f>'Building Projections'!W$29+(1/'Component Lifetimes'!$B6)*'Building Projections'!V$28</f>
        <v>276578858.88410079</v>
      </c>
      <c r="S66" s="6">
        <f>'Building Projections'!X$29+(1/'Component Lifetimes'!$B6)*'Building Projections'!W$28</f>
        <v>293376365.57979083</v>
      </c>
      <c r="T66" s="6">
        <f>'Building Projections'!Y$29+(1/'Component Lifetimes'!$B6)*'Building Projections'!X$28</f>
        <v>310697209.40742838</v>
      </c>
      <c r="U66" s="6">
        <f>'Building Projections'!Z$29+(1/'Component Lifetimes'!$B6)*'Building Projections'!Y$28</f>
        <v>328541390.38208884</v>
      </c>
      <c r="V66" s="6">
        <f>'Building Projections'!AA$29+(1/'Component Lifetimes'!$B6)*'Building Projections'!Z$28</f>
        <v>346908908.50638163</v>
      </c>
      <c r="W66" s="6">
        <f>'Building Projections'!AB$29+(1/'Component Lifetimes'!$B6)*'Building Projections'!AA$28</f>
        <v>365799763.76034832</v>
      </c>
      <c r="X66" s="6">
        <f>'Building Projections'!AC$29+(1/'Component Lifetimes'!$B6)*'Building Projections'!AB$28</f>
        <v>385213956.1679908</v>
      </c>
      <c r="Y66" s="6">
        <f>'Building Projections'!AD$29+(1/'Component Lifetimes'!$B6)*'Building Projections'!AC$28</f>
        <v>405151485.71650791</v>
      </c>
      <c r="Z66" s="6">
        <f>'Building Projections'!AE$29+(1/'Component Lifetimes'!$B6)*'Building Projections'!AD$28</f>
        <v>425612352.40118265</v>
      </c>
      <c r="AA66" s="6">
        <f>'Building Projections'!AF$29+(1/'Component Lifetimes'!$B6)*'Building Projections'!AE$28</f>
        <v>446596556.23515451</v>
      </c>
      <c r="AB66" s="6">
        <f>'Building Projections'!AG$29+(1/'Component Lifetimes'!$B6)*'Building Projections'!AF$28</f>
        <v>468104097.20983303</v>
      </c>
      <c r="AC66" s="6">
        <f>'Building Projections'!AH$29+(1/'Component Lifetimes'!$B6)*'Building Projections'!AG$28</f>
        <v>490134975.3341434</v>
      </c>
      <c r="AD66" s="6">
        <f>'Building Projections'!AI$29+(1/'Component Lifetimes'!$B6)*'Building Projections'!AH$28</f>
        <v>512689190.58812714</v>
      </c>
      <c r="AE66" s="6">
        <f>'Building Projections'!AJ$29+(1/'Component Lifetimes'!$B6)*'Building Projections'!AI$28</f>
        <v>535766742.99351454</v>
      </c>
      <c r="AF66" s="6">
        <f>'Building Projections'!AK$29+(1/'Component Lifetimes'!$B6)*'Building Projections'!AJ$28</f>
        <v>559367632.54642749</v>
      </c>
      <c r="AG66" s="6">
        <f>'Building Projections'!AL$29+(1/'Component Lifetimes'!$B6)*'Building Projections'!AK$28</f>
        <v>583491859.22901452</v>
      </c>
      <c r="AH66" s="6">
        <f>'Building Projections'!AM$29+(1/'Component Lifetimes'!$B6)*'Building Projections'!AL$28</f>
        <v>608139423.06300354</v>
      </c>
      <c r="AI66" s="6">
        <f>'Building Projections'!AN$29+(1/'Component Lifetimes'!$B6)*'Building Projections'!AM$28</f>
        <v>633310324.04224753</v>
      </c>
    </row>
    <row r="67" spans="1:35" s="7" customFormat="1" x14ac:dyDescent="0.25">
      <c r="A67" s="7" t="s">
        <v>16</v>
      </c>
      <c r="B67" s="6">
        <f>'Building Projections'!G$29+(1/'Component Lifetimes'!$B7)*'Building Projections'!F$28</f>
        <v>71618535.249405354</v>
      </c>
      <c r="C67" s="6">
        <f>'Building Projections'!H$29+(1/'Component Lifetimes'!$B7)*'Building Projections'!G$28</f>
        <v>79880027.480476782</v>
      </c>
      <c r="D67" s="6">
        <f>'Building Projections'!I$29+(1/'Component Lifetimes'!$B7)*'Building Projections'!H$28</f>
        <v>88601422.049022913</v>
      </c>
      <c r="E67" s="6">
        <f>'Building Projections'!J$29+(1/'Component Lifetimes'!$B7)*'Building Projections'!I$28</f>
        <v>97782718.964138806</v>
      </c>
      <c r="F67" s="6">
        <f>'Building Projections'!K$29+(1/'Component Lifetimes'!$B7)*'Building Projections'!J$28</f>
        <v>107423918.20595126</v>
      </c>
      <c r="G67" s="6">
        <f>'Building Projections'!L$29+(1/'Component Lifetimes'!$B7)*'Building Projections'!K$28</f>
        <v>117525019.79191181</v>
      </c>
      <c r="H67" s="6">
        <f>'Building Projections'!M$29+(1/'Component Lifetimes'!$B7)*'Building Projections'!L$28</f>
        <v>128086023.71109523</v>
      </c>
      <c r="I67" s="6">
        <f>'Building Projections'!N$29+(1/'Component Lifetimes'!$B7)*'Building Projections'!M$28</f>
        <v>139106929.97684795</v>
      </c>
      <c r="J67" s="6">
        <f>'Building Projections'!O$29+(1/'Component Lifetimes'!$B7)*'Building Projections'!N$28</f>
        <v>150587738.57157129</v>
      </c>
      <c r="K67" s="6">
        <f>'Building Projections'!P$29+(1/'Component Lifetimes'!$B7)*'Building Projections'!O$28</f>
        <v>162528449.50376928</v>
      </c>
      <c r="L67" s="6">
        <f>'Building Projections'!Q$29+(1/'Component Lifetimes'!$B7)*'Building Projections'!P$28</f>
        <v>174929062.78253675</v>
      </c>
      <c r="M67" s="6">
        <f>'Building Projections'!R$29+(1/'Component Lifetimes'!$B7)*'Building Projections'!Q$28</f>
        <v>187789578.38800097</v>
      </c>
      <c r="N67" s="6">
        <f>'Building Projections'!S$29+(1/'Component Lifetimes'!$B7)*'Building Projections'!R$28</f>
        <v>201109996.33533984</v>
      </c>
      <c r="O67" s="6">
        <f>'Building Projections'!T$29+(1/'Component Lifetimes'!$B7)*'Building Projections'!S$28</f>
        <v>214890316.62712198</v>
      </c>
      <c r="P67" s="6">
        <f>'Building Projections'!U$29+(1/'Component Lifetimes'!$B7)*'Building Projections'!T$28</f>
        <v>229130539.24560094</v>
      </c>
      <c r="Q67" s="6">
        <f>'Building Projections'!V$29+(1/'Component Lifetimes'!$B7)*'Building Projections'!U$28</f>
        <v>243830664.20595449</v>
      </c>
      <c r="R67" s="6">
        <f>'Building Projections'!W$29+(1/'Component Lifetimes'!$B7)*'Building Projections'!V$28</f>
        <v>258990691.50393021</v>
      </c>
      <c r="S67" s="6">
        <f>'Building Projections'!X$29+(1/'Component Lifetimes'!$B7)*'Building Projections'!W$28</f>
        <v>274610621.14634943</v>
      </c>
      <c r="T67" s="6">
        <f>'Building Projections'!Y$29+(1/'Component Lifetimes'!$B7)*'Building Projections'!X$28</f>
        <v>290690453.11546564</v>
      </c>
      <c r="U67" s="6">
        <f>'Building Projections'!Z$29+(1/'Component Lifetimes'!$B7)*'Building Projections'!Y$28</f>
        <v>307230187.42645633</v>
      </c>
      <c r="V67" s="6">
        <f>'Building Projections'!AA$29+(1/'Component Lifetimes'!$B7)*'Building Projections'!Z$28</f>
        <v>324229824.08188999</v>
      </c>
      <c r="W67" s="6">
        <f>'Building Projections'!AB$29+(1/'Component Lifetimes'!$B7)*'Building Projections'!AA$28</f>
        <v>341689363.06174719</v>
      </c>
      <c r="X67" s="6">
        <f>'Building Projections'!AC$29+(1/'Component Lifetimes'!$B7)*'Building Projections'!AB$28</f>
        <v>359608804.39015198</v>
      </c>
      <c r="Y67" s="6">
        <f>'Building Projections'!AD$29+(1/'Component Lifetimes'!$B7)*'Building Projections'!AC$28</f>
        <v>377988148.05420136</v>
      </c>
      <c r="Z67" s="6">
        <f>'Building Projections'!AE$29+(1/'Component Lifetimes'!$B7)*'Building Projections'!AD$28</f>
        <v>396827394.04919869</v>
      </c>
      <c r="AA67" s="6">
        <f>'Building Projections'!AF$29+(1/'Component Lifetimes'!$B7)*'Building Projections'!AE$28</f>
        <v>416126542.38834465</v>
      </c>
      <c r="AB67" s="6">
        <f>'Building Projections'!AG$29+(1/'Component Lifetimes'!$B7)*'Building Projections'!AF$28</f>
        <v>435885593.06298757</v>
      </c>
      <c r="AC67" s="6">
        <f>'Building Projections'!AH$29+(1/'Component Lifetimes'!$B7)*'Building Projections'!AG$28</f>
        <v>456104546.08207303</v>
      </c>
      <c r="AD67" s="6">
        <f>'Building Projections'!AI$29+(1/'Component Lifetimes'!$B7)*'Building Projections'!AH$28</f>
        <v>476783401.42558146</v>
      </c>
      <c r="AE67" s="6">
        <f>'Building Projections'!AJ$29+(1/'Component Lifetimes'!$B7)*'Building Projections'!AI$28</f>
        <v>497922159.11536545</v>
      </c>
      <c r="AF67" s="6">
        <f>'Building Projections'!AK$29+(1/'Component Lifetimes'!$B7)*'Building Projections'!AJ$28</f>
        <v>519520819.14746523</v>
      </c>
      <c r="AG67" s="6">
        <f>'Building Projections'!AL$29+(1/'Component Lifetimes'!$B7)*'Building Projections'!AK$28</f>
        <v>541579381.50398874</v>
      </c>
      <c r="AH67" s="6">
        <f>'Building Projections'!AM$29+(1/'Component Lifetimes'!$B7)*'Building Projections'!AL$28</f>
        <v>564097846.20678616</v>
      </c>
      <c r="AI67" s="6">
        <f>'Building Projections'!AN$29+(1/'Component Lifetimes'!$B7)*'Building Projections'!AM$28</f>
        <v>587076213.24962878</v>
      </c>
    </row>
    <row r="68" spans="1:35" s="7" customFormat="1" x14ac:dyDescent="0.25"/>
    <row r="69" spans="1:35" s="7" customFormat="1" x14ac:dyDescent="0.25">
      <c r="A69" s="3" t="s">
        <v>165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 s="7" customFormat="1" x14ac:dyDescent="0.25">
      <c r="B70" s="48">
        <v>2017</v>
      </c>
      <c r="C70" s="48">
        <v>2018</v>
      </c>
      <c r="D70" s="48">
        <v>2019</v>
      </c>
      <c r="E70" s="48">
        <v>2020</v>
      </c>
      <c r="F70" s="48">
        <v>2021</v>
      </c>
      <c r="G70" s="48">
        <v>2022</v>
      </c>
      <c r="H70" s="48">
        <v>2023</v>
      </c>
      <c r="I70" s="48">
        <v>2024</v>
      </c>
      <c r="J70" s="48">
        <v>2025</v>
      </c>
      <c r="K70" s="48">
        <v>2026</v>
      </c>
      <c r="L70" s="48">
        <v>2027</v>
      </c>
      <c r="M70" s="48">
        <v>2028</v>
      </c>
      <c r="N70" s="48">
        <v>2029</v>
      </c>
      <c r="O70" s="48">
        <v>2030</v>
      </c>
      <c r="P70" s="48">
        <v>2031</v>
      </c>
      <c r="Q70" s="48">
        <v>2032</v>
      </c>
      <c r="R70" s="48">
        <v>2033</v>
      </c>
      <c r="S70" s="48">
        <v>2034</v>
      </c>
      <c r="T70" s="48">
        <v>2035</v>
      </c>
      <c r="U70" s="48">
        <v>2036</v>
      </c>
      <c r="V70" s="48">
        <v>2037</v>
      </c>
      <c r="W70" s="48">
        <v>2038</v>
      </c>
      <c r="X70" s="48">
        <v>2039</v>
      </c>
      <c r="Y70" s="48">
        <v>2040</v>
      </c>
      <c r="Z70" s="48">
        <v>2041</v>
      </c>
      <c r="AA70" s="48">
        <v>2042</v>
      </c>
      <c r="AB70" s="48">
        <v>2043</v>
      </c>
      <c r="AC70" s="48">
        <v>2044</v>
      </c>
      <c r="AD70" s="48">
        <v>2045</v>
      </c>
      <c r="AE70" s="48">
        <v>2046</v>
      </c>
      <c r="AF70" s="48">
        <v>2047</v>
      </c>
      <c r="AG70" s="48">
        <v>2048</v>
      </c>
      <c r="AH70" s="48">
        <v>2049</v>
      </c>
      <c r="AI70" s="48">
        <v>2050</v>
      </c>
    </row>
    <row r="71" spans="1:35" s="7" customFormat="1" x14ac:dyDescent="0.25">
      <c r="A71" s="7" t="s">
        <v>11</v>
      </c>
      <c r="B71" s="9">
        <f>SUMIFS('Calculations 1'!$E$35:$E$55,'Calculations 1'!$F$35:$F$55,$A71)*B62</f>
        <v>0</v>
      </c>
      <c r="C71" s="9">
        <f>SUMIFS('Calculations 1'!$E$35:$E$55,'Calculations 1'!$F$35:$F$55,$A71)*C62</f>
        <v>0</v>
      </c>
      <c r="D71" s="9">
        <f>SUMIFS('Calculations 1'!$E$35:$E$55,'Calculations 1'!$F$35:$F$55,$A71)*D62</f>
        <v>0</v>
      </c>
      <c r="E71" s="9">
        <f>SUMIFS('Calculations 1'!$E$35:$E$55,'Calculations 1'!$F$35:$F$55,$A71)*E62</f>
        <v>0</v>
      </c>
      <c r="F71" s="9">
        <f>SUMIFS('Calculations 1'!$E$35:$E$55,'Calculations 1'!$F$35:$F$55,$A71)*F62</f>
        <v>0</v>
      </c>
      <c r="G71" s="9">
        <f>SUMIFS('Calculations 1'!$E$35:$E$55,'Calculations 1'!$F$35:$F$55,$A71)*G62</f>
        <v>0</v>
      </c>
      <c r="H71" s="9">
        <f>SUMIFS('Calculations 1'!$E$35:$E$55,'Calculations 1'!$F$35:$F$55,$A71)*H62</f>
        <v>0</v>
      </c>
      <c r="I71" s="9">
        <f>SUMIFS('Calculations 1'!$E$35:$E$55,'Calculations 1'!$F$35:$F$55,$A71)*I62</f>
        <v>0</v>
      </c>
      <c r="J71" s="9">
        <f>SUMIFS('Calculations 1'!$E$35:$E$55,'Calculations 1'!$F$35:$F$55,$A71)*J62</f>
        <v>0</v>
      </c>
      <c r="K71" s="9">
        <f>SUMIFS('Calculations 1'!$E$35:$E$55,'Calculations 1'!$F$35:$F$55,$A71)*K62</f>
        <v>0</v>
      </c>
      <c r="L71" s="9">
        <f>SUMIFS('Calculations 1'!$E$35:$E$55,'Calculations 1'!$F$35:$F$55,$A71)*L62</f>
        <v>0</v>
      </c>
      <c r="M71" s="9">
        <f>SUMIFS('Calculations 1'!$E$35:$E$55,'Calculations 1'!$F$35:$F$55,$A71)*M62</f>
        <v>0</v>
      </c>
      <c r="N71" s="9">
        <f>SUMIFS('Calculations 1'!$E$35:$E$55,'Calculations 1'!$F$35:$F$55,$A71)*N62</f>
        <v>0</v>
      </c>
      <c r="O71" s="9">
        <f>SUMIFS('Calculations 1'!$E$35:$E$55,'Calculations 1'!$F$35:$F$55,$A71)*O62</f>
        <v>0</v>
      </c>
      <c r="P71" s="9">
        <f>SUMIFS('Calculations 1'!$E$35:$E$55,'Calculations 1'!$F$35:$F$55,$A71)*P62</f>
        <v>0</v>
      </c>
      <c r="Q71" s="9">
        <f>SUMIFS('Calculations 1'!$E$35:$E$55,'Calculations 1'!$F$35:$F$55,$A71)*Q62</f>
        <v>0</v>
      </c>
      <c r="R71" s="9">
        <f>SUMIFS('Calculations 1'!$E$35:$E$55,'Calculations 1'!$F$35:$F$55,$A71)*R62</f>
        <v>0</v>
      </c>
      <c r="S71" s="9">
        <f>SUMIFS('Calculations 1'!$E$35:$E$55,'Calculations 1'!$F$35:$F$55,$A71)*S62</f>
        <v>0</v>
      </c>
      <c r="T71" s="9">
        <f>SUMIFS('Calculations 1'!$E$35:$E$55,'Calculations 1'!$F$35:$F$55,$A71)*T62</f>
        <v>0</v>
      </c>
      <c r="U71" s="9">
        <f>SUMIFS('Calculations 1'!$E$35:$E$55,'Calculations 1'!$F$35:$F$55,$A71)*U62</f>
        <v>0</v>
      </c>
      <c r="V71" s="9">
        <f>SUMIFS('Calculations 1'!$E$35:$E$55,'Calculations 1'!$F$35:$F$55,$A71)*V62</f>
        <v>0</v>
      </c>
      <c r="W71" s="9">
        <f>SUMIFS('Calculations 1'!$E$35:$E$55,'Calculations 1'!$F$35:$F$55,$A71)*W62</f>
        <v>0</v>
      </c>
      <c r="X71" s="9">
        <f>SUMIFS('Calculations 1'!$E$35:$E$55,'Calculations 1'!$F$35:$F$55,$A71)*X62</f>
        <v>0</v>
      </c>
      <c r="Y71" s="9">
        <f>SUMIFS('Calculations 1'!$E$35:$E$55,'Calculations 1'!$F$35:$F$55,$A71)*Y62</f>
        <v>0</v>
      </c>
      <c r="Z71" s="9">
        <f>SUMIFS('Calculations 1'!$E$35:$E$55,'Calculations 1'!$F$35:$F$55,$A71)*Z62</f>
        <v>0</v>
      </c>
      <c r="AA71" s="9">
        <f>SUMIFS('Calculations 1'!$E$35:$E$55,'Calculations 1'!$F$35:$F$55,$A71)*AA62</f>
        <v>0</v>
      </c>
      <c r="AB71" s="9">
        <f>SUMIFS('Calculations 1'!$E$35:$E$55,'Calculations 1'!$F$35:$F$55,$A71)*AB62</f>
        <v>0</v>
      </c>
      <c r="AC71" s="9">
        <f>SUMIFS('Calculations 1'!$E$35:$E$55,'Calculations 1'!$F$35:$F$55,$A71)*AC62</f>
        <v>0</v>
      </c>
      <c r="AD71" s="9">
        <f>SUMIFS('Calculations 1'!$E$35:$E$55,'Calculations 1'!$F$35:$F$55,$A71)*AD62</f>
        <v>0</v>
      </c>
      <c r="AE71" s="9">
        <f>SUMIFS('Calculations 1'!$E$35:$E$55,'Calculations 1'!$F$35:$F$55,$A71)*AE62</f>
        <v>0</v>
      </c>
      <c r="AF71" s="9">
        <f>SUMIFS('Calculations 1'!$E$35:$E$55,'Calculations 1'!$F$35:$F$55,$A71)*AF62</f>
        <v>0</v>
      </c>
      <c r="AG71" s="9">
        <f>SUMIFS('Calculations 1'!$E$35:$E$55,'Calculations 1'!$F$35:$F$55,$A71)*AG62</f>
        <v>0</v>
      </c>
      <c r="AH71" s="9">
        <f>SUMIFS('Calculations 1'!$E$35:$E$55,'Calculations 1'!$F$35:$F$55,$A71)*AH62</f>
        <v>0</v>
      </c>
      <c r="AI71" s="9">
        <f>SUMIFS('Calculations 1'!$E$35:$E$55,'Calculations 1'!$F$35:$F$55,$A71)*AI62</f>
        <v>0</v>
      </c>
    </row>
    <row r="72" spans="1:35" s="7" customFormat="1" x14ac:dyDescent="0.25">
      <c r="A72" s="7" t="s">
        <v>12</v>
      </c>
      <c r="B72" s="6">
        <f>SUMIFS('Calculations 1'!$E$35:$E$55,'Calculations 1'!$F$35:$F$55,$A72)*B63</f>
        <v>17635875935.43013</v>
      </c>
      <c r="C72" s="6">
        <f>SUMIFS('Calculations 1'!$E$35:$E$55,'Calculations 1'!$F$35:$F$55,$A72)*C63</f>
        <v>19704564349.077084</v>
      </c>
      <c r="D72" s="6">
        <f>SUMIFS('Calculations 1'!$E$35:$E$55,'Calculations 1'!$F$35:$F$55,$A72)*D63</f>
        <v>21885700347.008904</v>
      </c>
      <c r="E72" s="6">
        <f>SUMIFS('Calculations 1'!$E$35:$E$55,'Calculations 1'!$F$35:$F$55,$A72)*E63</f>
        <v>24179283931.511932</v>
      </c>
      <c r="F72" s="6">
        <f>SUMIFS('Calculations 1'!$E$35:$E$55,'Calculations 1'!$F$35:$F$55,$A72)*F63</f>
        <v>26585315097.586319</v>
      </c>
      <c r="G72" s="6">
        <f>SUMIFS('Calculations 1'!$E$35:$E$55,'Calculations 1'!$F$35:$F$55,$A72)*G63</f>
        <v>29103793849.624157</v>
      </c>
      <c r="H72" s="6">
        <f>SUMIFS('Calculations 1'!$E$35:$E$55,'Calculations 1'!$F$35:$F$55,$A72)*H63</f>
        <v>31734720184.875992</v>
      </c>
      <c r="I72" s="6">
        <f>SUMIFS('Calculations 1'!$E$35:$E$55,'Calculations 1'!$F$35:$F$55,$A72)*I63</f>
        <v>34478094106.698914</v>
      </c>
      <c r="J72" s="6">
        <f>SUMIFS('Calculations 1'!$E$35:$E$55,'Calculations 1'!$F$35:$F$55,$A72)*J63</f>
        <v>37333915610.664848</v>
      </c>
      <c r="K72" s="6">
        <f>SUMIFS('Calculations 1'!$E$35:$E$55,'Calculations 1'!$F$35:$F$55,$A72)*K63</f>
        <v>40302184698.915642</v>
      </c>
      <c r="L72" s="6">
        <f>SUMIFS('Calculations 1'!$E$35:$E$55,'Calculations 1'!$F$35:$F$55,$A72)*L63</f>
        <v>43382901373.737564</v>
      </c>
      <c r="M72" s="6">
        <f>SUMIFS('Calculations 1'!$E$35:$E$55,'Calculations 1'!$F$35:$F$55,$A72)*M63</f>
        <v>46576065630.13089</v>
      </c>
      <c r="N72" s="6">
        <f>SUMIFS('Calculations 1'!$E$35:$E$55,'Calculations 1'!$F$35:$F$55,$A72)*N63</f>
        <v>49881677471.916176</v>
      </c>
      <c r="O72" s="6">
        <f>SUMIFS('Calculations 1'!$E$35:$E$55,'Calculations 1'!$F$35:$F$55,$A72)*O63</f>
        <v>53299736899.737083</v>
      </c>
      <c r="P72" s="6">
        <f>SUMIFS('Calculations 1'!$E$35:$E$55,'Calculations 1'!$F$35:$F$55,$A72)*P63</f>
        <v>56830243909.129402</v>
      </c>
      <c r="Q72" s="6">
        <f>SUMIFS('Calculations 1'!$E$35:$E$55,'Calculations 1'!$F$35:$F$55,$A72)*Q63</f>
        <v>60473198503.913673</v>
      </c>
      <c r="R72" s="6">
        <f>SUMIFS('Calculations 1'!$E$35:$E$55,'Calculations 1'!$F$35:$F$55,$A72)*R63</f>
        <v>64228600683.01886</v>
      </c>
      <c r="S72" s="6">
        <f>SUMIFS('Calculations 1'!$E$35:$E$55,'Calculations 1'!$F$35:$F$55,$A72)*S63</f>
        <v>68096450448.159721</v>
      </c>
      <c r="T72" s="6">
        <f>SUMIFS('Calculations 1'!$E$35:$E$55,'Calculations 1'!$F$35:$F$55,$A72)*T63</f>
        <v>72076747794.872055</v>
      </c>
      <c r="U72" s="6">
        <f>SUMIFS('Calculations 1'!$E$35:$E$55,'Calculations 1'!$F$35:$F$55,$A72)*U63</f>
        <v>76169492726.976288</v>
      </c>
      <c r="V72" s="6">
        <f>SUMIFS('Calculations 1'!$E$35:$E$55,'Calculations 1'!$F$35:$F$55,$A72)*V63</f>
        <v>80374685245.116089</v>
      </c>
      <c r="W72" s="6">
        <f>SUMIFS('Calculations 1'!$E$35:$E$55,'Calculations 1'!$F$35:$F$55,$A72)*W63</f>
        <v>84692325344.255814</v>
      </c>
      <c r="X72" s="6">
        <f>SUMIFS('Calculations 1'!$E$35:$E$55,'Calculations 1'!$F$35:$F$55,$A72)*X63</f>
        <v>89122413030.466003</v>
      </c>
      <c r="Y72" s="6">
        <f>SUMIFS('Calculations 1'!$E$35:$E$55,'Calculations 1'!$F$35:$F$55,$A72)*Y63</f>
        <v>93664948300.497925</v>
      </c>
      <c r="Z72" s="6">
        <f>SUMIFS('Calculations 1'!$E$35:$E$55,'Calculations 1'!$F$35:$F$55,$A72)*Z63</f>
        <v>98319931153.171982</v>
      </c>
      <c r="AA72" s="6">
        <f>SUMIFS('Calculations 1'!$E$35:$E$55,'Calculations 1'!$F$35:$F$55,$A72)*AA63</f>
        <v>103087361591.80963</v>
      </c>
      <c r="AB72" s="6">
        <f>SUMIFS('Calculations 1'!$E$35:$E$55,'Calculations 1'!$F$35:$F$55,$A72)*AB63</f>
        <v>107967239614.23293</v>
      </c>
      <c r="AC72" s="6">
        <f>SUMIFS('Calculations 1'!$E$35:$E$55,'Calculations 1'!$F$35:$F$55,$A72)*AC63</f>
        <v>112959565222.69167</v>
      </c>
      <c r="AD72" s="6">
        <f>SUMIFS('Calculations 1'!$E$35:$E$55,'Calculations 1'!$F$35:$F$55,$A72)*AD63</f>
        <v>118064338412.15024</v>
      </c>
      <c r="AE72" s="6">
        <f>SUMIFS('Calculations 1'!$E$35:$E$55,'Calculations 1'!$F$35:$F$55,$A72)*AE63</f>
        <v>123281559188.10806</v>
      </c>
      <c r="AF72" s="6">
        <f>SUMIFS('Calculations 1'!$E$35:$E$55,'Calculations 1'!$F$35:$F$55,$A72)*AF63</f>
        <v>128611227549.56569</v>
      </c>
      <c r="AG72" s="6">
        <f>SUMIFS('Calculations 1'!$E$35:$E$55,'Calculations 1'!$F$35:$F$55,$A72)*AG63</f>
        <v>134053343492.02336</v>
      </c>
      <c r="AH72" s="6">
        <f>SUMIFS('Calculations 1'!$E$35:$E$55,'Calculations 1'!$F$35:$F$55,$A72)*AH63</f>
        <v>139607907020.97983</v>
      </c>
      <c r="AI72" s="6">
        <f>SUMIFS('Calculations 1'!$E$35:$E$55,'Calculations 1'!$F$35:$F$55,$A72)*AI63</f>
        <v>145274918134.86536</v>
      </c>
    </row>
    <row r="73" spans="1:35" s="7" customFormat="1" x14ac:dyDescent="0.25">
      <c r="A73" s="7" t="s">
        <v>13</v>
      </c>
      <c r="B73" s="6">
        <f>SUMIFS('Calculations 1'!$E$35:$E$55,'Calculations 1'!$F$35:$F$55,$A73)*B64</f>
        <v>35708758950.251373</v>
      </c>
      <c r="C73" s="6">
        <f>SUMIFS('Calculations 1'!$E$35:$E$55,'Calculations 1'!$F$35:$F$55,$A73)*C64</f>
        <v>43504868744.147598</v>
      </c>
      <c r="D73" s="6">
        <f>SUMIFS('Calculations 1'!$E$35:$E$55,'Calculations 1'!$F$35:$F$55,$A73)*D64</f>
        <v>51444337443.597687</v>
      </c>
      <c r="E73" s="6">
        <f>SUMIFS('Calculations 1'!$E$35:$E$55,'Calculations 1'!$F$35:$F$55,$A73)*E64</f>
        <v>59527165058.141182</v>
      </c>
      <c r="F73" s="6">
        <f>SUMIFS('Calculations 1'!$E$35:$E$55,'Calculations 1'!$F$35:$F$55,$A73)*F64</f>
        <v>67753351566.498329</v>
      </c>
      <c r="G73" s="6">
        <f>SUMIFS('Calculations 1'!$E$35:$E$55,'Calculations 1'!$F$35:$F$55,$A73)*G64</f>
        <v>76122896987.5177</v>
      </c>
      <c r="H73" s="6">
        <f>SUMIFS('Calculations 1'!$E$35:$E$55,'Calculations 1'!$F$35:$F$55,$A73)*H64</f>
        <v>84635801309.413666</v>
      </c>
      <c r="I73" s="6">
        <f>SUMIFS('Calculations 1'!$E$35:$E$55,'Calculations 1'!$F$35:$F$55,$A73)*I64</f>
        <v>93292064546.402542</v>
      </c>
      <c r="J73" s="6">
        <f>SUMIFS('Calculations 1'!$E$35:$E$55,'Calculations 1'!$F$35:$F$55,$A73)*J64</f>
        <v>102091686679.59023</v>
      </c>
      <c r="K73" s="6">
        <f>SUMIFS('Calculations 1'!$E$35:$E$55,'Calculations 1'!$F$35:$F$55,$A73)*K64</f>
        <v>111034667718.3318</v>
      </c>
      <c r="L73" s="6">
        <f>SUMIFS('Calculations 1'!$E$35:$E$55,'Calculations 1'!$F$35:$F$55,$A73)*L64</f>
        <v>120121007672.1664</v>
      </c>
      <c r="M73" s="6">
        <f>SUMIFS('Calculations 1'!$E$35:$E$55,'Calculations 1'!$F$35:$F$55,$A73)*M64</f>
        <v>129350706519.81491</v>
      </c>
      <c r="N73" s="6">
        <f>SUMIFS('Calculations 1'!$E$35:$E$55,'Calculations 1'!$F$35:$F$55,$A73)*N64</f>
        <v>138723764277.74109</v>
      </c>
      <c r="O73" s="6">
        <f>SUMIFS('Calculations 1'!$E$35:$E$55,'Calculations 1'!$F$35:$F$55,$A73)*O64</f>
        <v>148240180948.42142</v>
      </c>
      <c r="P73" s="6">
        <f>SUMIFS('Calculations 1'!$E$35:$E$55,'Calculations 1'!$F$35:$F$55,$A73)*P64</f>
        <v>157899956512.91568</v>
      </c>
      <c r="Q73" s="6">
        <f>SUMIFS('Calculations 1'!$E$35:$E$55,'Calculations 1'!$F$35:$F$55,$A73)*Q64</f>
        <v>167703090987.68756</v>
      </c>
      <c r="R73" s="6">
        <f>SUMIFS('Calculations 1'!$E$35:$E$55,'Calculations 1'!$F$35:$F$55,$A73)*R64</f>
        <v>177649584368.05914</v>
      </c>
      <c r="S73" s="6">
        <f>SUMIFS('Calculations 1'!$E$35:$E$55,'Calculations 1'!$F$35:$F$55,$A73)*S64</f>
        <v>187739436661.18509</v>
      </c>
      <c r="T73" s="6">
        <f>SUMIFS('Calculations 1'!$E$35:$E$55,'Calculations 1'!$F$35:$F$55,$A73)*T64</f>
        <v>197972647848.12518</v>
      </c>
      <c r="U73" s="6">
        <f>SUMIFS('Calculations 1'!$E$35:$E$55,'Calculations 1'!$F$35:$F$55,$A73)*U64</f>
        <v>208349217945.34274</v>
      </c>
      <c r="V73" s="6">
        <f>SUMIFS('Calculations 1'!$E$35:$E$55,'Calculations 1'!$F$35:$F$55,$A73)*V64</f>
        <v>218869146955.31418</v>
      </c>
      <c r="W73" s="6">
        <f>SUMIFS('Calculations 1'!$E$35:$E$55,'Calculations 1'!$F$35:$F$55,$A73)*W64</f>
        <v>229532434856.71515</v>
      </c>
      <c r="X73" s="6">
        <f>SUMIFS('Calculations 1'!$E$35:$E$55,'Calculations 1'!$F$35:$F$55,$A73)*X64</f>
        <v>240339081675.50171</v>
      </c>
      <c r="Y73" s="6">
        <f>SUMIFS('Calculations 1'!$E$35:$E$55,'Calculations 1'!$F$35:$F$55,$A73)*Y64</f>
        <v>251289087397.59604</v>
      </c>
      <c r="Z73" s="6">
        <f>SUMIFS('Calculations 1'!$E$35:$E$55,'Calculations 1'!$F$35:$F$55,$A73)*Z64</f>
        <v>262382452018.18085</v>
      </c>
      <c r="AA73" s="6">
        <f>SUMIFS('Calculations 1'!$E$35:$E$55,'Calculations 1'!$F$35:$F$55,$A73)*AA64</f>
        <v>273619175551.4285</v>
      </c>
      <c r="AB73" s="6">
        <f>SUMIFS('Calculations 1'!$E$35:$E$55,'Calculations 1'!$F$35:$F$55,$A73)*AB64</f>
        <v>284999257987.93787</v>
      </c>
      <c r="AC73" s="6">
        <f>SUMIFS('Calculations 1'!$E$35:$E$55,'Calculations 1'!$F$35:$F$55,$A73)*AC64</f>
        <v>296522699337.20068</v>
      </c>
      <c r="AD73" s="6">
        <f>SUMIFS('Calculations 1'!$E$35:$E$55,'Calculations 1'!$F$35:$F$55,$A73)*AD64</f>
        <v>308189499577.89252</v>
      </c>
      <c r="AE73" s="6">
        <f>SUMIFS('Calculations 1'!$E$35:$E$55,'Calculations 1'!$F$35:$F$55,$A73)*AE64</f>
        <v>319999658733.58667</v>
      </c>
      <c r="AF73" s="6">
        <f>SUMIFS('Calculations 1'!$E$35:$E$55,'Calculations 1'!$F$35:$F$55,$A73)*AF64</f>
        <v>331953176799.69476</v>
      </c>
      <c r="AG73" s="6">
        <f>SUMIFS('Calculations 1'!$E$35:$E$55,'Calculations 1'!$F$35:$F$55,$A73)*AG64</f>
        <v>344050053757.23279</v>
      </c>
      <c r="AH73" s="6">
        <f>SUMIFS('Calculations 1'!$E$35:$E$55,'Calculations 1'!$F$35:$F$55,$A73)*AH64</f>
        <v>356290289629.77124</v>
      </c>
      <c r="AI73" s="6">
        <f>SUMIFS('Calculations 1'!$E$35:$E$55,'Calculations 1'!$F$35:$F$55,$A73)*AI64</f>
        <v>368673884410.34229</v>
      </c>
    </row>
    <row r="74" spans="1:35" s="7" customFormat="1" x14ac:dyDescent="0.25">
      <c r="A74" s="7" t="s">
        <v>14</v>
      </c>
      <c r="B74" s="6">
        <f>SUMIFS('Calculations 1'!$E$35:$E$55,'Calculations 1'!$F$35:$F$55,$A74)*B65</f>
        <v>6215778976.6818132</v>
      </c>
      <c r="C74" s="6">
        <f>SUMIFS('Calculations 1'!$E$35:$E$55,'Calculations 1'!$F$35:$F$55,$A74)*C65</f>
        <v>6736334203.0555801</v>
      </c>
      <c r="D74" s="6">
        <f>SUMIFS('Calculations 1'!$E$35:$E$55,'Calculations 1'!$F$35:$F$55,$A74)*D65</f>
        <v>7301396546.5375338</v>
      </c>
      <c r="E74" s="6">
        <f>SUMIFS('Calculations 1'!$E$35:$E$55,'Calculations 1'!$F$35:$F$55,$A74)*E65</f>
        <v>7910966007.6496325</v>
      </c>
      <c r="F74" s="6">
        <f>SUMIFS('Calculations 1'!$E$35:$E$55,'Calculations 1'!$F$35:$F$55,$A74)*F65</f>
        <v>8565042585.2746315</v>
      </c>
      <c r="G74" s="6">
        <f>SUMIFS('Calculations 1'!$E$35:$E$55,'Calculations 1'!$F$35:$F$55,$A74)*G65</f>
        <v>9263626280.3849831</v>
      </c>
      <c r="H74" s="6">
        <f>SUMIFS('Calculations 1'!$E$35:$E$55,'Calculations 1'!$F$35:$F$55,$A74)*H65</f>
        <v>10006717092.371143</v>
      </c>
      <c r="I74" s="6">
        <f>SUMIFS('Calculations 1'!$E$35:$E$55,'Calculations 1'!$F$35:$F$55,$A74)*I65</f>
        <v>10794315021.987423</v>
      </c>
      <c r="J74" s="6">
        <f>SUMIFS('Calculations 1'!$E$35:$E$55,'Calculations 1'!$F$35:$F$55,$A74)*J65</f>
        <v>11626420068.247105</v>
      </c>
      <c r="K74" s="6">
        <f>SUMIFS('Calculations 1'!$E$35:$E$55,'Calculations 1'!$F$35:$F$55,$A74)*K65</f>
        <v>12503032231.614977</v>
      </c>
      <c r="L74" s="6">
        <f>SUMIFS('Calculations 1'!$E$35:$E$55,'Calculations 1'!$F$35:$F$55,$A74)*L65</f>
        <v>13424151512.612974</v>
      </c>
      <c r="M74" s="6">
        <f>SUMIFS('Calculations 1'!$E$35:$E$55,'Calculations 1'!$F$35:$F$55,$A74)*M65</f>
        <v>14389777910.123884</v>
      </c>
      <c r="N74" s="6">
        <f>SUMIFS('Calculations 1'!$E$35:$E$55,'Calculations 1'!$F$35:$F$55,$A74)*N65</f>
        <v>15399911424.989674</v>
      </c>
      <c r="O74" s="6">
        <f>SUMIFS('Calculations 1'!$E$35:$E$55,'Calculations 1'!$F$35:$F$55,$A74)*O65</f>
        <v>16454552057.369389</v>
      </c>
      <c r="P74" s="6">
        <f>SUMIFS('Calculations 1'!$E$35:$E$55,'Calculations 1'!$F$35:$F$55,$A74)*P65</f>
        <v>17553699806.262016</v>
      </c>
      <c r="Q74" s="6">
        <f>SUMIFS('Calculations 1'!$E$35:$E$55,'Calculations 1'!$F$35:$F$55,$A74)*Q65</f>
        <v>18697354672.509525</v>
      </c>
      <c r="R74" s="6">
        <f>SUMIFS('Calculations 1'!$E$35:$E$55,'Calculations 1'!$F$35:$F$55,$A74)*R65</f>
        <v>19885516655.879494</v>
      </c>
      <c r="S74" s="6">
        <f>SUMIFS('Calculations 1'!$E$35:$E$55,'Calculations 1'!$F$35:$F$55,$A74)*S65</f>
        <v>21118185756.763401</v>
      </c>
      <c r="T74" s="6">
        <f>SUMIFS('Calculations 1'!$E$35:$E$55,'Calculations 1'!$F$35:$F$55,$A74)*T65</f>
        <v>22395361974.160233</v>
      </c>
      <c r="U74" s="6">
        <f>SUMIFS('Calculations 1'!$E$35:$E$55,'Calculations 1'!$F$35:$F$55,$A74)*U65</f>
        <v>23717045308.911938</v>
      </c>
      <c r="V74" s="6">
        <f>SUMIFS('Calculations 1'!$E$35:$E$55,'Calculations 1'!$F$35:$F$55,$A74)*V65</f>
        <v>25083235761.177547</v>
      </c>
      <c r="W74" s="6">
        <f>SUMIFS('Calculations 1'!$E$35:$E$55,'Calculations 1'!$F$35:$F$55,$A74)*W65</f>
        <v>26493933329.825607</v>
      </c>
      <c r="X74" s="6">
        <f>SUMIFS('Calculations 1'!$E$35:$E$55,'Calculations 1'!$F$35:$F$55,$A74)*X65</f>
        <v>27949138016.205692</v>
      </c>
      <c r="Y74" s="6">
        <f>SUMIFS('Calculations 1'!$E$35:$E$55,'Calculations 1'!$F$35:$F$55,$A74)*Y65</f>
        <v>29448849819.60638</v>
      </c>
      <c r="Z74" s="6">
        <f>SUMIFS('Calculations 1'!$E$35:$E$55,'Calculations 1'!$F$35:$F$55,$A74)*Z65</f>
        <v>30993068739.752319</v>
      </c>
      <c r="AA74" s="6">
        <f>SUMIFS('Calculations 1'!$E$35:$E$55,'Calculations 1'!$F$35:$F$55,$A74)*AA65</f>
        <v>32581794777.38364</v>
      </c>
      <c r="AB74" s="6">
        <f>SUMIFS('Calculations 1'!$E$35:$E$55,'Calculations 1'!$F$35:$F$55,$A74)*AB65</f>
        <v>34215027932.021278</v>
      </c>
      <c r="AC74" s="6">
        <f>SUMIFS('Calculations 1'!$E$35:$E$55,'Calculations 1'!$F$35:$F$55,$A74)*AC65</f>
        <v>35892768204.172798</v>
      </c>
      <c r="AD74" s="6">
        <f>SUMIFS('Calculations 1'!$E$35:$E$55,'Calculations 1'!$F$35:$F$55,$A74)*AD65</f>
        <v>37615015592.706749</v>
      </c>
      <c r="AE74" s="6">
        <f>SUMIFS('Calculations 1'!$E$35:$E$55,'Calculations 1'!$F$35:$F$55,$A74)*AE65</f>
        <v>39381770098.842316</v>
      </c>
      <c r="AF74" s="6">
        <f>SUMIFS('Calculations 1'!$E$35:$E$55,'Calculations 1'!$F$35:$F$55,$A74)*AF65</f>
        <v>41193031722.375542</v>
      </c>
      <c r="AG74" s="6">
        <f>SUMIFS('Calculations 1'!$E$35:$E$55,'Calculations 1'!$F$35:$F$55,$A74)*AG65</f>
        <v>43048800462.291222</v>
      </c>
      <c r="AH74" s="6">
        <f>SUMIFS('Calculations 1'!$E$35:$E$55,'Calculations 1'!$F$35:$F$55,$A74)*AH65</f>
        <v>44949076319.808434</v>
      </c>
      <c r="AI74" s="6">
        <f>SUMIFS('Calculations 1'!$E$35:$E$55,'Calculations 1'!$F$35:$F$55,$A74)*AI65</f>
        <v>46893859294.592987</v>
      </c>
    </row>
    <row r="75" spans="1:35" s="7" customFormat="1" x14ac:dyDescent="0.25">
      <c r="A75" s="7" t="s">
        <v>15</v>
      </c>
      <c r="B75" s="6">
        <f>SUMIFS('Calculations 1'!$E$35:$E$55,'Calculations 1'!$F$35:$F$55,$A75)*B66</f>
        <v>19221260907.079323</v>
      </c>
      <c r="C75" s="6">
        <f>SUMIFS('Calculations 1'!$E$35:$E$55,'Calculations 1'!$F$35:$F$55,$A75)*C66</f>
        <v>21271099191.235126</v>
      </c>
      <c r="D75" s="6">
        <f>SUMIFS('Calculations 1'!$E$35:$E$55,'Calculations 1'!$F$35:$F$55,$A75)*D66</f>
        <v>23448281041.028717</v>
      </c>
      <c r="E75" s="6">
        <f>SUMIFS('Calculations 1'!$E$35:$E$55,'Calculations 1'!$F$35:$F$55,$A75)*E66</f>
        <v>25752806458.673203</v>
      </c>
      <c r="F75" s="6">
        <f>SUMIFS('Calculations 1'!$E$35:$E$55,'Calculations 1'!$F$35:$F$55,$A75)*F66</f>
        <v>28184675439.352657</v>
      </c>
      <c r="G75" s="6">
        <f>SUMIFS('Calculations 1'!$E$35:$E$55,'Calculations 1'!$F$35:$F$55,$A75)*G66</f>
        <v>30743887987.288776</v>
      </c>
      <c r="H75" s="6">
        <f>SUMIFS('Calculations 1'!$E$35:$E$55,'Calculations 1'!$F$35:$F$55,$A75)*H66</f>
        <v>33430444099.838001</v>
      </c>
      <c r="I75" s="6">
        <f>SUMIFS('Calculations 1'!$E$35:$E$55,'Calculations 1'!$F$35:$F$55,$A75)*I66</f>
        <v>36244343780.238007</v>
      </c>
      <c r="J75" s="6">
        <f>SUMIFS('Calculations 1'!$E$35:$E$55,'Calculations 1'!$F$35:$F$55,$A75)*J66</f>
        <v>39185587024.226311</v>
      </c>
      <c r="K75" s="6">
        <f>SUMIFS('Calculations 1'!$E$35:$E$55,'Calculations 1'!$F$35:$F$55,$A75)*K66</f>
        <v>42254173833.852409</v>
      </c>
      <c r="L75" s="6">
        <f>SUMIFS('Calculations 1'!$E$35:$E$55,'Calculations 1'!$F$35:$F$55,$A75)*L66</f>
        <v>45450104211.329315</v>
      </c>
      <c r="M75" s="6">
        <f>SUMIFS('Calculations 1'!$E$35:$E$55,'Calculations 1'!$F$35:$F$55,$A75)*M66</f>
        <v>48773378151.84124</v>
      </c>
      <c r="N75" s="6">
        <f>SUMIFS('Calculations 1'!$E$35:$E$55,'Calculations 1'!$F$35:$F$55,$A75)*N66</f>
        <v>52223995659.056633</v>
      </c>
      <c r="O75" s="6">
        <f>SUMIFS('Calculations 1'!$E$35:$E$55,'Calculations 1'!$F$35:$F$55,$A75)*O66</f>
        <v>55801956733.610451</v>
      </c>
      <c r="P75" s="6">
        <f>SUMIFS('Calculations 1'!$E$35:$E$55,'Calculations 1'!$F$35:$F$55,$A75)*P66</f>
        <v>59507261371.199272</v>
      </c>
      <c r="Q75" s="6">
        <f>SUMIFS('Calculations 1'!$E$35:$E$55,'Calculations 1'!$F$35:$F$55,$A75)*Q66</f>
        <v>63339909575.491577</v>
      </c>
      <c r="R75" s="6">
        <f>SUMIFS('Calculations 1'!$E$35:$E$55,'Calculations 1'!$F$35:$F$55,$A75)*R66</f>
        <v>67299901345.462502</v>
      </c>
      <c r="S75" s="6">
        <f>SUMIFS('Calculations 1'!$E$35:$E$55,'Calculations 1'!$F$35:$F$55,$A75)*S66</f>
        <v>71387236682.771866</v>
      </c>
      <c r="T75" s="6">
        <f>SUMIFS('Calculations 1'!$E$35:$E$55,'Calculations 1'!$F$35:$F$55,$A75)*T66</f>
        <v>75601915583.116333</v>
      </c>
      <c r="U75" s="6">
        <f>SUMIFS('Calculations 1'!$E$35:$E$55,'Calculations 1'!$F$35:$F$55,$A75)*U66</f>
        <v>79943938050.1642</v>
      </c>
      <c r="V75" s="6">
        <f>SUMIFS('Calculations 1'!$E$35:$E$55,'Calculations 1'!$F$35:$F$55,$A75)*V66</f>
        <v>84413304084.550415</v>
      </c>
      <c r="W75" s="6">
        <f>SUMIFS('Calculations 1'!$E$35:$E$55,'Calculations 1'!$F$35:$F$55,$A75)*W66</f>
        <v>89010013681.418503</v>
      </c>
      <c r="X75" s="6">
        <f>SUMIFS('Calculations 1'!$E$35:$E$55,'Calculations 1'!$F$35:$F$55,$A75)*X66</f>
        <v>93734066846.608841</v>
      </c>
      <c r="Y75" s="6">
        <f>SUMIFS('Calculations 1'!$E$35:$E$55,'Calculations 1'!$F$35:$F$55,$A75)*Y66</f>
        <v>98585463577.006516</v>
      </c>
      <c r="Z75" s="6">
        <f>SUMIFS('Calculations 1'!$E$35:$E$55,'Calculations 1'!$F$35:$F$55,$A75)*Z66</f>
        <v>103564203871.46373</v>
      </c>
      <c r="AA75" s="6">
        <f>SUMIFS('Calculations 1'!$E$35:$E$55,'Calculations 1'!$F$35:$F$55,$A75)*AA66</f>
        <v>108670287733.17773</v>
      </c>
      <c r="AB75" s="6">
        <f>SUMIFS('Calculations 1'!$E$35:$E$55,'Calculations 1'!$F$35:$F$55,$A75)*AB66</f>
        <v>113903715160.05821</v>
      </c>
      <c r="AC75" s="6">
        <f>SUMIFS('Calculations 1'!$E$35:$E$55,'Calculations 1'!$F$35:$F$55,$A75)*AC66</f>
        <v>119264486154.27692</v>
      </c>
      <c r="AD75" s="6">
        <f>SUMIFS('Calculations 1'!$E$35:$E$55,'Calculations 1'!$F$35:$F$55,$A75)*AD66</f>
        <v>124752600710.97736</v>
      </c>
      <c r="AE75" s="6">
        <f>SUMIFS('Calculations 1'!$E$35:$E$55,'Calculations 1'!$F$35:$F$55,$A75)*AE66</f>
        <v>130368058835.44716</v>
      </c>
      <c r="AF75" s="6">
        <f>SUMIFS('Calculations 1'!$E$35:$E$55,'Calculations 1'!$F$35:$F$55,$A75)*AF66</f>
        <v>136110860526.74268</v>
      </c>
      <c r="AG75" s="6">
        <f>SUMIFS('Calculations 1'!$E$35:$E$55,'Calculations 1'!$F$35:$F$55,$A75)*AG66</f>
        <v>141981005780.52011</v>
      </c>
      <c r="AH75" s="6">
        <f>SUMIFS('Calculations 1'!$E$35:$E$55,'Calculations 1'!$F$35:$F$55,$A75)*AH66</f>
        <v>147978494602.0665</v>
      </c>
      <c r="AI75" s="6">
        <f>SUMIFS('Calculations 1'!$E$35:$E$55,'Calculations 1'!$F$35:$F$55,$A75)*AI66</f>
        <v>154103326989.88608</v>
      </c>
    </row>
    <row r="76" spans="1:35" s="7" customFormat="1" x14ac:dyDescent="0.25">
      <c r="A76" s="7" t="s">
        <v>16</v>
      </c>
      <c r="B76" s="6">
        <f>SUMIFS('Calculations 1'!$E$35:$E$55,'Calculations 1'!$F$35:$F$55,$A76)*B67</f>
        <v>11601603134.068304</v>
      </c>
      <c r="C76" s="6">
        <f>SUMIFS('Calculations 1'!$E$35:$E$55,'Calculations 1'!$F$35:$F$55,$A76)*C67</f>
        <v>12939895711.908689</v>
      </c>
      <c r="D76" s="6">
        <f>SUMIFS('Calculations 1'!$E$35:$E$55,'Calculations 1'!$F$35:$F$55,$A76)*D67</f>
        <v>14352688618.207779</v>
      </c>
      <c r="E76" s="6">
        <f>SUMIFS('Calculations 1'!$E$35:$E$55,'Calculations 1'!$F$35:$F$55,$A76)*E67</f>
        <v>15839981854.438892</v>
      </c>
      <c r="F76" s="6">
        <f>SUMIFS('Calculations 1'!$E$35:$E$55,'Calculations 1'!$F$35:$F$55,$A76)*F67</f>
        <v>17401775417.38274</v>
      </c>
      <c r="G76" s="6">
        <f>SUMIFS('Calculations 1'!$E$35:$E$55,'Calculations 1'!$F$35:$F$55,$A76)*G67</f>
        <v>19038069309.866325</v>
      </c>
      <c r="H76" s="6">
        <f>SUMIFS('Calculations 1'!$E$35:$E$55,'Calculations 1'!$F$35:$F$55,$A76)*H67</f>
        <v>20748863530.11985</v>
      </c>
      <c r="I76" s="6">
        <f>SUMIFS('Calculations 1'!$E$35:$E$55,'Calculations 1'!$F$35:$F$55,$A76)*I67</f>
        <v>22534158080.305325</v>
      </c>
      <c r="J76" s="6">
        <f>SUMIFS('Calculations 1'!$E$35:$E$55,'Calculations 1'!$F$35:$F$55,$A76)*J67</f>
        <v>24393952957.571911</v>
      </c>
      <c r="K76" s="6">
        <f>SUMIFS('Calculations 1'!$E$35:$E$55,'Calculations 1'!$F$35:$F$55,$A76)*K67</f>
        <v>26328248163.297195</v>
      </c>
      <c r="L76" s="6">
        <f>SUMIFS('Calculations 1'!$E$35:$E$55,'Calculations 1'!$F$35:$F$55,$A76)*L67</f>
        <v>28337043698.954456</v>
      </c>
      <c r="M76" s="6">
        <f>SUMIFS('Calculations 1'!$E$35:$E$55,'Calculations 1'!$F$35:$F$55,$A76)*M67</f>
        <v>30420339561.324482</v>
      </c>
      <c r="N76" s="6">
        <f>SUMIFS('Calculations 1'!$E$35:$E$55,'Calculations 1'!$F$35:$F$55,$A76)*N67</f>
        <v>32578135752.865967</v>
      </c>
      <c r="O76" s="6">
        <f>SUMIFS('Calculations 1'!$E$35:$E$55,'Calculations 1'!$F$35:$F$55,$A76)*O67</f>
        <v>34810432273.995003</v>
      </c>
      <c r="P76" s="6">
        <f>SUMIFS('Calculations 1'!$E$35:$E$55,'Calculations 1'!$F$35:$F$55,$A76)*P67</f>
        <v>37117229121.836807</v>
      </c>
      <c r="Q76" s="6">
        <f>SUMIFS('Calculations 1'!$E$35:$E$55,'Calculations 1'!$F$35:$F$55,$A76)*Q67</f>
        <v>39498526298.850067</v>
      </c>
      <c r="R76" s="6">
        <f>SUMIFS('Calculations 1'!$E$35:$E$55,'Calculations 1'!$F$35:$F$55,$A76)*R67</f>
        <v>41954323804.345917</v>
      </c>
      <c r="S76" s="6">
        <f>SUMIFS('Calculations 1'!$E$35:$E$55,'Calculations 1'!$F$35:$F$55,$A76)*S67</f>
        <v>44484621639.429352</v>
      </c>
      <c r="T76" s="6">
        <f>SUMIFS('Calculations 1'!$E$35:$E$55,'Calculations 1'!$F$35:$F$55,$A76)*T67</f>
        <v>47089419801.225594</v>
      </c>
      <c r="U76" s="6">
        <f>SUMIFS('Calculations 1'!$E$35:$E$55,'Calculations 1'!$F$35:$F$55,$A76)*U67</f>
        <v>49768718292.193268</v>
      </c>
      <c r="V76" s="6">
        <f>SUMIFS('Calculations 1'!$E$35:$E$55,'Calculations 1'!$F$35:$F$55,$A76)*V67</f>
        <v>52522517112.748436</v>
      </c>
      <c r="W76" s="6">
        <f>SUMIFS('Calculations 1'!$E$35:$E$55,'Calculations 1'!$F$35:$F$55,$A76)*W67</f>
        <v>55350816259.648132</v>
      </c>
      <c r="X76" s="6">
        <f>SUMIFS('Calculations 1'!$E$35:$E$55,'Calculations 1'!$F$35:$F$55,$A76)*X67</f>
        <v>58253615736.800247</v>
      </c>
      <c r="Y76" s="6">
        <f>SUMIFS('Calculations 1'!$E$35:$E$55,'Calculations 1'!$F$35:$F$55,$A76)*Y67</f>
        <v>61230915542.114601</v>
      </c>
      <c r="Z76" s="6">
        <f>SUMIFS('Calculations 1'!$E$35:$E$55,'Calculations 1'!$F$35:$F$55,$A76)*Z67</f>
        <v>64282715674.830376</v>
      </c>
      <c r="AA76" s="6">
        <f>SUMIFS('Calculations 1'!$E$35:$E$55,'Calculations 1'!$F$35:$F$55,$A76)*AA67</f>
        <v>67409016137.085976</v>
      </c>
      <c r="AB76" s="6">
        <f>SUMIFS('Calculations 1'!$E$35:$E$55,'Calculations 1'!$F$35:$F$55,$A76)*AB67</f>
        <v>70609816927.479904</v>
      </c>
      <c r="AC76" s="6">
        <f>SUMIFS('Calculations 1'!$E$35:$E$55,'Calculations 1'!$F$35:$F$55,$A76)*AC67</f>
        <v>73885118047.461258</v>
      </c>
      <c r="AD76" s="6">
        <f>SUMIFS('Calculations 1'!$E$35:$E$55,'Calculations 1'!$F$35:$F$55,$A76)*AD67</f>
        <v>77234919493.787048</v>
      </c>
      <c r="AE76" s="6">
        <f>SUMIFS('Calculations 1'!$E$35:$E$55,'Calculations 1'!$F$35:$F$55,$A76)*AE67</f>
        <v>80659221269.997208</v>
      </c>
      <c r="AF76" s="6">
        <f>SUMIFS('Calculations 1'!$E$35:$E$55,'Calculations 1'!$F$35:$F$55,$A76)*AF67</f>
        <v>84158023375.450272</v>
      </c>
      <c r="AG76" s="6">
        <f>SUMIFS('Calculations 1'!$E$35:$E$55,'Calculations 1'!$F$35:$F$55,$A76)*AG67</f>
        <v>87731325807.24791</v>
      </c>
      <c r="AH76" s="6">
        <f>SUMIFS('Calculations 1'!$E$35:$E$55,'Calculations 1'!$F$35:$F$55,$A76)*AH67</f>
        <v>91379128568.929626</v>
      </c>
      <c r="AI76" s="6">
        <f>SUMIFS('Calculations 1'!$E$35:$E$55,'Calculations 1'!$F$35:$F$55,$A76)*AI67</f>
        <v>95101431659.486465</v>
      </c>
    </row>
    <row r="78" spans="1:35" s="55" customFormat="1" x14ac:dyDescent="0.25">
      <c r="A78" s="3" t="s">
        <v>166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s="55" customFormat="1" x14ac:dyDescent="0.25">
      <c r="B79" s="48">
        <v>2017</v>
      </c>
      <c r="C79" s="48">
        <v>2018</v>
      </c>
      <c r="D79" s="48">
        <v>2019</v>
      </c>
      <c r="E79" s="48">
        <v>2020</v>
      </c>
      <c r="F79" s="48">
        <v>2021</v>
      </c>
      <c r="G79" s="48">
        <v>2022</v>
      </c>
      <c r="H79" s="48">
        <v>2023</v>
      </c>
      <c r="I79" s="48">
        <v>2024</v>
      </c>
      <c r="J79" s="48">
        <v>2025</v>
      </c>
      <c r="K79" s="48">
        <v>2026</v>
      </c>
      <c r="L79" s="48">
        <v>2027</v>
      </c>
      <c r="M79" s="48">
        <v>2028</v>
      </c>
      <c r="N79" s="48">
        <v>2029</v>
      </c>
      <c r="O79" s="48">
        <v>2030</v>
      </c>
      <c r="P79" s="48">
        <v>2031</v>
      </c>
      <c r="Q79" s="48">
        <v>2032</v>
      </c>
      <c r="R79" s="48">
        <v>2033</v>
      </c>
      <c r="S79" s="48">
        <v>2034</v>
      </c>
      <c r="T79" s="48">
        <v>2035</v>
      </c>
      <c r="U79" s="48">
        <v>2036</v>
      </c>
      <c r="V79" s="48">
        <v>2037</v>
      </c>
      <c r="W79" s="48">
        <v>2038</v>
      </c>
      <c r="X79" s="48">
        <v>2039</v>
      </c>
      <c r="Y79" s="48">
        <v>2040</v>
      </c>
      <c r="Z79" s="48">
        <v>2041</v>
      </c>
      <c r="AA79" s="48">
        <v>2042</v>
      </c>
      <c r="AB79" s="48">
        <v>2043</v>
      </c>
      <c r="AC79" s="48">
        <v>2044</v>
      </c>
      <c r="AD79" s="48">
        <v>2045</v>
      </c>
      <c r="AE79" s="48">
        <v>2046</v>
      </c>
      <c r="AF79" s="48">
        <v>2047</v>
      </c>
      <c r="AG79" s="48">
        <v>2048</v>
      </c>
      <c r="AH79" s="48">
        <v>2049</v>
      </c>
      <c r="AI79" s="48">
        <v>2050</v>
      </c>
    </row>
    <row r="80" spans="1:35" x14ac:dyDescent="0.25">
      <c r="A80" s="55" t="s">
        <v>11</v>
      </c>
      <c r="B80">
        <f>B71</f>
        <v>0</v>
      </c>
      <c r="C80" s="55">
        <f t="shared" ref="C80:AI80" si="6">C71</f>
        <v>0</v>
      </c>
      <c r="D80" s="55">
        <f t="shared" si="6"/>
        <v>0</v>
      </c>
      <c r="E80" s="55">
        <f t="shared" si="6"/>
        <v>0</v>
      </c>
      <c r="F80" s="55">
        <f t="shared" si="6"/>
        <v>0</v>
      </c>
      <c r="G80" s="55">
        <f t="shared" si="6"/>
        <v>0</v>
      </c>
      <c r="H80" s="55">
        <f t="shared" si="6"/>
        <v>0</v>
      </c>
      <c r="I80" s="55">
        <f t="shared" si="6"/>
        <v>0</v>
      </c>
      <c r="J80" s="55">
        <f t="shared" si="6"/>
        <v>0</v>
      </c>
      <c r="K80" s="55">
        <f t="shared" si="6"/>
        <v>0</v>
      </c>
      <c r="L80" s="55">
        <f t="shared" si="6"/>
        <v>0</v>
      </c>
      <c r="M80" s="55">
        <f t="shared" si="6"/>
        <v>0</v>
      </c>
      <c r="N80" s="55">
        <f t="shared" si="6"/>
        <v>0</v>
      </c>
      <c r="O80" s="55">
        <f t="shared" si="6"/>
        <v>0</v>
      </c>
      <c r="P80" s="55">
        <f t="shared" si="6"/>
        <v>0</v>
      </c>
      <c r="Q80" s="55">
        <f t="shared" si="6"/>
        <v>0</v>
      </c>
      <c r="R80" s="55">
        <f t="shared" si="6"/>
        <v>0</v>
      </c>
      <c r="S80" s="55">
        <f t="shared" si="6"/>
        <v>0</v>
      </c>
      <c r="T80" s="55">
        <f t="shared" si="6"/>
        <v>0</v>
      </c>
      <c r="U80" s="55">
        <f t="shared" si="6"/>
        <v>0</v>
      </c>
      <c r="V80" s="55">
        <f t="shared" si="6"/>
        <v>0</v>
      </c>
      <c r="W80" s="55">
        <f t="shared" si="6"/>
        <v>0</v>
      </c>
      <c r="X80" s="55">
        <f t="shared" si="6"/>
        <v>0</v>
      </c>
      <c r="Y80" s="55">
        <f t="shared" si="6"/>
        <v>0</v>
      </c>
      <c r="Z80" s="55">
        <f t="shared" si="6"/>
        <v>0</v>
      </c>
      <c r="AA80" s="55">
        <f t="shared" si="6"/>
        <v>0</v>
      </c>
      <c r="AB80" s="55">
        <f t="shared" si="6"/>
        <v>0</v>
      </c>
      <c r="AC80" s="55">
        <f t="shared" si="6"/>
        <v>0</v>
      </c>
      <c r="AD80" s="55">
        <f t="shared" si="6"/>
        <v>0</v>
      </c>
      <c r="AE80" s="55">
        <f t="shared" si="6"/>
        <v>0</v>
      </c>
      <c r="AF80" s="55">
        <f t="shared" si="6"/>
        <v>0</v>
      </c>
      <c r="AG80" s="55">
        <f t="shared" si="6"/>
        <v>0</v>
      </c>
      <c r="AH80" s="55">
        <f t="shared" si="6"/>
        <v>0</v>
      </c>
      <c r="AI80" s="55">
        <f t="shared" si="6"/>
        <v>0</v>
      </c>
    </row>
    <row r="81" spans="1:35" x14ac:dyDescent="0.25">
      <c r="A81" s="55" t="s">
        <v>12</v>
      </c>
      <c r="B81" s="6">
        <f>B72/$B$2</f>
        <v>321998830.29815829</v>
      </c>
      <c r="C81" s="6">
        <f t="shared" ref="C81:AI85" si="7">C72/$B$2</f>
        <v>359769296.13067526</v>
      </c>
      <c r="D81" s="6">
        <f t="shared" si="7"/>
        <v>399592849.13289946</v>
      </c>
      <c r="E81" s="6">
        <f t="shared" si="7"/>
        <v>441469489.34657532</v>
      </c>
      <c r="F81" s="6">
        <f t="shared" si="7"/>
        <v>485399216.6804148</v>
      </c>
      <c r="G81" s="6">
        <f t="shared" si="7"/>
        <v>531382031.21460938</v>
      </c>
      <c r="H81" s="6">
        <f t="shared" si="7"/>
        <v>579417932.89895916</v>
      </c>
      <c r="I81" s="6">
        <f t="shared" si="7"/>
        <v>629506921.79475832</v>
      </c>
      <c r="J81" s="6">
        <f t="shared" si="7"/>
        <v>681648997.82115841</v>
      </c>
      <c r="K81" s="6">
        <f t="shared" si="7"/>
        <v>735844161.01726568</v>
      </c>
      <c r="L81" s="6">
        <f t="shared" si="7"/>
        <v>792092411.42482316</v>
      </c>
      <c r="M81" s="6">
        <f t="shared" si="7"/>
        <v>850393748.95254493</v>
      </c>
      <c r="N81" s="6">
        <f t="shared" si="7"/>
        <v>910748173.67018759</v>
      </c>
      <c r="O81" s="6">
        <f t="shared" si="7"/>
        <v>973155685.58950305</v>
      </c>
      <c r="P81" s="6">
        <f t="shared" si="7"/>
        <v>1037616284.628983</v>
      </c>
      <c r="Q81" s="6">
        <f t="shared" si="7"/>
        <v>1104129970.8583837</v>
      </c>
      <c r="R81" s="6">
        <f t="shared" si="7"/>
        <v>1172696744.2581496</v>
      </c>
      <c r="S81" s="6">
        <f t="shared" si="7"/>
        <v>1243316604.8595896</v>
      </c>
      <c r="T81" s="6">
        <f t="shared" si="7"/>
        <v>1315989552.5811951</v>
      </c>
      <c r="U81" s="6">
        <f t="shared" si="7"/>
        <v>1390715587.4927201</v>
      </c>
      <c r="V81" s="6">
        <f t="shared" si="7"/>
        <v>1467494709.6059172</v>
      </c>
      <c r="W81" s="6">
        <f t="shared" si="7"/>
        <v>1546326918.8288443</v>
      </c>
      <c r="X81" s="6">
        <f t="shared" si="7"/>
        <v>1627212215.2723389</v>
      </c>
      <c r="Y81" s="6">
        <f t="shared" si="7"/>
        <v>1710150598.8770845</v>
      </c>
      <c r="Z81" s="6">
        <f t="shared" si="7"/>
        <v>1795142069.6215441</v>
      </c>
      <c r="AA81" s="6">
        <f t="shared" si="7"/>
        <v>1882186627.5663617</v>
      </c>
      <c r="AB81" s="6">
        <f t="shared" si="7"/>
        <v>1971284272.6717713</v>
      </c>
      <c r="AC81" s="6">
        <f t="shared" si="7"/>
        <v>2062435004.9788508</v>
      </c>
      <c r="AD81" s="6">
        <f t="shared" si="7"/>
        <v>2155638824.395659</v>
      </c>
      <c r="AE81" s="6">
        <f t="shared" si="7"/>
        <v>2250895731.0226045</v>
      </c>
      <c r="AF81" s="6">
        <f t="shared" si="7"/>
        <v>2348205724.8414402</v>
      </c>
      <c r="AG81" s="6">
        <f t="shared" si="7"/>
        <v>2447568805.7700081</v>
      </c>
      <c r="AH81" s="6">
        <f t="shared" si="7"/>
        <v>2548984973.9087057</v>
      </c>
      <c r="AI81" s="6">
        <f t="shared" si="7"/>
        <v>2652454229.2288723</v>
      </c>
    </row>
    <row r="82" spans="1:35" x14ac:dyDescent="0.25">
      <c r="A82" s="55" t="s">
        <v>13</v>
      </c>
      <c r="B82" s="6">
        <f t="shared" ref="B82:Q85" si="8">B73/$B$2</f>
        <v>651976610.37523043</v>
      </c>
      <c r="C82" s="6">
        <f t="shared" si="8"/>
        <v>794319312.47302532</v>
      </c>
      <c r="D82" s="6">
        <f t="shared" si="8"/>
        <v>939279485.91560495</v>
      </c>
      <c r="E82" s="6">
        <f t="shared" si="8"/>
        <v>1086857130.8771441</v>
      </c>
      <c r="F82" s="6">
        <f t="shared" si="8"/>
        <v>1237052246.9691131</v>
      </c>
      <c r="G82" s="6">
        <f t="shared" si="8"/>
        <v>1389864834.5356526</v>
      </c>
      <c r="H82" s="6">
        <f t="shared" si="8"/>
        <v>1545294893.3615787</v>
      </c>
      <c r="I82" s="6">
        <f t="shared" si="8"/>
        <v>1703342423.706455</v>
      </c>
      <c r="J82" s="6">
        <f t="shared" si="8"/>
        <v>1864007425.2253098</v>
      </c>
      <c r="K82" s="6">
        <f t="shared" si="8"/>
        <v>2027289898.0889502</v>
      </c>
      <c r="L82" s="6">
        <f t="shared" si="8"/>
        <v>2193189842.4715428</v>
      </c>
      <c r="M82" s="6">
        <f t="shared" si="8"/>
        <v>2361707257.98457</v>
      </c>
      <c r="N82" s="6">
        <f t="shared" si="8"/>
        <v>2532842144.9286304</v>
      </c>
      <c r="O82" s="6">
        <f t="shared" si="8"/>
        <v>2706594503.3489394</v>
      </c>
      <c r="P82" s="6">
        <f t="shared" si="8"/>
        <v>2882964332.8996835</v>
      </c>
      <c r="Q82" s="6">
        <f t="shared" si="8"/>
        <v>3061951633.8814597</v>
      </c>
      <c r="R82" s="6">
        <f t="shared" si="7"/>
        <v>3243556406.2088575</v>
      </c>
      <c r="S82" s="6">
        <f t="shared" si="7"/>
        <v>3427778650.0125084</v>
      </c>
      <c r="T82" s="6">
        <f t="shared" si="7"/>
        <v>3614618364.9465981</v>
      </c>
      <c r="U82" s="6">
        <f t="shared" si="7"/>
        <v>3804075551.311717</v>
      </c>
      <c r="V82" s="6">
        <f t="shared" si="7"/>
        <v>3996150209.1530795</v>
      </c>
      <c r="W82" s="6">
        <f t="shared" si="7"/>
        <v>4190842338.0813427</v>
      </c>
      <c r="X82" s="6">
        <f t="shared" si="7"/>
        <v>4388151938.5704165</v>
      </c>
      <c r="Y82" s="6">
        <f t="shared" si="7"/>
        <v>4588079010.363265</v>
      </c>
      <c r="Z82" s="6">
        <f t="shared" si="7"/>
        <v>4790623553.3719339</v>
      </c>
      <c r="AA82" s="6">
        <f t="shared" si="7"/>
        <v>4995785567.8551846</v>
      </c>
      <c r="AB82" s="6">
        <f t="shared" si="7"/>
        <v>5203565053.6413698</v>
      </c>
      <c r="AC82" s="6">
        <f t="shared" si="7"/>
        <v>5413962010.9037914</v>
      </c>
      <c r="AD82" s="6">
        <f t="shared" si="7"/>
        <v>5626976439.2531042</v>
      </c>
      <c r="AE82" s="6">
        <f t="shared" si="7"/>
        <v>5842608339.1197128</v>
      </c>
      <c r="AF82" s="6">
        <f t="shared" si="7"/>
        <v>6060857710.4198418</v>
      </c>
      <c r="AG82" s="6">
        <f t="shared" si="7"/>
        <v>6281724552.806879</v>
      </c>
      <c r="AH82" s="6">
        <f t="shared" si="7"/>
        <v>6505208866.7111778</v>
      </c>
      <c r="AI82" s="6">
        <f t="shared" si="7"/>
        <v>6731310652.0055189</v>
      </c>
    </row>
    <row r="83" spans="1:35" x14ac:dyDescent="0.25">
      <c r="A83" s="55" t="s">
        <v>14</v>
      </c>
      <c r="B83" s="6">
        <f t="shared" si="8"/>
        <v>113488752.54120527</v>
      </c>
      <c r="C83" s="6">
        <f t="shared" si="8"/>
        <v>122993138.63530363</v>
      </c>
      <c r="D83" s="6">
        <f t="shared" si="8"/>
        <v>133310143.26342036</v>
      </c>
      <c r="E83" s="6">
        <f t="shared" si="8"/>
        <v>144439766.43508548</v>
      </c>
      <c r="F83" s="6">
        <f t="shared" si="8"/>
        <v>156382008.12990016</v>
      </c>
      <c r="G83" s="6">
        <f t="shared" si="8"/>
        <v>169136868.36561954</v>
      </c>
      <c r="H83" s="6">
        <f t="shared" si="8"/>
        <v>182704347.13111454</v>
      </c>
      <c r="I83" s="6">
        <f t="shared" si="8"/>
        <v>197084444.44015741</v>
      </c>
      <c r="J83" s="6">
        <f t="shared" si="8"/>
        <v>212277160.27473259</v>
      </c>
      <c r="K83" s="6">
        <f t="shared" si="8"/>
        <v>228282494.64332619</v>
      </c>
      <c r="L83" s="6">
        <f t="shared" si="8"/>
        <v>245100447.55546784</v>
      </c>
      <c r="M83" s="6">
        <f t="shared" si="8"/>
        <v>262731018.99075922</v>
      </c>
      <c r="N83" s="6">
        <f t="shared" si="8"/>
        <v>281174208.96457314</v>
      </c>
      <c r="O83" s="6">
        <f t="shared" si="8"/>
        <v>300430017.47981352</v>
      </c>
      <c r="P83" s="6">
        <f t="shared" si="8"/>
        <v>320498444.51820368</v>
      </c>
      <c r="Q83" s="6">
        <f t="shared" si="8"/>
        <v>341379490.09511638</v>
      </c>
      <c r="R83" s="6">
        <f t="shared" si="7"/>
        <v>363073154.20630807</v>
      </c>
      <c r="S83" s="6">
        <f t="shared" si="7"/>
        <v>385579436.85892642</v>
      </c>
      <c r="T83" s="6">
        <f t="shared" si="7"/>
        <v>408898338.03469473</v>
      </c>
      <c r="U83" s="6">
        <f t="shared" si="7"/>
        <v>433029857.74898553</v>
      </c>
      <c r="V83" s="6">
        <f t="shared" si="7"/>
        <v>457973996.00470233</v>
      </c>
      <c r="W83" s="6">
        <f t="shared" si="7"/>
        <v>483730752.78118688</v>
      </c>
      <c r="X83" s="6">
        <f t="shared" si="7"/>
        <v>510300128.10307997</v>
      </c>
      <c r="Y83" s="6">
        <f t="shared" si="7"/>
        <v>537682121.95739233</v>
      </c>
      <c r="Z83" s="6">
        <f t="shared" si="7"/>
        <v>565876734.33909655</v>
      </c>
      <c r="AA83" s="6">
        <f t="shared" si="7"/>
        <v>594883965.26170599</v>
      </c>
      <c r="AB83" s="6">
        <f t="shared" si="7"/>
        <v>624703814.71647394</v>
      </c>
      <c r="AC83" s="6">
        <f t="shared" si="7"/>
        <v>655336282.71266747</v>
      </c>
      <c r="AD83" s="6">
        <f t="shared" si="7"/>
        <v>686781369.22962844</v>
      </c>
      <c r="AE83" s="6">
        <f t="shared" si="7"/>
        <v>719039074.28961682</v>
      </c>
      <c r="AF83" s="6">
        <f t="shared" si="7"/>
        <v>752109397.88890886</v>
      </c>
      <c r="AG83" s="6">
        <f t="shared" si="7"/>
        <v>785992340.00896871</v>
      </c>
      <c r="AH83" s="6">
        <f t="shared" si="7"/>
        <v>820687900.67205465</v>
      </c>
      <c r="AI83" s="6">
        <f t="shared" si="7"/>
        <v>856196079.87206471</v>
      </c>
    </row>
    <row r="84" spans="1:35" x14ac:dyDescent="0.25">
      <c r="A84" s="55" t="s">
        <v>15</v>
      </c>
      <c r="B84" s="6">
        <f t="shared" si="8"/>
        <v>350945059.4683097</v>
      </c>
      <c r="C84" s="6">
        <f t="shared" si="8"/>
        <v>388371356.42203993</v>
      </c>
      <c r="D84" s="6">
        <f t="shared" si="8"/>
        <v>428122713.91325027</v>
      </c>
      <c r="E84" s="6">
        <f t="shared" si="8"/>
        <v>470199131.98234802</v>
      </c>
      <c r="F84" s="6">
        <f t="shared" si="8"/>
        <v>514600610.54140323</v>
      </c>
      <c r="G84" s="6">
        <f t="shared" si="8"/>
        <v>561327149.66749632</v>
      </c>
      <c r="H84" s="6">
        <f t="shared" si="8"/>
        <v>610378749.31236076</v>
      </c>
      <c r="I84" s="6">
        <f t="shared" si="8"/>
        <v>661755409.53511059</v>
      </c>
      <c r="J84" s="6">
        <f t="shared" si="8"/>
        <v>715457130.2579205</v>
      </c>
      <c r="K84" s="6">
        <f t="shared" si="8"/>
        <v>771483911.51821077</v>
      </c>
      <c r="L84" s="6">
        <f t="shared" si="8"/>
        <v>829835753.3563869</v>
      </c>
      <c r="M84" s="6">
        <f t="shared" si="8"/>
        <v>890512655.68452144</v>
      </c>
      <c r="N84" s="6">
        <f t="shared" si="8"/>
        <v>953514618.56959343</v>
      </c>
      <c r="O84" s="6">
        <f t="shared" si="8"/>
        <v>1018841642.0231961</v>
      </c>
      <c r="P84" s="6">
        <f t="shared" si="8"/>
        <v>1086493725.9667568</v>
      </c>
      <c r="Q84" s="6">
        <f t="shared" si="8"/>
        <v>1156470870.4672554</v>
      </c>
      <c r="R84" s="6">
        <f t="shared" si="7"/>
        <v>1228773075.5059795</v>
      </c>
      <c r="S84" s="6">
        <f t="shared" si="7"/>
        <v>1303400341.1132348</v>
      </c>
      <c r="T84" s="6">
        <f t="shared" si="7"/>
        <v>1380352667.2104497</v>
      </c>
      <c r="U84" s="6">
        <f t="shared" si="7"/>
        <v>1459630053.8646009</v>
      </c>
      <c r="V84" s="6">
        <f t="shared" si="7"/>
        <v>1541232501.0872815</v>
      </c>
      <c r="W84" s="6">
        <f t="shared" si="7"/>
        <v>1625160008.7898209</v>
      </c>
      <c r="X84" s="6">
        <f t="shared" si="7"/>
        <v>1711412577.0788541</v>
      </c>
      <c r="Y84" s="6">
        <f t="shared" si="7"/>
        <v>1799990205.8975079</v>
      </c>
      <c r="Z84" s="6">
        <f t="shared" si="7"/>
        <v>1890892895.2248261</v>
      </c>
      <c r="AA84" s="6">
        <f t="shared" si="7"/>
        <v>1984120645.1191843</v>
      </c>
      <c r="AB84" s="6">
        <f t="shared" si="7"/>
        <v>2079673455.5424175</v>
      </c>
      <c r="AC84" s="6">
        <f t="shared" si="7"/>
        <v>2177551326.5341778</v>
      </c>
      <c r="AD84" s="6">
        <f t="shared" si="7"/>
        <v>2277754258.005794</v>
      </c>
      <c r="AE84" s="6">
        <f t="shared" si="7"/>
        <v>2380282250.0538096</v>
      </c>
      <c r="AF84" s="6">
        <f t="shared" si="7"/>
        <v>2485135302.6609945</v>
      </c>
      <c r="AG84" s="6">
        <f t="shared" si="7"/>
        <v>2592313415.7480392</v>
      </c>
      <c r="AH84" s="6">
        <f t="shared" si="7"/>
        <v>2701816589.4114752</v>
      </c>
      <c r="AI84" s="6">
        <f t="shared" si="7"/>
        <v>2813644823.6239924</v>
      </c>
    </row>
    <row r="85" spans="1:35" x14ac:dyDescent="0.25">
      <c r="A85" s="55" t="s">
        <v>16</v>
      </c>
      <c r="B85" s="6">
        <f t="shared" si="8"/>
        <v>211824048.45843169</v>
      </c>
      <c r="C85" s="6">
        <f t="shared" si="8"/>
        <v>236258822.56543159</v>
      </c>
      <c r="D85" s="6">
        <f t="shared" si="8"/>
        <v>262053836.37406933</v>
      </c>
      <c r="E85" s="6">
        <f t="shared" si="8"/>
        <v>289209089.91124505</v>
      </c>
      <c r="F85" s="6">
        <f t="shared" si="8"/>
        <v>317724583.11818039</v>
      </c>
      <c r="G85" s="6">
        <f t="shared" si="8"/>
        <v>347600316.04649121</v>
      </c>
      <c r="H85" s="6">
        <f t="shared" si="8"/>
        <v>378836288.66386431</v>
      </c>
      <c r="I85" s="6">
        <f t="shared" si="8"/>
        <v>411432501.00977403</v>
      </c>
      <c r="J85" s="6">
        <f t="shared" si="8"/>
        <v>445388953.03216922</v>
      </c>
      <c r="K85" s="6">
        <f t="shared" si="8"/>
        <v>480705644.75620216</v>
      </c>
      <c r="L85" s="6">
        <f t="shared" si="8"/>
        <v>517382576.20877224</v>
      </c>
      <c r="M85" s="6">
        <f t="shared" si="8"/>
        <v>555419747.33110249</v>
      </c>
      <c r="N85" s="6">
        <f t="shared" si="8"/>
        <v>594817158.16808403</v>
      </c>
      <c r="O85" s="6">
        <f t="shared" si="8"/>
        <v>635574808.72731423</v>
      </c>
      <c r="P85" s="6">
        <f t="shared" si="8"/>
        <v>677692698.95630467</v>
      </c>
      <c r="Q85" s="6">
        <f t="shared" si="8"/>
        <v>721170828.89994645</v>
      </c>
      <c r="R85" s="6">
        <f t="shared" si="7"/>
        <v>766009198.54566216</v>
      </c>
      <c r="S85" s="6">
        <f t="shared" si="7"/>
        <v>812207807.91362703</v>
      </c>
      <c r="T85" s="6">
        <f t="shared" si="7"/>
        <v>859766656.95135272</v>
      </c>
      <c r="U85" s="6">
        <f t="shared" si="7"/>
        <v>908685745.70372951</v>
      </c>
      <c r="V85" s="6">
        <f t="shared" si="7"/>
        <v>958965074.17835367</v>
      </c>
      <c r="W85" s="6">
        <f t="shared" si="7"/>
        <v>1010604642.3160148</v>
      </c>
      <c r="X85" s="6">
        <f t="shared" si="7"/>
        <v>1063604450.1880636</v>
      </c>
      <c r="Y85" s="6">
        <f t="shared" si="7"/>
        <v>1117964497.7563374</v>
      </c>
      <c r="Z85" s="6">
        <f t="shared" si="7"/>
        <v>1173684785.0069449</v>
      </c>
      <c r="AA85" s="6">
        <f t="shared" si="7"/>
        <v>1230765311.9789295</v>
      </c>
      <c r="AB85" s="6">
        <f t="shared" si="7"/>
        <v>1289206078.6467025</v>
      </c>
      <c r="AC85" s="6">
        <f t="shared" si="7"/>
        <v>1349007085.0367217</v>
      </c>
      <c r="AD85" s="6">
        <f t="shared" si="7"/>
        <v>1410168331.0897763</v>
      </c>
      <c r="AE85" s="6">
        <f t="shared" si="7"/>
        <v>1472689816.8704984</v>
      </c>
      <c r="AF85" s="6">
        <f t="shared" si="7"/>
        <v>1536571542.3671768</v>
      </c>
      <c r="AG85" s="6">
        <f t="shared" si="7"/>
        <v>1601813507.5268924</v>
      </c>
      <c r="AH85" s="6">
        <f t="shared" si="7"/>
        <v>1668415712.4142709</v>
      </c>
      <c r="AI85" s="6">
        <f t="shared" si="7"/>
        <v>1736378157.0108902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7"/>
  <sheetViews>
    <sheetView workbookViewId="0">
      <selection activeCell="A3" sqref="A3:AL7"/>
    </sheetView>
  </sheetViews>
  <sheetFormatPr defaultRowHeight="15" x14ac:dyDescent="0.25"/>
  <cols>
    <col min="1" max="1" width="24.85546875" customWidth="1"/>
    <col min="2" max="4" width="8.5703125" style="55" bestFit="1" customWidth="1"/>
    <col min="5" max="5" width="8.5703125" bestFit="1" customWidth="1"/>
  </cols>
  <sheetData>
    <row r="1" spans="1:38" x14ac:dyDescent="0.25">
      <c r="A1" s="55" t="s">
        <v>167</v>
      </c>
      <c r="B1" s="55">
        <v>2014</v>
      </c>
      <c r="C1" s="55">
        <v>2015</v>
      </c>
      <c r="D1" s="55">
        <v>2016</v>
      </c>
      <c r="E1" s="7">
        <v>2017</v>
      </c>
      <c r="F1" s="7">
        <v>2018</v>
      </c>
      <c r="G1" s="7">
        <v>2019</v>
      </c>
      <c r="H1" s="7">
        <v>2020</v>
      </c>
      <c r="I1" s="7">
        <v>2021</v>
      </c>
      <c r="J1" s="7">
        <v>2022</v>
      </c>
      <c r="K1" s="7">
        <v>2023</v>
      </c>
      <c r="L1" s="7">
        <v>2024</v>
      </c>
      <c r="M1" s="7">
        <v>2025</v>
      </c>
      <c r="N1" s="7">
        <v>2026</v>
      </c>
      <c r="O1" s="7">
        <v>2027</v>
      </c>
      <c r="P1" s="7">
        <v>2028</v>
      </c>
      <c r="Q1" s="7">
        <v>2029</v>
      </c>
      <c r="R1" s="7">
        <v>2030</v>
      </c>
      <c r="S1" s="7">
        <v>2031</v>
      </c>
      <c r="T1" s="7">
        <v>2032</v>
      </c>
      <c r="U1" s="7">
        <v>2033</v>
      </c>
      <c r="V1" s="7">
        <v>2034</v>
      </c>
      <c r="W1" s="7">
        <v>2035</v>
      </c>
      <c r="X1" s="7">
        <v>2036</v>
      </c>
      <c r="Y1" s="7">
        <v>2037</v>
      </c>
      <c r="Z1" s="7">
        <v>2038</v>
      </c>
      <c r="AA1" s="7">
        <v>2039</v>
      </c>
      <c r="AB1" s="7">
        <v>2040</v>
      </c>
      <c r="AC1" s="7">
        <v>2041</v>
      </c>
      <c r="AD1" s="7">
        <v>2042</v>
      </c>
      <c r="AE1" s="7">
        <v>2043</v>
      </c>
      <c r="AF1" s="7">
        <v>2044</v>
      </c>
      <c r="AG1" s="7">
        <v>2045</v>
      </c>
      <c r="AH1" s="7">
        <v>2046</v>
      </c>
      <c r="AI1" s="7">
        <v>2047</v>
      </c>
      <c r="AJ1" s="7">
        <v>2048</v>
      </c>
      <c r="AK1" s="7">
        <v>2049</v>
      </c>
      <c r="AL1" s="7">
        <v>2050</v>
      </c>
    </row>
    <row r="2" spans="1:38" x14ac:dyDescent="0.25">
      <c r="A2" s="7" t="s">
        <v>11</v>
      </c>
      <c r="B2" s="6">
        <f>E2</f>
        <v>0</v>
      </c>
      <c r="C2" s="6">
        <f>B2</f>
        <v>0</v>
      </c>
      <c r="D2" s="6">
        <f>C2</f>
        <v>0</v>
      </c>
      <c r="E2" s="6">
        <f>'Calculations 2'!B24</f>
        <v>0</v>
      </c>
      <c r="F2" s="6">
        <f>'Calculations 2'!C24</f>
        <v>0</v>
      </c>
      <c r="G2" s="6">
        <f>'Calculations 2'!D24</f>
        <v>0</v>
      </c>
      <c r="H2" s="6">
        <f>'Calculations 2'!E24</f>
        <v>0</v>
      </c>
      <c r="I2" s="6">
        <f>'Calculations 2'!F24</f>
        <v>0</v>
      </c>
      <c r="J2" s="6">
        <f>'Calculations 2'!G24</f>
        <v>0</v>
      </c>
      <c r="K2" s="6">
        <f>'Calculations 2'!H24</f>
        <v>0</v>
      </c>
      <c r="L2" s="6">
        <f>'Calculations 2'!I24</f>
        <v>0</v>
      </c>
      <c r="M2" s="6">
        <f>'Calculations 2'!J24</f>
        <v>0</v>
      </c>
      <c r="N2" s="6">
        <f>'Calculations 2'!K24</f>
        <v>0</v>
      </c>
      <c r="O2" s="6">
        <f>'Calculations 2'!L24</f>
        <v>0</v>
      </c>
      <c r="P2" s="6">
        <f>'Calculations 2'!M24</f>
        <v>0</v>
      </c>
      <c r="Q2" s="6">
        <f>'Calculations 2'!N24</f>
        <v>0</v>
      </c>
      <c r="R2" s="6">
        <f>'Calculations 2'!O24</f>
        <v>0</v>
      </c>
      <c r="S2" s="6">
        <f>'Calculations 2'!P24</f>
        <v>0</v>
      </c>
      <c r="T2" s="6">
        <f>'Calculations 2'!Q24</f>
        <v>0</v>
      </c>
      <c r="U2" s="6">
        <f>'Calculations 2'!R24</f>
        <v>0</v>
      </c>
      <c r="V2" s="6">
        <f>'Calculations 2'!S24</f>
        <v>0</v>
      </c>
      <c r="W2" s="6">
        <f>'Calculations 2'!T24</f>
        <v>0</v>
      </c>
      <c r="X2" s="6">
        <f>'Calculations 2'!U24</f>
        <v>0</v>
      </c>
      <c r="Y2" s="6">
        <f>'Calculations 2'!V24</f>
        <v>0</v>
      </c>
      <c r="Z2" s="6">
        <f>'Calculations 2'!W24</f>
        <v>0</v>
      </c>
      <c r="AA2" s="6">
        <f>'Calculations 2'!X24</f>
        <v>0</v>
      </c>
      <c r="AB2" s="6">
        <f>'Calculations 2'!Y24</f>
        <v>0</v>
      </c>
      <c r="AC2" s="6">
        <f>'Calculations 2'!Z24</f>
        <v>0</v>
      </c>
      <c r="AD2" s="6">
        <f>'Calculations 2'!AA24</f>
        <v>0</v>
      </c>
      <c r="AE2" s="6">
        <f>'Calculations 2'!AB24</f>
        <v>0</v>
      </c>
      <c r="AF2" s="6">
        <f>'Calculations 2'!AC24</f>
        <v>0</v>
      </c>
      <c r="AG2" s="6">
        <f>'Calculations 2'!AD24</f>
        <v>0</v>
      </c>
      <c r="AH2" s="6">
        <f>'Calculations 2'!AE24</f>
        <v>0</v>
      </c>
      <c r="AI2" s="6">
        <f>'Calculations 2'!AF24</f>
        <v>0</v>
      </c>
      <c r="AJ2" s="6">
        <f>'Calculations 2'!AG24</f>
        <v>0</v>
      </c>
      <c r="AK2" s="6">
        <f>'Calculations 2'!AH24</f>
        <v>0</v>
      </c>
      <c r="AL2" s="6">
        <f>'Calculations 2'!AI24</f>
        <v>0</v>
      </c>
    </row>
    <row r="3" spans="1:38" x14ac:dyDescent="0.25">
      <c r="A3" s="7" t="s">
        <v>12</v>
      </c>
      <c r="B3" s="6">
        <f t="shared" ref="B3:B7" si="0">E3</f>
        <v>1861637715.1523914</v>
      </c>
      <c r="C3" s="6">
        <f t="shared" ref="C3:D7" si="1">B3</f>
        <v>1861637715.1523914</v>
      </c>
      <c r="D3" s="6">
        <f t="shared" si="1"/>
        <v>1861637715.1523914</v>
      </c>
      <c r="E3" s="6">
        <f>'Calculations 2'!B25</f>
        <v>1861637715.1523914</v>
      </c>
      <c r="F3" s="6">
        <f>'Calculations 2'!C25</f>
        <v>1938101035.7413518</v>
      </c>
      <c r="G3" s="6">
        <f>'Calculations 2'!D25</f>
        <v>1981962071.6034639</v>
      </c>
      <c r="H3" s="6">
        <f>'Calculations 2'!E25</f>
        <v>2025823107.4657738</v>
      </c>
      <c r="I3" s="6">
        <f>'Calculations 2'!F25</f>
        <v>2069684143.3276947</v>
      </c>
      <c r="J3" s="6">
        <f>'Calculations 2'!G25</f>
        <v>2113545179.1898046</v>
      </c>
      <c r="K3" s="6">
        <f>'Calculations 2'!H25</f>
        <v>2133642001.589885</v>
      </c>
      <c r="L3" s="6">
        <f>'Calculations 2'!I25</f>
        <v>2176002139.7596583</v>
      </c>
      <c r="M3" s="6">
        <f>'Calculations 2'!J25</f>
        <v>2218362277.9294262</v>
      </c>
      <c r="N3" s="6">
        <f>'Calculations 2'!K25</f>
        <v>2260722416.0991964</v>
      </c>
      <c r="O3" s="6">
        <f>'Calculations 2'!L25</f>
        <v>2303082554.268971</v>
      </c>
      <c r="P3" s="6">
        <f>'Calculations 2'!M25</f>
        <v>2474181860.1699729</v>
      </c>
      <c r="Q3" s="6">
        <f>'Calculations 2'!N25</f>
        <v>2524672893.1440191</v>
      </c>
      <c r="R3" s="6">
        <f>'Calculations 2'!O25</f>
        <v>2575163926.118084</v>
      </c>
      <c r="S3" s="6">
        <f>'Calculations 2'!P25</f>
        <v>2625654959.0917602</v>
      </c>
      <c r="T3" s="6">
        <f>'Calculations 2'!Q25</f>
        <v>2676145992.0656118</v>
      </c>
      <c r="U3" s="6">
        <f>'Calculations 2'!R25</f>
        <v>2706784142.0507426</v>
      </c>
      <c r="V3" s="6">
        <f>'Calculations 2'!S25</f>
        <v>2756021308.7303739</v>
      </c>
      <c r="W3" s="6">
        <f>'Calculations 2'!T25</f>
        <v>2805258475.4104009</v>
      </c>
      <c r="X3" s="6">
        <f>'Calculations 2'!U25</f>
        <v>2854495642.0900393</v>
      </c>
      <c r="Y3" s="6">
        <f>'Calculations 2'!V25</f>
        <v>2903732808.769856</v>
      </c>
      <c r="Z3" s="6">
        <f>'Calculations 2'!W25</f>
        <v>3081311318.3105288</v>
      </c>
      <c r="AA3" s="6">
        <f>'Calculations 2'!X25</f>
        <v>3138654254.0127478</v>
      </c>
      <c r="AB3" s="6">
        <f>'Calculations 2'!Y25</f>
        <v>3195997189.7157369</v>
      </c>
      <c r="AC3" s="6">
        <f>'Calculations 2'!Z25</f>
        <v>3253340125.417943</v>
      </c>
      <c r="AD3" s="6">
        <f>'Calculations 2'!AA25</f>
        <v>3310683061.1209393</v>
      </c>
      <c r="AE3" s="6">
        <f>'Calculations 2'!AB25</f>
        <v>3354659654.0428967</v>
      </c>
      <c r="AF3" s="6">
        <f>'Calculations 2'!AC25</f>
        <v>3411158399.6759491</v>
      </c>
      <c r="AG3" s="6">
        <f>'Calculations 2'!AD25</f>
        <v>3467657145.3078613</v>
      </c>
      <c r="AH3" s="6">
        <f>'Calculations 2'!AE25</f>
        <v>3524155890.9401369</v>
      </c>
      <c r="AI3" s="6">
        <f>'Calculations 2'!AF25</f>
        <v>3580654636.5724249</v>
      </c>
      <c r="AJ3" s="6">
        <f>'Calculations 2'!AG25</f>
        <v>3637153382.2047</v>
      </c>
      <c r="AK3" s="6">
        <f>'Calculations 2'!AH25</f>
        <v>3693652127.8369884</v>
      </c>
      <c r="AL3" s="6">
        <f>'Calculations 2'!AI25</f>
        <v>3750150873.4692645</v>
      </c>
    </row>
    <row r="4" spans="1:38" x14ac:dyDescent="0.25">
      <c r="A4" s="7" t="s">
        <v>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5">
      <c r="A5" s="7" t="s">
        <v>14</v>
      </c>
      <c r="B5" s="6">
        <f t="shared" si="0"/>
        <v>1379776230.6314754</v>
      </c>
      <c r="C5" s="6">
        <f t="shared" si="1"/>
        <v>1379776230.6314754</v>
      </c>
      <c r="D5" s="6">
        <f t="shared" si="1"/>
        <v>1379776230.6314754</v>
      </c>
      <c r="E5" s="6">
        <f>'Calculations 2'!B27</f>
        <v>1379776230.6314754</v>
      </c>
      <c r="F5" s="6">
        <f>'Calculations 2'!C27</f>
        <v>1433604528.9054852</v>
      </c>
      <c r="G5" s="6">
        <f>'Calculations 2'!D27</f>
        <v>1471847859.4503384</v>
      </c>
      <c r="H5" s="6">
        <f>'Calculations 2'!E27</f>
        <v>1510091189.9952905</v>
      </c>
      <c r="I5" s="6">
        <f>'Calculations 2'!F27</f>
        <v>1548334520.5400519</v>
      </c>
      <c r="J5" s="6">
        <f>'Calculations 2'!G27</f>
        <v>1586577851.0849037</v>
      </c>
      <c r="K5" s="6">
        <f>'Calculations 2'!H27</f>
        <v>1612869918.9014359</v>
      </c>
      <c r="L5" s="6">
        <f>'Calculations 2'!I27</f>
        <v>1649804586.1775379</v>
      </c>
      <c r="M5" s="6">
        <f>'Calculations 2'!J27</f>
        <v>1686739253.4536369</v>
      </c>
      <c r="N5" s="6">
        <f>'Calculations 2'!K27</f>
        <v>1723673920.7297373</v>
      </c>
      <c r="O5" s="6">
        <f>'Calculations 2'!L27</f>
        <v>1760608588.0058398</v>
      </c>
      <c r="P5" s="6">
        <f>'Calculations 2'!M27</f>
        <v>1862287481.6978307</v>
      </c>
      <c r="Q5" s="6">
        <f>'Calculations 2'!N27</f>
        <v>1906311641.7665703</v>
      </c>
      <c r="R5" s="6">
        <f>'Calculations 2'!O27</f>
        <v>1950335801.8353245</v>
      </c>
      <c r="S5" s="6">
        <f>'Calculations 2'!P27</f>
        <v>1994359961.9038885</v>
      </c>
      <c r="T5" s="6">
        <f>'Calculations 2'!Q27</f>
        <v>2038384121.9725351</v>
      </c>
      <c r="U5" s="6">
        <f>'Calculations 2'!R27</f>
        <v>2072424066.8727775</v>
      </c>
      <c r="V5" s="6">
        <f>'Calculations 2'!S27</f>
        <v>2115354955.3803856</v>
      </c>
      <c r="W5" s="6">
        <f>'Calculations 2'!T27</f>
        <v>2158285843.8881874</v>
      </c>
      <c r="X5" s="6">
        <f>'Calculations 2'!U27</f>
        <v>2201216732.3957992</v>
      </c>
      <c r="Y5" s="6">
        <f>'Calculations 2'!V27</f>
        <v>2244147620.9034958</v>
      </c>
      <c r="Z5" s="6">
        <f>'Calculations 2'!W27</f>
        <v>2351622665.6857619</v>
      </c>
      <c r="AA5" s="6">
        <f>'Calculations 2'!X27</f>
        <v>2401621139.3053284</v>
      </c>
      <c r="AB5" s="6">
        <f>'Calculations 2'!Y27</f>
        <v>2451619612.9252725</v>
      </c>
      <c r="AC5" s="6">
        <f>'Calculations 2'!Z27</f>
        <v>2501618086.5448322</v>
      </c>
      <c r="AD5" s="6">
        <f>'Calculations 2'!AA27</f>
        <v>2551616560.1647801</v>
      </c>
      <c r="AE5" s="6">
        <f>'Calculations 2'!AB27</f>
        <v>2594892965.1352439</v>
      </c>
      <c r="AF5" s="6">
        <f>'Calculations 2'!AC27</f>
        <v>2644155372.2383108</v>
      </c>
      <c r="AG5" s="6">
        <f>'Calculations 2'!AD27</f>
        <v>2693417779.3408227</v>
      </c>
      <c r="AH5" s="6">
        <f>'Calculations 2'!AE27</f>
        <v>2742680186.4435072</v>
      </c>
      <c r="AI5" s="6">
        <f>'Calculations 2'!AF27</f>
        <v>2791942593.5461988</v>
      </c>
      <c r="AJ5" s="6">
        <f>'Calculations 2'!AG27</f>
        <v>2841205000.6488838</v>
      </c>
      <c r="AK5" s="6">
        <f>'Calculations 2'!AH27</f>
        <v>2890467407.7515755</v>
      </c>
      <c r="AL5" s="6">
        <f>'Calculations 2'!AI27</f>
        <v>2939729814.85426</v>
      </c>
    </row>
    <row r="6" spans="1:38" x14ac:dyDescent="0.25">
      <c r="A6" s="7" t="s">
        <v>15</v>
      </c>
      <c r="B6" s="6">
        <f t="shared" si="0"/>
        <v>7453483275.1082439</v>
      </c>
      <c r="C6" s="6">
        <f t="shared" si="1"/>
        <v>7453483275.1082439</v>
      </c>
      <c r="D6" s="6">
        <f t="shared" si="1"/>
        <v>7453483275.1082439</v>
      </c>
      <c r="E6" s="6">
        <f>'Calculations 2'!B28</f>
        <v>7453483275.1082439</v>
      </c>
      <c r="F6" s="6">
        <f>'Calculations 2'!C28</f>
        <v>7754896552.7900476</v>
      </c>
      <c r="G6" s="6">
        <f>'Calculations 2'!D28</f>
        <v>7940033702.8681412</v>
      </c>
      <c r="H6" s="6">
        <f>'Calculations 2'!E28</f>
        <v>8125170852.9469471</v>
      </c>
      <c r="I6" s="6">
        <f>'Calculations 2'!F28</f>
        <v>8310308003.0243568</v>
      </c>
      <c r="J6" s="6">
        <f>'Calculations 2'!G28</f>
        <v>8495445153.1024399</v>
      </c>
      <c r="K6" s="6">
        <f>'Calculations 2'!H28</f>
        <v>8594844853.9557171</v>
      </c>
      <c r="L6" s="6">
        <f>'Calculations 2'!I28</f>
        <v>8773646724.534441</v>
      </c>
      <c r="M6" s="6">
        <f>'Calculations 2'!J28</f>
        <v>8952448595.113142</v>
      </c>
      <c r="N6" s="6">
        <f>'Calculations 2'!K28</f>
        <v>9131250465.6918545</v>
      </c>
      <c r="O6" s="6">
        <f>'Calculations 2'!L28</f>
        <v>9310052336.2705765</v>
      </c>
      <c r="P6" s="6">
        <f>'Calculations 2'!M28</f>
        <v>9953324359.5954266</v>
      </c>
      <c r="Q6" s="6">
        <f>'Calculations 2'!N28</f>
        <v>10166446684.811268</v>
      </c>
      <c r="R6" s="6">
        <f>'Calculations 2'!O28</f>
        <v>10379569010.027182</v>
      </c>
      <c r="S6" s="6">
        <f>'Calculations 2'!P28</f>
        <v>10592691335.241705</v>
      </c>
      <c r="T6" s="6">
        <f>'Calculations 2'!Q28</f>
        <v>10805813660.45685</v>
      </c>
      <c r="U6" s="6">
        <f>'Calculations 2'!R28</f>
        <v>10947309985.933725</v>
      </c>
      <c r="V6" s="6">
        <f>'Calculations 2'!S28</f>
        <v>11155139749.591152</v>
      </c>
      <c r="W6" s="6">
        <f>'Calculations 2'!T28</f>
        <v>11362969513.249992</v>
      </c>
      <c r="X6" s="6">
        <f>'Calculations 2'!U28</f>
        <v>11570799276.907444</v>
      </c>
      <c r="Y6" s="6">
        <f>'Calculations 2'!V28</f>
        <v>11778629040.565529</v>
      </c>
      <c r="Z6" s="6">
        <f>'Calculations 2'!W28</f>
        <v>12449493669.002878</v>
      </c>
      <c r="AA6" s="6">
        <f>'Calculations 2'!X28</f>
        <v>12691537831.534876</v>
      </c>
      <c r="AB6" s="6">
        <f>'Calculations 2'!Y28</f>
        <v>12933581994.069639</v>
      </c>
      <c r="AC6" s="6">
        <f>'Calculations 2'!Z28</f>
        <v>13175626156.601589</v>
      </c>
      <c r="AD6" s="6">
        <f>'Calculations 2'!AA28</f>
        <v>13417670319.136374</v>
      </c>
      <c r="AE6" s="6">
        <f>'Calculations 2'!AB28</f>
        <v>13611490872.783731</v>
      </c>
      <c r="AF6" s="6">
        <f>'Calculations 2'!AC28</f>
        <v>13849971714.466377</v>
      </c>
      <c r="AG6" s="6">
        <f>'Calculations 2'!AD28</f>
        <v>14088452556.144938</v>
      </c>
      <c r="AH6" s="6">
        <f>'Calculations 2'!AE28</f>
        <v>14326933397.824789</v>
      </c>
      <c r="AI6" s="6">
        <f>'Calculations 2'!AF28</f>
        <v>14565414239.504692</v>
      </c>
      <c r="AJ6" s="6">
        <f>'Calculations 2'!AG28</f>
        <v>14803895081.184549</v>
      </c>
      <c r="AK6" s="6">
        <f>'Calculations 2'!AH28</f>
        <v>15042375922.864449</v>
      </c>
      <c r="AL6" s="6">
        <f>'Calculations 2'!AI28</f>
        <v>15280856764.544306</v>
      </c>
    </row>
    <row r="7" spans="1:38" x14ac:dyDescent="0.25">
      <c r="A7" s="7" t="s">
        <v>16</v>
      </c>
      <c r="B7" s="6">
        <f t="shared" si="0"/>
        <v>208264190.08454186</v>
      </c>
      <c r="C7" s="6">
        <f t="shared" si="1"/>
        <v>208264190.08454186</v>
      </c>
      <c r="D7" s="6">
        <f t="shared" si="1"/>
        <v>208264190.08454186</v>
      </c>
      <c r="E7" s="6">
        <f>'Calculations 2'!B29</f>
        <v>208264190.08454186</v>
      </c>
      <c r="F7" s="6">
        <f>'Calculations 2'!C29</f>
        <v>216794432.19177759</v>
      </c>
      <c r="G7" s="6">
        <f>'Calculations 2'!D29</f>
        <v>221749283.52122116</v>
      </c>
      <c r="H7" s="6">
        <f>'Calculations 2'!E29</f>
        <v>226704134.85068646</v>
      </c>
      <c r="I7" s="6">
        <f>'Calculations 2'!F29</f>
        <v>231658986.18010911</v>
      </c>
      <c r="J7" s="6">
        <f>'Calculations 2'!G29</f>
        <v>236613837.50955239</v>
      </c>
      <c r="K7" s="6">
        <f>'Calculations 2'!H29</f>
        <v>238957588.53976467</v>
      </c>
      <c r="L7" s="6">
        <f>'Calculations 2'!I29</f>
        <v>243742887.9017258</v>
      </c>
      <c r="M7" s="6">
        <f>'Calculations 2'!J29</f>
        <v>248528187.26368621</v>
      </c>
      <c r="N7" s="6">
        <f>'Calculations 2'!K29</f>
        <v>253313486.62564692</v>
      </c>
      <c r="O7" s="6">
        <f>'Calculations 2'!L29</f>
        <v>258098785.98760802</v>
      </c>
      <c r="P7" s="6">
        <f>'Calculations 2'!M29</f>
        <v>277029341.19499707</v>
      </c>
      <c r="Q7" s="6">
        <f>'Calculations 2'!N29</f>
        <v>282733163.66382551</v>
      </c>
      <c r="R7" s="6">
        <f>'Calculations 2'!O29</f>
        <v>288436986.1326561</v>
      </c>
      <c r="S7" s="6">
        <f>'Calculations 2'!P29</f>
        <v>294140808.60144407</v>
      </c>
      <c r="T7" s="6">
        <f>'Calculations 2'!Q29</f>
        <v>299844631.07025117</v>
      </c>
      <c r="U7" s="6">
        <f>'Calculations 2'!R29</f>
        <v>303367111.8845039</v>
      </c>
      <c r="V7" s="6">
        <f>'Calculations 2'!S29</f>
        <v>308929288.79130548</v>
      </c>
      <c r="W7" s="6">
        <f>'Calculations 2'!T29</f>
        <v>314491465.69815046</v>
      </c>
      <c r="X7" s="6">
        <f>'Calculations 2'!U29</f>
        <v>320053642.60495275</v>
      </c>
      <c r="Y7" s="6">
        <f>'Calculations 2'!V29</f>
        <v>325615819.51177466</v>
      </c>
      <c r="Z7" s="6">
        <f>'Calculations 2'!W29</f>
        <v>345279541.13343191</v>
      </c>
      <c r="AA7" s="6">
        <f>'Calculations 2'!X29</f>
        <v>351757402.76195359</v>
      </c>
      <c r="AB7" s="6">
        <f>'Calculations 2'!Y29</f>
        <v>358235264.39055991</v>
      </c>
      <c r="AC7" s="6">
        <f>'Calculations 2'!Z29</f>
        <v>364713126.01908022</v>
      </c>
      <c r="AD7" s="6">
        <f>'Calculations 2'!AA29</f>
        <v>371190987.6476872</v>
      </c>
      <c r="AE7" s="6">
        <f>'Calculations 2'!AB29</f>
        <v>376200218.23193187</v>
      </c>
      <c r="AF7" s="6">
        <f>'Calculations 2'!AC29</f>
        <v>382582714.20835578</v>
      </c>
      <c r="AG7" s="6">
        <f>'Calculations 2'!AD29</f>
        <v>388965210.18465465</v>
      </c>
      <c r="AH7" s="6">
        <f>'Calculations 2'!AE29</f>
        <v>395347706.16099328</v>
      </c>
      <c r="AI7" s="6">
        <f>'Calculations 2'!AF29</f>
        <v>401730202.13733333</v>
      </c>
      <c r="AJ7" s="6">
        <f>'Calculations 2'!AG29</f>
        <v>408112698.11367196</v>
      </c>
      <c r="AK7" s="6">
        <f>'Calculations 2'!AH29</f>
        <v>414495194.09001201</v>
      </c>
      <c r="AL7" s="6">
        <f>'Calculations 2'!AI29</f>
        <v>420877690.06635064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6AC95F-403C-4E12-B9A0-4721C3C3B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09E4AB-4AD4-414B-B8D5-91D7A8D16C6C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0f2b0006-c2ac-4c37-974f-93953e9e2787"/>
    <ds:schemaRef ds:uri="http://www.w3.org/XML/1998/namespace"/>
    <ds:schemaRef ds:uri="http://schemas.microsoft.com/office/infopath/2007/PartnerControls"/>
    <ds:schemaRef ds:uri="f1a64cc1-e1f5-4dc9-b425-36e48be156d1"/>
    <ds:schemaRef ds:uri="http://schemas.microsoft.com/sharepoint/v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BD3CCBA-FF6F-4BC7-B215-7E4BA3E87D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Building Projections</vt:lpstr>
      <vt:lpstr>Appliances per Household</vt:lpstr>
      <vt:lpstr>Component Lifetimes</vt:lpstr>
      <vt:lpstr>Component Costs</vt:lpstr>
      <vt:lpstr>Envelope Lighting Calcs</vt:lpstr>
      <vt:lpstr>Calculations 1</vt:lpstr>
      <vt:lpstr>Calculations 2</vt:lpstr>
      <vt:lpstr>BASoBC-urban-residential</vt:lpstr>
      <vt:lpstr>BASoBC-rural-residential</vt:lpstr>
      <vt:lpstr>BASoBC-commercial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Jarzomski</dc:creator>
  <cp:keywords/>
  <dc:description/>
  <cp:lastModifiedBy>Megan Mahajan</cp:lastModifiedBy>
  <cp:revision/>
  <dcterms:created xsi:type="dcterms:W3CDTF">2015-06-22T19:19:55Z</dcterms:created>
  <dcterms:modified xsi:type="dcterms:W3CDTF">2021-11-19T17:15:03Z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