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rya\Downloads\eps-india-3.1.3.4 - LG\eps-india-3.1.3.4\InputData - LG\elec\GBSC\"/>
    </mc:Choice>
  </mc:AlternateContent>
  <xr:revisionPtr revIDLastSave="0" documentId="8_{F334F60D-66D2-4532-B45D-D99F07C4E421}" xr6:coauthVersionLast="47" xr6:coauthVersionMax="47" xr10:uidLastSave="{00000000-0000-0000-0000-000000000000}"/>
  <bookViews>
    <workbookView xWindow="-110" yWindow="-110" windowWidth="19420" windowHeight="11020" firstSheet="2" activeTab="1" xr2:uid="{00000000-000D-0000-FFFF-FFFF00000000}"/>
  </bookViews>
  <sheets>
    <sheet name="About" sheetId="1" r:id="rId1"/>
    <sheet name="IESS+IEA+CEA" sheetId="5" r:id="rId2"/>
    <sheet name="IEA_forecast" sheetId="10" r:id="rId3"/>
    <sheet name="Calcs" sheetId="6" r:id="rId4"/>
    <sheet name="BGrBSC_OLD" sheetId="3" r:id="rId5"/>
    <sheet name="BGBSC" sheetId="7" r:id="rId6"/>
    <sheet name="PAGBSC" sheetId="8" r:id="rId7"/>
    <sheet name="SYGBSC" sheetId="9" r:id="rId8"/>
  </sheets>
  <definedNames>
    <definedName name="gigwatts_to_megawatts">About!$A$32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2" i="8" l="1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M2" i="8"/>
  <c r="M5" i="10"/>
  <c r="M6" i="10"/>
  <c r="M7" i="10"/>
  <c r="M8" i="10"/>
  <c r="M9" i="10"/>
  <c r="M10" i="10"/>
  <c r="M11" i="10"/>
  <c r="M12" i="10"/>
  <c r="M13" i="10"/>
  <c r="M14" i="10"/>
  <c r="M15" i="10"/>
  <c r="B2" i="8" a="1"/>
  <c r="D2" i="8" s="1"/>
  <c r="L6" i="10"/>
  <c r="L7" i="10"/>
  <c r="L8" i="10"/>
  <c r="L9" i="10"/>
  <c r="L10" i="10"/>
  <c r="L11" i="10"/>
  <c r="L12" i="10"/>
  <c r="L13" i="10"/>
  <c r="L14" i="10"/>
  <c r="L15" i="10"/>
  <c r="L5" i="10"/>
  <c r="C2" i="8" l="1"/>
  <c r="H2" i="8"/>
  <c r="K2" i="8"/>
  <c r="B2" i="8"/>
  <c r="G2" i="8"/>
  <c r="F2" i="8"/>
  <c r="E2" i="8"/>
  <c r="J2" i="8"/>
  <c r="I2" i="8"/>
  <c r="L2" i="8"/>
  <c r="R2" i="6"/>
  <c r="S2" i="6"/>
  <c r="T2" i="6"/>
  <c r="U2" i="6"/>
  <c r="V2" i="6"/>
  <c r="W2" i="6"/>
  <c r="X2" i="6"/>
  <c r="Y2" i="6"/>
  <c r="Z2" i="6"/>
  <c r="AA2" i="6"/>
  <c r="Q2" i="6"/>
  <c r="AD2" i="6"/>
  <c r="AE2" i="6"/>
  <c r="AF2" i="6"/>
  <c r="AC2" i="6"/>
  <c r="O2" i="6"/>
  <c r="N2" i="6"/>
  <c r="J2" i="6"/>
  <c r="K2" i="6"/>
  <c r="L2" i="6"/>
  <c r="I2" i="6"/>
  <c r="G2" i="6"/>
  <c r="F2" i="6"/>
  <c r="P2" i="6"/>
  <c r="H3" i="5" l="1"/>
  <c r="H4" i="5"/>
  <c r="H5" i="5"/>
  <c r="AG2" i="6" s="1"/>
  <c r="AH2" i="6" s="1"/>
  <c r="AI2" i="6" s="1"/>
  <c r="AJ2" i="6" s="1"/>
  <c r="G3" i="5"/>
  <c r="G4" i="5"/>
  <c r="G5" i="5"/>
  <c r="AB2" i="6" s="1"/>
  <c r="F3" i="5"/>
  <c r="F4" i="5"/>
  <c r="F5" i="5"/>
  <c r="E3" i="5"/>
  <c r="E4" i="5"/>
  <c r="E5" i="5"/>
  <c r="D3" i="5"/>
  <c r="M2" i="6" s="1"/>
  <c r="D4" i="5"/>
  <c r="D5" i="5"/>
  <c r="C3" i="5"/>
  <c r="H2" i="6" s="1"/>
  <c r="C4" i="5"/>
  <c r="C5" i="5"/>
  <c r="B4" i="5"/>
  <c r="B5" i="5"/>
  <c r="B3" i="5"/>
  <c r="H2" i="5"/>
  <c r="G2" i="5"/>
  <c r="F2" i="5"/>
  <c r="E2" i="5"/>
  <c r="D2" i="5"/>
  <c r="C2" i="5"/>
  <c r="B2" i="5"/>
  <c r="B10" i="3" l="1"/>
  <c r="B5" i="3"/>
  <c r="B15" i="3" l="1"/>
  <c r="B4" i="3"/>
  <c r="B6" i="3"/>
  <c r="B20" i="3" l="1"/>
  <c r="B7" i="3"/>
  <c r="B11" i="3"/>
  <c r="B25" i="3" l="1"/>
  <c r="B12" i="3"/>
  <c r="B16" i="3"/>
  <c r="B9" i="3"/>
  <c r="B35" i="3" l="1"/>
  <c r="B30" i="3"/>
  <c r="B17" i="3"/>
  <c r="B21" i="3"/>
  <c r="B14" i="3"/>
  <c r="B13" i="3"/>
  <c r="B19" i="3" l="1"/>
  <c r="B18" i="3"/>
  <c r="B26" i="3"/>
  <c r="B22" i="3"/>
  <c r="B31" i="3" l="1"/>
  <c r="B27" i="3"/>
  <c r="B36" i="3"/>
  <c r="B24" i="3"/>
  <c r="B23" i="3"/>
  <c r="B29" i="3" l="1"/>
  <c r="B28" i="3"/>
  <c r="B38" i="3"/>
  <c r="B37" i="3"/>
  <c r="B32" i="3"/>
  <c r="B34" i="3" l="1"/>
  <c r="B33" i="3"/>
  <c r="B8" i="3"/>
  <c r="B2" i="7" l="1" a="1"/>
  <c r="B2" i="7" l="1"/>
  <c r="B2" i="9" s="1"/>
  <c r="F2" i="7"/>
  <c r="AC2" i="7"/>
  <c r="I2" i="7"/>
  <c r="G2" i="7"/>
  <c r="D2" i="7"/>
  <c r="C2" i="7"/>
  <c r="AB2" i="7"/>
  <c r="R2" i="7"/>
  <c r="U2" i="7"/>
  <c r="Y2" i="7"/>
  <c r="AD2" i="7"/>
  <c r="AA2" i="7"/>
  <c r="P2" i="7"/>
  <c r="L2" i="7"/>
  <c r="J2" i="7"/>
  <c r="AG2" i="7"/>
  <c r="H2" i="7"/>
  <c r="M2" i="7"/>
  <c r="X2" i="7"/>
  <c r="V2" i="7"/>
  <c r="O2" i="7"/>
  <c r="AH2" i="7"/>
  <c r="AF2" i="7"/>
  <c r="W2" i="7"/>
  <c r="E2" i="7"/>
  <c r="K2" i="7"/>
  <c r="Q2" i="7"/>
  <c r="AE2" i="7"/>
  <c r="N2" i="7"/>
  <c r="S2" i="7"/>
  <c r="T2" i="7"/>
  <c r="Z2" i="7"/>
</calcChain>
</file>

<file path=xl/sharedStrings.xml><?xml version="1.0" encoding="utf-8"?>
<sst xmlns="http://schemas.openxmlformats.org/spreadsheetml/2006/main" count="103" uniqueCount="62">
  <si>
    <t>Source:</t>
  </si>
  <si>
    <t>Notes</t>
  </si>
  <si>
    <t>Battery Storage Capacity (MW)</t>
  </si>
  <si>
    <t>Trajectory assumptions</t>
  </si>
  <si>
    <t>Cumulative-Storage -- Overall Scenario</t>
  </si>
  <si>
    <t>GW</t>
  </si>
  <si>
    <t>Trajectory</t>
  </si>
  <si>
    <t>Comment</t>
  </si>
  <si>
    <t>Chosen</t>
  </si>
  <si>
    <t>Cumulative:Storage -- Energy Applications</t>
  </si>
  <si>
    <t>Twh</t>
  </si>
  <si>
    <t>Cumulative Storage -- Power Applications</t>
  </si>
  <si>
    <t>Fixed Assumptions</t>
  </si>
  <si>
    <t>Share of pumped hydro storage, battery storage and other types of storage</t>
  </si>
  <si>
    <t>%</t>
  </si>
  <si>
    <t>Pumped Hydro</t>
  </si>
  <si>
    <t>Battery Storage</t>
  </si>
  <si>
    <t>Others</t>
  </si>
  <si>
    <t>Efficiency</t>
  </si>
  <si>
    <t>battery storage forecast</t>
  </si>
  <si>
    <t>NITI Aayog</t>
  </si>
  <si>
    <t>http://indiaenergy.gov.in/iess/docs/IESS_Version2.2.xlsx</t>
  </si>
  <si>
    <t>Table VII.c.</t>
  </si>
  <si>
    <t>BGrBSC BAU Grid Battery Storage Capacity</t>
  </si>
  <si>
    <t>http://cea.nic.in/reports/others/planning/irp/Optimal_generation_mix_report.pdf</t>
  </si>
  <si>
    <t xml:space="preserve">IESS Trajectory </t>
  </si>
  <si>
    <t>IEA-NPS</t>
  </si>
  <si>
    <t>CEA (optimal gen mix)</t>
  </si>
  <si>
    <t>https://www.iea.org/newsroom/news/2019/february/battery-storage-is-almost-ready-to-play-the-flexibility-game.html</t>
  </si>
  <si>
    <t>India Energy Security Scenarios v2</t>
  </si>
  <si>
    <t>Optimal Generation Mix report for 2030</t>
  </si>
  <si>
    <t>CEA</t>
  </si>
  <si>
    <t>IEA</t>
  </si>
  <si>
    <t>India projections for IEA's New Policies Scenario</t>
  </si>
  <si>
    <t>Notes:</t>
  </si>
  <si>
    <t>CEA's Optimal Generation Mix report for 2030 projects 34 GW battery storage by 2029-30, with their model including it from 2026-27 onwards</t>
  </si>
  <si>
    <t>Since battery costs are projected to fall significantly by 2030, something which is accounted for in CEA's model for the optimal generation mix,</t>
  </si>
  <si>
    <t>Instead, we start the projections with more conservative levels (i.e. IESS BAU Level 2 trajectory of 5 GW for 2022)</t>
  </si>
  <si>
    <t>we use CEA's 34 GW official target for 2030, and as per IEES's Level 4 till 2047</t>
  </si>
  <si>
    <t>This is in the range comparable to IESS's heroic effort trajectory (Level 4) and also with IEA's India-projections for 2030 in the New Policies Scenario</t>
  </si>
  <si>
    <t>However, since cost is still a barrier in the immediate future, it would not be realistic to use IESS's Level 4 values for the 2020-30 period</t>
  </si>
  <si>
    <t>Values from 2014-19 are held to be zero due to lack of battery storage in current actuals</t>
  </si>
  <si>
    <t>Unit: MW</t>
  </si>
  <si>
    <t>BAU Grid Battery Storage Capacity</t>
  </si>
  <si>
    <t>Potential Additional Grid Battery Storage Capacity</t>
  </si>
  <si>
    <t>Battery Storage Capacity</t>
  </si>
  <si>
    <t>Start Year</t>
  </si>
  <si>
    <t>Installed capacity by source in India in the State Policy Scenario and Cheap Battery Case</t>
  </si>
  <si>
    <t>https://www.iea.org/data-and-statistics/charts/installed-capacity-by-source-in-india-in-the-stated-policies-scenario-and-cheap-battery-case</t>
  </si>
  <si>
    <t>Source: IEA. All Rights Reserved</t>
  </si>
  <si>
    <t>This data is subject to the IEA's terms and conditions: https://www.iea.org/t_c/termsandconditions/</t>
  </si>
  <si>
    <t>Coal - Steps</t>
  </si>
  <si>
    <t>Coal - Cheap Battery Case</t>
  </si>
  <si>
    <t>Solar PV - STEPS</t>
  </si>
  <si>
    <t>Solar PV - Cheap Battery Case</t>
  </si>
  <si>
    <t>Wind - STEPS</t>
  </si>
  <si>
    <t>Wind Cheap Battery Case</t>
  </si>
  <si>
    <t>Battery storage - STEPS</t>
  </si>
  <si>
    <t>Battery storage - Cheap Battery Case</t>
  </si>
  <si>
    <t>Hydro - STEPS</t>
  </si>
  <si>
    <t>Units</t>
  </si>
  <si>
    <t>Difference between STEPS and Cheap Battery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</si>
</sst>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9">
    <numFmt numFmtId="41" formatCode="_ * #,##0_ ;_ * \-#,##0_ ;_ * &quot;-&quot;_ ;_ @_ "/>
    <numFmt numFmtId="43" formatCode="_ * #,##0.00_ ;_ * \-#,##0.00_ ;_ * &quot;-&quot;??_ ;_ @_ "/>
    <numFmt numFmtId="164" formatCode="_(* #,##0.00_);_(* \(#,##0.00\);_(* &quot;-&quot;??_);_(@_)"/>
    <numFmt numFmtId="165" formatCode="_([$€-2]* #,##0.00_);_([$€-2]* \(#,##0.00\);_([$€-2]* &quot;-&quot;??_)"/>
    <numFmt numFmtId="166" formatCode="0.000"/>
    <numFmt numFmtId="167" formatCode="#,##0.0_);\(#,##0.0\);&quot;-&quot;_);@"/>
    <numFmt numFmtId="168" formatCode="_ * #,##0.0_ ;_ * \-#,##0.0_ ;_ * &quot;-&quot;??_ ;_ @_ "/>
    <numFmt numFmtId="169" formatCode="_(* #,##0_);_(* \(#,##0\);_(* &quot;-&quot;??_);_(@_)"/>
    <numFmt numFmtId="173" formatCode="_ * #,##0.00_ ;_ * \-#,##0.00_ ;_ * &quot;-&quot;??_ ;_ @_ "/>
    <numFmt numFmtId="174" formatCode="_-* #,##0_-;\-* #,##0_-;_-* &quot;-&quot;_-;_-@_-"/>
    <numFmt numFmtId="175" formatCode="_-* #,##0.00_-;\-* #,##0.00_-;_-* &quot;-&quot;??_-;_-@_-"/>
    <numFmt numFmtId="178" formatCode="_-&quot;£&quot;* #,##0.00_-;\-&quot;£&quot;* #,##0.00_-;_-&quot;£&quot;* &quot;-&quot;??_-;_-@_-"/>
    <numFmt numFmtId="181" formatCode="#,##0.0_);\(#,##0.0\);&quot;-&quot;;@"/>
    <numFmt numFmtId="182" formatCode="0.0"/>
    <numFmt numFmtId="189" formatCode="0%;\ \(0%\);\ \-"/>
    <numFmt numFmtId="199" formatCode="&quot;$&quot;#,##0\ ;\(&quot;$&quot;#,##0\)"/>
    <numFmt numFmtId="200" formatCode="0.00_)"/>
    <numFmt numFmtId="201" formatCode="mm/dd/yy"/>
    <numFmt numFmtId="217" formatCode="0.0_ ;\-0.0\ "/>
  </numFmts>
  <fonts count="8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6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theme="1"/>
      <name val="Calibri"/>
      <family val="2"/>
      <scheme val="minor"/>
    </font>
    <font>
      <b/>
      <sz val="9"/>
      <color theme="1"/>
      <name val="Cambria"/>
      <family val="2"/>
      <scheme val="maj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1"/>
      <scheme val="minor"/>
    </font>
    <font>
      <sz val="9"/>
      <color theme="1"/>
      <name val="Calibri"/>
      <family val="1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1"/>
      <scheme val="minor"/>
    </font>
    <font>
      <sz val="10"/>
      <color theme="1"/>
      <name val="Arial"/>
      <family val="2"/>
    </font>
    <font>
      <b/>
      <sz val="10"/>
      <color theme="1"/>
      <name val="Calibri"/>
      <family val="1"/>
      <scheme val="minor"/>
    </font>
    <font>
      <sz val="12"/>
      <color theme="1"/>
      <name val="Arial"/>
      <family val="2"/>
    </font>
    <font>
      <sz val="10"/>
      <color rgb="FF3F3F76"/>
      <name val="Arial"/>
      <family val="2"/>
    </font>
    <font>
      <sz val="8"/>
      <name val="Calibri"/>
      <family val="1"/>
      <scheme val="minor"/>
    </font>
    <font>
      <b/>
      <sz val="10"/>
      <name val="Calibri"/>
      <family val="1"/>
      <scheme val="minor"/>
    </font>
    <font>
      <b/>
      <sz val="10"/>
      <color theme="1"/>
      <name val="Arial"/>
      <family val="2"/>
    </font>
    <font>
      <u/>
      <sz val="10"/>
      <color theme="10"/>
      <name val="Calibri"/>
      <family val="1"/>
      <scheme val="minor"/>
    </font>
    <font>
      <sz val="10"/>
      <color indexed="8"/>
      <name val="Calibri"/>
      <family val="1"/>
    </font>
    <font>
      <u/>
      <sz val="8.5"/>
      <color theme="10"/>
      <name val="Cambria"/>
      <family val="1"/>
    </font>
    <font>
      <sz val="10"/>
      <color rgb="FF006100"/>
      <name val="Arial"/>
      <family val="2"/>
    </font>
    <font>
      <sz val="10"/>
      <color theme="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8"/>
      <color indexed="8"/>
      <name val="Footlight MT Light"/>
      <family val="1"/>
    </font>
    <font>
      <sz val="10"/>
      <color indexed="8"/>
      <name val="Arial"/>
      <family val="2"/>
    </font>
    <font>
      <sz val="10"/>
      <name val="Helv"/>
    </font>
    <font>
      <i/>
      <sz val="9"/>
      <name val="FrankLinGothicCond"/>
    </font>
    <font>
      <sz val="10"/>
      <color indexed="8"/>
      <name val="Antique Olive"/>
      <family val="2"/>
    </font>
    <font>
      <sz val="10"/>
      <name val="MS Serif"/>
      <family val="1"/>
    </font>
    <font>
      <sz val="9"/>
      <name val="FrankLinGothicCond"/>
    </font>
    <font>
      <sz val="10"/>
      <color indexed="16"/>
      <name val="MS Serif"/>
      <family val="1"/>
    </font>
    <font>
      <sz val="16"/>
      <color indexed="8"/>
      <name val="Footlight MT Light"/>
      <family val="1"/>
    </font>
    <font>
      <sz val="8"/>
      <name val="FrankLinGothicCond"/>
    </font>
    <font>
      <sz val="8"/>
      <name val="Arial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sz val="16"/>
      <name val="Times New Roman"/>
      <family val="1"/>
    </font>
    <font>
      <b/>
      <sz val="9"/>
      <name val="Helv"/>
    </font>
    <font>
      <b/>
      <sz val="10"/>
      <name val="Times New Roman"/>
      <family val="1"/>
    </font>
    <font>
      <sz val="7"/>
      <name val="Small Fonts"/>
      <family val="2"/>
    </font>
    <font>
      <sz val="11"/>
      <color rgb="FF000000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8"/>
      <name val="Helv"/>
    </font>
    <font>
      <b/>
      <sz val="9"/>
      <name val="FrankLinGothicCond"/>
    </font>
    <font>
      <b/>
      <i/>
      <sz val="9"/>
      <name val="FrankLinGothicCond"/>
    </font>
    <font>
      <b/>
      <sz val="8"/>
      <name val="FrankLinGothicCond"/>
    </font>
    <font>
      <b/>
      <sz val="12"/>
      <name val="MS Sans Serif"/>
      <family val="2"/>
    </font>
    <font>
      <sz val="12"/>
      <name val="MS Sans Serif"/>
      <family val="2"/>
    </font>
    <font>
      <b/>
      <sz val="8"/>
      <color indexed="8"/>
      <name val="Helv"/>
    </font>
    <font>
      <sz val="11"/>
      <name val="Times"/>
      <family val="1"/>
    </font>
    <font>
      <sz val="11"/>
      <name val="Times"/>
    </font>
    <font>
      <b/>
      <sz val="11"/>
      <name val="FranklinGothicCond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20"/>
      <name val="Calibri"/>
      <family val="2"/>
    </font>
    <font>
      <b/>
      <sz val="12"/>
      <color theme="0"/>
      <name val="Calibri"/>
      <family val="2"/>
    </font>
    <font>
      <sz val="10"/>
      <color theme="1"/>
      <name val="Calibri"/>
      <family val="2"/>
    </font>
  </fonts>
  <fills count="67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5"/>
      </patternFill>
    </fill>
    <fill>
      <patternFill patternType="solid">
        <fgColor indexed="34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27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6"/>
      </patternFill>
    </fill>
    <fill>
      <patternFill patternType="solid">
        <fgColor indexed="9"/>
        <bgColor indexed="9"/>
      </patternFill>
    </fill>
    <fill>
      <patternFill patternType="solid">
        <fgColor theme="3" tint="-0.24994659260841701"/>
        <bgColor indexed="64"/>
      </patternFill>
    </fill>
  </fills>
  <borders count="4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3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34"/>
      </top>
      <bottom style="double">
        <color indexed="3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1" tint="4.9989318521683403E-2"/>
      </top>
      <bottom style="thin">
        <color theme="0" tint="-0.34998626667073579"/>
      </bottom>
      <diagonal/>
    </border>
    <border>
      <left/>
      <right/>
      <top/>
      <bottom style="thin">
        <color theme="1" tint="4.9989318521683403E-2"/>
      </bottom>
      <diagonal/>
    </border>
    <border>
      <left/>
      <right/>
      <top style="thin">
        <color theme="1" tint="4.9989318521683403E-2"/>
      </top>
      <bottom style="thin">
        <color auto="1"/>
      </bottom>
      <diagonal/>
    </border>
    <border>
      <left style="thin">
        <color theme="0" tint="-0.34998626667073579"/>
      </left>
      <right/>
      <top style="thin">
        <color theme="1" tint="4.9989318521683403E-2"/>
      </top>
      <bottom style="thin">
        <color auto="1"/>
      </bottom>
      <diagonal/>
    </border>
    <border>
      <left style="thin">
        <color theme="0" tint="-0.34998626667073579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thin">
        <color indexed="8"/>
      </top>
      <bottom style="medium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</borders>
  <cellStyleXfs count="671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4" fillId="3" borderId="0" applyNumberFormat="0" applyBorder="0" applyAlignment="0" applyProtection="0"/>
    <xf numFmtId="0" fontId="4" fillId="6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3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6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8" borderId="0" applyNumberFormat="0" applyBorder="0" applyAlignment="0" applyProtection="0"/>
    <xf numFmtId="0" fontId="5" fillId="12" borderId="0" applyNumberFormat="0" applyBorder="0" applyAlignment="0" applyProtection="0"/>
    <xf numFmtId="0" fontId="6" fillId="13" borderId="0" applyNumberFormat="0" applyBorder="0" applyAlignment="0" applyProtection="0"/>
    <xf numFmtId="0" fontId="7" fillId="2" borderId="1" applyNumberFormat="0" applyAlignment="0" applyProtection="0"/>
    <xf numFmtId="0" fontId="8" fillId="14" borderId="2" applyNumberFormat="0" applyAlignment="0" applyProtection="0"/>
    <xf numFmtId="165" fontId="3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15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4" borderId="0" applyNumberFormat="0" applyBorder="0" applyAlignment="0" applyProtection="0"/>
    <xf numFmtId="0" fontId="3" fillId="4" borderId="7" applyNumberFormat="0" applyFont="0" applyAlignment="0" applyProtection="0"/>
    <xf numFmtId="0" fontId="17" fillId="2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/>
    <xf numFmtId="43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0" fontId="27" fillId="0" borderId="0"/>
    <xf numFmtId="189" fontId="30" fillId="0" borderId="0" applyFont="0" applyFill="0" applyBorder="0" applyAlignment="0" applyProtection="0"/>
    <xf numFmtId="167" fontId="27" fillId="0" borderId="0" applyFont="0" applyFill="0" applyBorder="0" applyAlignment="0" applyProtection="0"/>
    <xf numFmtId="0" fontId="31" fillId="21" borderId="28" applyNumberFormat="0" applyAlignment="0" applyProtection="0"/>
    <xf numFmtId="181" fontId="32" fillId="0" borderId="0" applyNumberFormat="0" applyFill="0" applyBorder="0" applyAlignment="0" applyProtection="0"/>
    <xf numFmtId="0" fontId="29" fillId="0" borderId="34" applyNumberFormat="0">
      <alignment horizontal="left" vertical="center"/>
    </xf>
    <xf numFmtId="189" fontId="30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/>
    <xf numFmtId="0" fontId="37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/>
    <xf numFmtId="0" fontId="28" fillId="46" borderId="0" applyNumberFormat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8" fillId="26" borderId="0" applyNumberFormat="0" applyBorder="0" applyAlignment="0" applyProtection="0"/>
    <xf numFmtId="0" fontId="35" fillId="0" borderId="0" applyNumberFormat="0" applyFill="0" applyBorder="0" applyAlignment="0" applyProtection="0"/>
    <xf numFmtId="0" fontId="28" fillId="0" borderId="0"/>
    <xf numFmtId="175" fontId="28" fillId="0" borderId="0" applyFont="0" applyFill="0" applyBorder="0" applyAlignment="0" applyProtection="0"/>
    <xf numFmtId="0" fontId="28" fillId="0" borderId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8" fillId="18" borderId="0" applyNumberFormat="0" applyBorder="0" applyAlignment="0" applyProtection="0"/>
    <xf numFmtId="0" fontId="28" fillId="46" borderId="0" applyNumberFormat="0" applyBorder="0" applyAlignment="0" applyProtection="0"/>
    <xf numFmtId="0" fontId="28" fillId="0" borderId="0"/>
    <xf numFmtId="0" fontId="28" fillId="0" borderId="0"/>
    <xf numFmtId="0" fontId="28" fillId="46" borderId="0" applyNumberFormat="0" applyBorder="0" applyAlignment="0" applyProtection="0"/>
    <xf numFmtId="0" fontId="39" fillId="45" borderId="0" applyNumberFormat="0" applyBorder="0" applyAlignment="0" applyProtection="0"/>
    <xf numFmtId="0" fontId="40" fillId="0" borderId="0" applyNumberFormat="0" applyFill="0" applyBorder="0" applyAlignment="0" applyProtection="0"/>
    <xf numFmtId="0" fontId="41" fillId="0" borderId="25" applyNumberFormat="0" applyFill="0" applyAlignment="0" applyProtection="0"/>
    <xf numFmtId="0" fontId="42" fillId="0" borderId="26" applyNumberFormat="0" applyFill="0" applyAlignment="0" applyProtection="0"/>
    <xf numFmtId="0" fontId="43" fillId="0" borderId="27" applyNumberFormat="0" applyFill="0" applyAlignment="0" applyProtection="0"/>
    <xf numFmtId="0" fontId="43" fillId="0" borderId="0" applyNumberFormat="0" applyFill="0" applyBorder="0" applyAlignment="0" applyProtection="0"/>
    <xf numFmtId="0" fontId="44" fillId="19" borderId="0" applyNumberFormat="0" applyBorder="0" applyAlignment="0" applyProtection="0"/>
    <xf numFmtId="0" fontId="45" fillId="20" borderId="0" applyNumberFormat="0" applyBorder="0" applyAlignment="0" applyProtection="0"/>
    <xf numFmtId="0" fontId="46" fillId="22" borderId="29" applyNumberFormat="0" applyAlignment="0" applyProtection="0"/>
    <xf numFmtId="0" fontId="47" fillId="22" borderId="28" applyNumberFormat="0" applyAlignment="0" applyProtection="0"/>
    <xf numFmtId="0" fontId="48" fillId="0" borderId="30" applyNumberFormat="0" applyFill="0" applyAlignment="0" applyProtection="0"/>
    <xf numFmtId="0" fontId="49" fillId="23" borderId="31" applyNumberFormat="0" applyAlignment="0" applyProtection="0"/>
    <xf numFmtId="0" fontId="5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34" fillId="0" borderId="33" applyNumberFormat="0" applyFill="0" applyAlignment="0" applyProtection="0"/>
    <xf numFmtId="0" fontId="39" fillId="25" borderId="0" applyNumberFormat="0" applyBorder="0" applyAlignment="0" applyProtection="0"/>
    <xf numFmtId="0" fontId="28" fillId="27" borderId="0" applyNumberFormat="0" applyBorder="0" applyAlignment="0" applyProtection="0"/>
    <xf numFmtId="0" fontId="39" fillId="28" borderId="0" applyNumberFormat="0" applyBorder="0" applyAlignment="0" applyProtection="0"/>
    <xf numFmtId="0" fontId="39" fillId="29" borderId="0" applyNumberFormat="0" applyBorder="0" applyAlignment="0" applyProtection="0"/>
    <xf numFmtId="0" fontId="28" fillId="30" borderId="0" applyNumberFormat="0" applyBorder="0" applyAlignment="0" applyProtection="0"/>
    <xf numFmtId="0" fontId="28" fillId="31" borderId="0" applyNumberFormat="0" applyBorder="0" applyAlignment="0" applyProtection="0"/>
    <xf numFmtId="0" fontId="39" fillId="32" borderId="0" applyNumberFormat="0" applyBorder="0" applyAlignment="0" applyProtection="0"/>
    <xf numFmtId="0" fontId="39" fillId="33" borderId="0" applyNumberFormat="0" applyBorder="0" applyAlignment="0" applyProtection="0"/>
    <xf numFmtId="0" fontId="28" fillId="34" borderId="0" applyNumberFormat="0" applyBorder="0" applyAlignment="0" applyProtection="0"/>
    <xf numFmtId="0" fontId="28" fillId="35" borderId="0" applyNumberFormat="0" applyBorder="0" applyAlignment="0" applyProtection="0"/>
    <xf numFmtId="0" fontId="39" fillId="36" borderId="0" applyNumberFormat="0" applyBorder="0" applyAlignment="0" applyProtection="0"/>
    <xf numFmtId="0" fontId="39" fillId="37" borderId="0" applyNumberFormat="0" applyBorder="0" applyAlignment="0" applyProtection="0"/>
    <xf numFmtId="0" fontId="28" fillId="38" borderId="0" applyNumberFormat="0" applyBorder="0" applyAlignment="0" applyProtection="0"/>
    <xf numFmtId="0" fontId="28" fillId="39" borderId="0" applyNumberFormat="0" applyBorder="0" applyAlignment="0" applyProtection="0"/>
    <xf numFmtId="0" fontId="39" fillId="40" borderId="0" applyNumberFormat="0" applyBorder="0" applyAlignment="0" applyProtection="0"/>
    <xf numFmtId="0" fontId="39" fillId="41" borderId="0" applyNumberFormat="0" applyBorder="0" applyAlignment="0" applyProtection="0"/>
    <xf numFmtId="0" fontId="28" fillId="42" borderId="0" applyNumberFormat="0" applyBorder="0" applyAlignment="0" applyProtection="0"/>
    <xf numFmtId="0" fontId="28" fillId="43" borderId="0" applyNumberFormat="0" applyBorder="0" applyAlignment="0" applyProtection="0"/>
    <xf numFmtId="0" fontId="39" fillId="44" borderId="0" applyNumberFormat="0" applyBorder="0" applyAlignment="0" applyProtection="0"/>
    <xf numFmtId="0" fontId="28" fillId="47" borderId="0" applyNumberFormat="0" applyBorder="0" applyAlignment="0" applyProtection="0"/>
    <xf numFmtId="0" fontId="39" fillId="48" borderId="0" applyNumberFormat="0" applyBorder="0" applyAlignment="0" applyProtection="0"/>
    <xf numFmtId="0" fontId="28" fillId="0" borderId="0"/>
    <xf numFmtId="0" fontId="28" fillId="24" borderId="32" applyNumberFormat="0" applyFont="0" applyAlignment="0" applyProtection="0"/>
    <xf numFmtId="0" fontId="28" fillId="26" borderId="0" applyNumberFormat="0" applyBorder="0" applyAlignment="0" applyProtection="0"/>
    <xf numFmtId="0" fontId="28" fillId="46" borderId="0" applyNumberFormat="0" applyBorder="0" applyAlignment="0" applyProtection="0"/>
    <xf numFmtId="0" fontId="28" fillId="0" borderId="0"/>
    <xf numFmtId="0" fontId="28" fillId="24" borderId="32" applyNumberFormat="0" applyFont="0" applyAlignment="0" applyProtection="0"/>
    <xf numFmtId="0" fontId="28" fillId="26" borderId="0" applyNumberFormat="0" applyBorder="0" applyAlignment="0" applyProtection="0"/>
    <xf numFmtId="0" fontId="28" fillId="27" borderId="0" applyNumberFormat="0" applyBorder="0" applyAlignment="0" applyProtection="0"/>
    <xf numFmtId="0" fontId="28" fillId="30" borderId="0" applyNumberFormat="0" applyBorder="0" applyAlignment="0" applyProtection="0"/>
    <xf numFmtId="0" fontId="28" fillId="31" borderId="0" applyNumberFormat="0" applyBorder="0" applyAlignment="0" applyProtection="0"/>
    <xf numFmtId="0" fontId="28" fillId="34" borderId="0" applyNumberFormat="0" applyBorder="0" applyAlignment="0" applyProtection="0"/>
    <xf numFmtId="0" fontId="28" fillId="35" borderId="0" applyNumberFormat="0" applyBorder="0" applyAlignment="0" applyProtection="0"/>
    <xf numFmtId="0" fontId="28" fillId="38" borderId="0" applyNumberFormat="0" applyBorder="0" applyAlignment="0" applyProtection="0"/>
    <xf numFmtId="0" fontId="28" fillId="39" borderId="0" applyNumberFormat="0" applyBorder="0" applyAlignment="0" applyProtection="0"/>
    <xf numFmtId="0" fontId="28" fillId="42" borderId="0" applyNumberFormat="0" applyBorder="0" applyAlignment="0" applyProtection="0"/>
    <xf numFmtId="0" fontId="28" fillId="43" borderId="0" applyNumberFormat="0" applyBorder="0" applyAlignment="0" applyProtection="0"/>
    <xf numFmtId="0" fontId="28" fillId="46" borderId="0" applyNumberFormat="0" applyBorder="0" applyAlignment="0" applyProtection="0"/>
    <xf numFmtId="0" fontId="28" fillId="47" borderId="0" applyNumberFormat="0" applyBorder="0" applyAlignment="0" applyProtection="0"/>
    <xf numFmtId="0" fontId="28" fillId="0" borderId="0"/>
    <xf numFmtId="0" fontId="28" fillId="24" borderId="32" applyNumberFormat="0" applyFont="0" applyAlignment="0" applyProtection="0"/>
    <xf numFmtId="0" fontId="28" fillId="26" borderId="0" applyNumberFormat="0" applyBorder="0" applyAlignment="0" applyProtection="0"/>
    <xf numFmtId="0" fontId="28" fillId="27" borderId="0" applyNumberFormat="0" applyBorder="0" applyAlignment="0" applyProtection="0"/>
    <xf numFmtId="0" fontId="28" fillId="30" borderId="0" applyNumberFormat="0" applyBorder="0" applyAlignment="0" applyProtection="0"/>
    <xf numFmtId="0" fontId="28" fillId="31" borderId="0" applyNumberFormat="0" applyBorder="0" applyAlignment="0" applyProtection="0"/>
    <xf numFmtId="0" fontId="28" fillId="34" borderId="0" applyNumberFormat="0" applyBorder="0" applyAlignment="0" applyProtection="0"/>
    <xf numFmtId="0" fontId="28" fillId="35" borderId="0" applyNumberFormat="0" applyBorder="0" applyAlignment="0" applyProtection="0"/>
    <xf numFmtId="0" fontId="28" fillId="38" borderId="0" applyNumberFormat="0" applyBorder="0" applyAlignment="0" applyProtection="0"/>
    <xf numFmtId="0" fontId="28" fillId="39" borderId="0" applyNumberFormat="0" applyBorder="0" applyAlignment="0" applyProtection="0"/>
    <xf numFmtId="0" fontId="28" fillId="42" borderId="0" applyNumberFormat="0" applyBorder="0" applyAlignment="0" applyProtection="0"/>
    <xf numFmtId="0" fontId="28" fillId="43" borderId="0" applyNumberFormat="0" applyBorder="0" applyAlignment="0" applyProtection="0"/>
    <xf numFmtId="0" fontId="28" fillId="46" borderId="0" applyNumberFormat="0" applyBorder="0" applyAlignment="0" applyProtection="0"/>
    <xf numFmtId="0" fontId="28" fillId="47" borderId="0" applyNumberFormat="0" applyBorder="0" applyAlignment="0" applyProtection="0"/>
    <xf numFmtId="0" fontId="21" fillId="0" borderId="0"/>
    <xf numFmtId="167" fontId="27" fillId="0" borderId="0" applyFont="0" applyFill="0" applyBorder="0" applyAlignment="0" applyProtection="0"/>
    <xf numFmtId="0" fontId="21" fillId="0" borderId="0"/>
    <xf numFmtId="0" fontId="28" fillId="46" borderId="0" applyNumberFormat="0" applyBorder="0" applyAlignment="0" applyProtection="0"/>
    <xf numFmtId="0" fontId="21" fillId="0" borderId="0"/>
    <xf numFmtId="43" fontId="4" fillId="0" borderId="0" applyFont="0" applyFill="0" applyBorder="0" applyAlignment="0" applyProtection="0"/>
    <xf numFmtId="9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50" borderId="0" applyNumberFormat="0" applyBorder="0" applyAlignment="0" applyProtection="0"/>
    <xf numFmtId="0" fontId="4" fillId="51" borderId="0" applyNumberFormat="0" applyBorder="0" applyAlignment="0" applyProtection="0"/>
    <xf numFmtId="0" fontId="4" fillId="15" borderId="0" applyNumberFormat="0" applyBorder="0" applyAlignment="0" applyProtection="0"/>
    <xf numFmtId="0" fontId="4" fillId="52" borderId="0" applyNumberFormat="0" applyBorder="0" applyAlignment="0" applyProtection="0"/>
    <xf numFmtId="0" fontId="4" fillId="13" borderId="0" applyNumberFormat="0" applyBorder="0" applyAlignment="0" applyProtection="0"/>
    <xf numFmtId="0" fontId="4" fillId="3" borderId="0" applyNumberFormat="0" applyBorder="0" applyAlignment="0" applyProtection="0"/>
    <xf numFmtId="0" fontId="4" fillId="53" borderId="0" applyNumberFormat="0" applyBorder="0" applyAlignment="0" applyProtection="0"/>
    <xf numFmtId="0" fontId="4" fillId="54" borderId="0" applyNumberFormat="0" applyBorder="0" applyAlignment="0" applyProtection="0"/>
    <xf numFmtId="0" fontId="4" fillId="55" borderId="0" applyNumberFormat="0" applyBorder="0" applyAlignment="0" applyProtection="0"/>
    <xf numFmtId="0" fontId="4" fillId="52" borderId="0" applyNumberFormat="0" applyBorder="0" applyAlignment="0" applyProtection="0"/>
    <xf numFmtId="0" fontId="4" fillId="53" borderId="0" applyNumberFormat="0" applyBorder="0" applyAlignment="0" applyProtection="0"/>
    <xf numFmtId="0" fontId="4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54" borderId="0" applyNumberFormat="0" applyBorder="0" applyAlignment="0" applyProtection="0"/>
    <xf numFmtId="0" fontId="5" fillId="55" borderId="0" applyNumberFormat="0" applyBorder="0" applyAlignment="0" applyProtection="0"/>
    <xf numFmtId="0" fontId="5" fillId="58" borderId="0" applyNumberFormat="0" applyBorder="0" applyAlignment="0" applyProtection="0"/>
    <xf numFmtId="0" fontId="5" fillId="59" borderId="0" applyNumberFormat="0" applyBorder="0" applyAlignment="0" applyProtection="0"/>
    <xf numFmtId="0" fontId="5" fillId="60" borderId="0" applyNumberFormat="0" applyBorder="0" applyAlignment="0" applyProtection="0"/>
    <xf numFmtId="0" fontId="3" fillId="53" borderId="0" applyNumberFormat="0" applyBorder="0" applyAlignment="0">
      <protection locked="0"/>
    </xf>
    <xf numFmtId="4" fontId="52" fillId="0" borderId="39" applyFill="0">
      <alignment vertical="center"/>
      <protection locked="0"/>
    </xf>
    <xf numFmtId="4" fontId="52" fillId="0" borderId="39" applyFill="0">
      <alignment vertical="center"/>
      <protection locked="0"/>
    </xf>
    <xf numFmtId="0" fontId="53" fillId="0" borderId="0" applyFill="0" applyBorder="0" applyAlignment="0"/>
    <xf numFmtId="0" fontId="7" fillId="6" borderId="1" applyNumberFormat="0" applyAlignment="0" applyProtection="0"/>
    <xf numFmtId="0" fontId="7" fillId="6" borderId="1" applyNumberFormat="0" applyAlignment="0" applyProtection="0"/>
    <xf numFmtId="0" fontId="7" fillId="6" borderId="1" applyNumberFormat="0" applyAlignment="0" applyProtection="0"/>
    <xf numFmtId="0" fontId="15" fillId="0" borderId="6" applyNumberFormat="0" applyFill="0" applyAlignment="0" applyProtection="0"/>
    <xf numFmtId="0" fontId="8" fillId="14" borderId="2" applyNumberFormat="0" applyAlignment="0" applyProtection="0"/>
    <xf numFmtId="0" fontId="5" fillId="61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8" borderId="0" applyNumberFormat="0" applyBorder="0" applyAlignment="0" applyProtection="0"/>
    <xf numFmtId="0" fontId="5" fillId="59" borderId="0" applyNumberFormat="0" applyBorder="0" applyAlignment="0" applyProtection="0"/>
    <xf numFmtId="0" fontId="5" fillId="12" borderId="0" applyNumberFormat="0" applyBorder="0" applyAlignment="0" applyProtection="0"/>
    <xf numFmtId="0" fontId="54" fillId="0" borderId="0"/>
    <xf numFmtId="0" fontId="54" fillId="0" borderId="0"/>
    <xf numFmtId="0" fontId="55" fillId="0" borderId="23">
      <alignment horizontal="right" wrapText="1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" fontId="56" fillId="0" borderId="0" applyFont="0" applyFill="0" applyBorder="0" applyAlignment="0" applyProtection="0"/>
    <xf numFmtId="0" fontId="57" fillId="0" borderId="0" applyNumberFormat="0" applyAlignment="0">
      <alignment horizontal="left"/>
    </xf>
    <xf numFmtId="199" fontId="56" fillId="0" borderId="0" applyFont="0" applyFill="0" applyBorder="0" applyAlignment="0" applyProtection="0"/>
    <xf numFmtId="3" fontId="58" fillId="0" borderId="0">
      <alignment horizontal="right"/>
    </xf>
    <xf numFmtId="0" fontId="58" fillId="0" borderId="0">
      <alignment horizontal="left"/>
    </xf>
    <xf numFmtId="0" fontId="56" fillId="0" borderId="0" applyFont="0" applyFill="0" applyBorder="0" applyAlignment="0" applyProtection="0"/>
    <xf numFmtId="0" fontId="59" fillId="0" borderId="0" applyNumberFormat="0" applyAlignment="0">
      <alignment horizontal="left"/>
    </xf>
    <xf numFmtId="4" fontId="60" fillId="0" borderId="0" applyFill="0" applyBorder="0">
      <protection locked="0"/>
    </xf>
    <xf numFmtId="2" fontId="56" fillId="0" borderId="0" applyFont="0" applyFill="0" applyBorder="0" applyAlignment="0" applyProtection="0"/>
    <xf numFmtId="0" fontId="61" fillId="0" borderId="0">
      <alignment wrapText="1"/>
    </xf>
    <xf numFmtId="38" fontId="62" fillId="62" borderId="0" applyNumberFormat="0" applyBorder="0" applyAlignment="0" applyProtection="0"/>
    <xf numFmtId="0" fontId="63" fillId="0" borderId="37" applyNumberFormat="0" applyAlignment="0" applyProtection="0">
      <alignment horizontal="left" vertical="center"/>
    </xf>
    <xf numFmtId="0" fontId="63" fillId="0" borderId="35">
      <alignment horizontal="left" vertical="center"/>
    </xf>
    <xf numFmtId="0" fontId="63" fillId="0" borderId="35">
      <alignment horizontal="left" vertical="center"/>
    </xf>
    <xf numFmtId="0" fontId="63" fillId="0" borderId="35">
      <alignment horizontal="left" vertical="center"/>
    </xf>
    <xf numFmtId="0" fontId="64" fillId="0" borderId="0" applyNumberFormat="0" applyFill="0" applyBorder="0" applyAlignment="0" applyProtection="0">
      <alignment vertical="top"/>
      <protection locked="0"/>
    </xf>
    <xf numFmtId="10" fontId="62" fillId="63" borderId="24" applyNumberFormat="0" applyBorder="0" applyAlignment="0" applyProtection="0"/>
    <xf numFmtId="10" fontId="62" fillId="63" borderId="24" applyNumberFormat="0" applyBorder="0" applyAlignment="0" applyProtection="0"/>
    <xf numFmtId="10" fontId="62" fillId="63" borderId="24" applyNumberFormat="0" applyBorder="0" applyAlignment="0" applyProtection="0"/>
    <xf numFmtId="200" fontId="65" fillId="0" borderId="38" applyNumberFormat="0" applyFill="0" applyBorder="0">
      <alignment horizontal="left" vertical="center"/>
    </xf>
    <xf numFmtId="200" fontId="66" fillId="0" borderId="0"/>
    <xf numFmtId="182" fontId="67" fillId="0" borderId="36">
      <alignment horizontal="right"/>
    </xf>
    <xf numFmtId="0" fontId="16" fillId="4" borderId="0" applyNumberFormat="0" applyBorder="0" applyAlignment="0" applyProtection="0"/>
    <xf numFmtId="37" fontId="68" fillId="0" borderId="0"/>
    <xf numFmtId="41" fontId="3" fillId="0" borderId="0"/>
    <xf numFmtId="0" fontId="3" fillId="0" borderId="0"/>
    <xf numFmtId="0" fontId="3" fillId="0" borderId="0"/>
    <xf numFmtId="0" fontId="3" fillId="0" borderId="0"/>
    <xf numFmtId="0" fontId="62" fillId="0" borderId="0"/>
    <xf numFmtId="0" fontId="3" fillId="0" borderId="0"/>
    <xf numFmtId="0" fontId="3" fillId="0" borderId="0"/>
    <xf numFmtId="0" fontId="5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9" fillId="0" borderId="0"/>
    <xf numFmtId="0" fontId="70" fillId="0" borderId="0"/>
    <xf numFmtId="0" fontId="71" fillId="0" borderId="0"/>
    <xf numFmtId="0" fontId="3" fillId="0" borderId="0"/>
    <xf numFmtId="0" fontId="3" fillId="64" borderId="7" applyNumberFormat="0" applyFont="0" applyAlignment="0" applyProtection="0"/>
    <xf numFmtId="0" fontId="3" fillId="64" borderId="7" applyNumberFormat="0" applyFont="0" applyAlignment="0" applyProtection="0"/>
    <xf numFmtId="0" fontId="3" fillId="64" borderId="7" applyNumberFormat="0" applyFont="0" applyAlignment="0" applyProtection="0"/>
    <xf numFmtId="0" fontId="54" fillId="0" borderId="0"/>
    <xf numFmtId="0" fontId="54" fillId="0" borderId="0"/>
    <xf numFmtId="0" fontId="54" fillId="0" borderId="40"/>
    <xf numFmtId="0" fontId="54" fillId="0" borderId="40"/>
    <xf numFmtId="10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201" fontId="72" fillId="0" borderId="0" applyNumberFormat="0" applyFill="0" applyBorder="0" applyAlignment="0" applyProtection="0">
      <alignment horizontal="left"/>
    </xf>
    <xf numFmtId="0" fontId="58" fillId="0" borderId="0" applyBorder="0">
      <alignment horizontal="left" vertical="center" wrapText="1"/>
    </xf>
    <xf numFmtId="0" fontId="73" fillId="0" borderId="0" applyBorder="0">
      <alignment horizontal="left" vertical="center" wrapText="1"/>
    </xf>
    <xf numFmtId="0" fontId="74" fillId="0" borderId="0" applyBorder="0">
      <alignment horizontal="left" vertical="center" wrapText="1"/>
    </xf>
    <xf numFmtId="0" fontId="54" fillId="0" borderId="0"/>
    <xf numFmtId="0" fontId="61" fillId="0" borderId="0">
      <alignment vertical="top"/>
    </xf>
    <xf numFmtId="0" fontId="61" fillId="0" borderId="0"/>
    <xf numFmtId="0" fontId="75" fillId="0" borderId="0"/>
    <xf numFmtId="0" fontId="75" fillId="0" borderId="0">
      <alignment vertical="top"/>
    </xf>
    <xf numFmtId="0" fontId="76" fillId="0" borderId="24">
      <alignment horizontal="center"/>
    </xf>
    <xf numFmtId="0" fontId="76" fillId="0" borderId="24">
      <alignment horizontal="center"/>
    </xf>
    <xf numFmtId="0" fontId="76" fillId="0" borderId="24">
      <alignment horizontal="center"/>
    </xf>
    <xf numFmtId="0" fontId="76" fillId="0" borderId="0">
      <alignment horizontal="center" vertical="center"/>
    </xf>
    <xf numFmtId="0" fontId="77" fillId="65" borderId="0" applyNumberFormat="0" applyFill="0">
      <alignment horizontal="left" vertical="center"/>
    </xf>
    <xf numFmtId="40" fontId="78" fillId="0" borderId="0" applyBorder="0">
      <alignment horizontal="right"/>
    </xf>
    <xf numFmtId="0" fontId="54" fillId="0" borderId="0"/>
    <xf numFmtId="0" fontId="54" fillId="0" borderId="0"/>
    <xf numFmtId="0" fontId="79" fillId="0" borderId="0"/>
    <xf numFmtId="0" fontId="80" fillId="0" borderId="0"/>
    <xf numFmtId="0" fontId="79" fillId="0" borderId="0"/>
    <xf numFmtId="0" fontId="81" fillId="0" borderId="0">
      <alignment vertical="center"/>
    </xf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74" fontId="3" fillId="0" borderId="0" applyFont="0" applyFill="0" applyBorder="0" applyAlignment="0" applyProtection="0"/>
    <xf numFmtId="0" fontId="3" fillId="0" borderId="0"/>
    <xf numFmtId="0" fontId="82" fillId="0" borderId="0" applyNumberFormat="0" applyFill="0" applyBorder="0" applyAlignment="0" applyProtection="0"/>
    <xf numFmtId="0" fontId="83" fillId="0" borderId="41" applyNumberFormat="0" applyFill="0" applyAlignment="0" applyProtection="0"/>
    <xf numFmtId="0" fontId="84" fillId="0" borderId="4" applyNumberFormat="0" applyFill="0" applyAlignment="0" applyProtection="0"/>
    <xf numFmtId="0" fontId="85" fillId="0" borderId="42" applyNumberFormat="0" applyFill="0" applyAlignment="0" applyProtection="0"/>
    <xf numFmtId="0" fontId="85" fillId="0" borderId="0" applyNumberFormat="0" applyFill="0" applyBorder="0" applyAlignment="0" applyProtection="0"/>
    <xf numFmtId="0" fontId="19" fillId="0" borderId="43" applyNumberFormat="0" applyFill="0" applyAlignment="0" applyProtection="0"/>
    <xf numFmtId="0" fontId="19" fillId="0" borderId="43" applyNumberFormat="0" applyFill="0" applyAlignment="0" applyProtection="0"/>
    <xf numFmtId="0" fontId="19" fillId="0" borderId="43" applyNumberFormat="0" applyFill="0" applyAlignment="0" applyProtection="0"/>
    <xf numFmtId="0" fontId="86" fillId="51" borderId="0" applyNumberFormat="0" applyBorder="0" applyAlignment="0" applyProtection="0"/>
    <xf numFmtId="0" fontId="10" fillId="15" borderId="0" applyNumberFormat="0" applyBorder="0" applyAlignment="0" applyProtection="0"/>
    <xf numFmtId="0" fontId="2" fillId="0" borderId="0" applyNumberFormat="0" applyFill="0" applyBorder="0" applyAlignment="0" applyProtection="0"/>
    <xf numFmtId="0" fontId="28" fillId="46" borderId="0" applyNumberFormat="0" applyBorder="0" applyAlignment="0" applyProtection="0"/>
    <xf numFmtId="178" fontId="27" fillId="0" borderId="0" applyFont="0" applyFill="0" applyBorder="0" applyAlignment="0" applyProtection="0"/>
    <xf numFmtId="0" fontId="21" fillId="0" borderId="0"/>
    <xf numFmtId="0" fontId="28" fillId="46" borderId="0" applyNumberFormat="0" applyBorder="0" applyAlignment="0" applyProtection="0"/>
    <xf numFmtId="0" fontId="27" fillId="0" borderId="0"/>
    <xf numFmtId="0" fontId="21" fillId="0" borderId="0"/>
    <xf numFmtId="167" fontId="27" fillId="0" borderId="0" applyFont="0" applyFill="0" applyBorder="0" applyAlignment="0" applyProtection="0"/>
    <xf numFmtId="189" fontId="30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9" fontId="21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5" fontId="28" fillId="0" borderId="0" applyFont="0" applyFill="0" applyBorder="0" applyAlignment="0" applyProtection="0"/>
    <xf numFmtId="0" fontId="31" fillId="21" borderId="28" applyNumberFormat="0" applyAlignment="0" applyProtection="0"/>
    <xf numFmtId="189" fontId="30" fillId="0" borderId="0" applyFont="0" applyFill="0" applyBorder="0" applyAlignment="0" applyProtection="0"/>
    <xf numFmtId="0" fontId="27" fillId="0" borderId="0"/>
    <xf numFmtId="0" fontId="21" fillId="0" borderId="0"/>
    <xf numFmtId="0" fontId="21" fillId="46" borderId="0" applyNumberFormat="0" applyBorder="0" applyAlignment="0" applyProtection="0"/>
    <xf numFmtId="173" fontId="21" fillId="0" borderId="0" applyFont="0" applyFill="0" applyBorder="0" applyAlignment="0" applyProtection="0"/>
    <xf numFmtId="0" fontId="21" fillId="0" borderId="0"/>
    <xf numFmtId="0" fontId="87" fillId="66" borderId="0"/>
    <xf numFmtId="182" fontId="88" fillId="49" borderId="0">
      <alignment horizontal="left"/>
    </xf>
    <xf numFmtId="1" fontId="88" fillId="49" borderId="35">
      <alignment horizontal="left"/>
    </xf>
    <xf numFmtId="217" fontId="33" fillId="49" borderId="0" applyBorder="0" applyProtection="0">
      <alignment horizontal="left"/>
    </xf>
    <xf numFmtId="9" fontId="21" fillId="0" borderId="0" applyFont="0" applyFill="0" applyBorder="0" applyAlignment="0" applyProtection="0"/>
    <xf numFmtId="182" fontId="88" fillId="49" borderId="23">
      <alignment horizontal="left"/>
    </xf>
    <xf numFmtId="9" fontId="88" fillId="49" borderId="0">
      <alignment horizontal="left"/>
    </xf>
    <xf numFmtId="0" fontId="35" fillId="0" borderId="0" applyNumberFormat="0" applyFill="0" applyBorder="0" applyAlignment="0" applyProtection="0"/>
    <xf numFmtId="173" fontId="21" fillId="0" borderId="0" applyFont="0" applyFill="0" applyBorder="0" applyAlignment="0" applyProtection="0"/>
    <xf numFmtId="0" fontId="21" fillId="46" borderId="0" applyNumberFormat="0" applyBorder="0" applyAlignment="0" applyProtection="0"/>
    <xf numFmtId="0" fontId="21" fillId="0" borderId="0"/>
    <xf numFmtId="0" fontId="21" fillId="0" borderId="0"/>
    <xf numFmtId="0" fontId="21" fillId="0" borderId="0"/>
    <xf numFmtId="9" fontId="21" fillId="0" borderId="0" applyFont="0" applyFill="0" applyBorder="0" applyAlignment="0" applyProtection="0"/>
    <xf numFmtId="0" fontId="21" fillId="0" borderId="0"/>
    <xf numFmtId="9" fontId="21" fillId="0" borderId="0" applyFont="0" applyFill="0" applyBorder="0" applyAlignment="0" applyProtection="0"/>
    <xf numFmtId="0" fontId="21" fillId="0" borderId="0"/>
    <xf numFmtId="1" fontId="88" fillId="49" borderId="35">
      <alignment horizontal="left"/>
    </xf>
    <xf numFmtId="9" fontId="21" fillId="0" borderId="0" applyFont="0" applyFill="0" applyBorder="0" applyAlignment="0" applyProtection="0"/>
    <xf numFmtId="0" fontId="21" fillId="0" borderId="0"/>
    <xf numFmtId="0" fontId="21" fillId="0" borderId="0"/>
    <xf numFmtId="1" fontId="88" fillId="49" borderId="35">
      <alignment horizontal="left"/>
    </xf>
    <xf numFmtId="9" fontId="21" fillId="0" borderId="0" applyFont="0" applyFill="0" applyBorder="0" applyAlignment="0" applyProtection="0"/>
    <xf numFmtId="0" fontId="21" fillId="0" borderId="0"/>
    <xf numFmtId="0" fontId="21" fillId="0" borderId="0"/>
    <xf numFmtId="9" fontId="21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left"/>
    </xf>
    <xf numFmtId="0" fontId="2" fillId="0" borderId="0" xfId="1"/>
    <xf numFmtId="0" fontId="0" fillId="0" borderId="0" xfId="0" applyFont="1"/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wrapText="1"/>
    </xf>
    <xf numFmtId="166" fontId="0" fillId="0" borderId="0" xfId="0" applyNumberFormat="1"/>
    <xf numFmtId="0" fontId="23" fillId="0" borderId="0" xfId="52" applyFont="1"/>
    <xf numFmtId="0" fontId="0" fillId="0" borderId="0" xfId="0" applyAlignment="1">
      <alignment horizontal="left" wrapText="1"/>
    </xf>
    <xf numFmtId="0" fontId="26" fillId="0" borderId="0" xfId="0" applyFont="1"/>
    <xf numFmtId="0" fontId="0" fillId="0" borderId="24" xfId="0" applyBorder="1" applyAlignment="1">
      <alignment wrapText="1"/>
    </xf>
    <xf numFmtId="0" fontId="0" fillId="0" borderId="24" xfId="0" applyBorder="1"/>
    <xf numFmtId="0" fontId="0" fillId="0" borderId="24" xfId="0" applyFill="1" applyBorder="1" applyAlignment="1">
      <alignment wrapText="1"/>
    </xf>
    <xf numFmtId="169" fontId="0" fillId="0" borderId="24" xfId="54" applyNumberFormat="1" applyFont="1" applyBorder="1"/>
    <xf numFmtId="9" fontId="23" fillId="17" borderId="0" xfId="570" applyNumberFormat="1" applyFont="1" applyFill="1" applyBorder="1"/>
    <xf numFmtId="0" fontId="22" fillId="16" borderId="10" xfId="52" applyFont="1" applyFill="1" applyBorder="1" applyAlignment="1">
      <alignment horizontal="left" vertical="center" indent="1"/>
    </xf>
    <xf numFmtId="0" fontId="23" fillId="16" borderId="11" xfId="52" applyFont="1" applyFill="1" applyBorder="1" applyAlignment="1">
      <alignment vertical="center"/>
    </xf>
    <xf numFmtId="0" fontId="23" fillId="16" borderId="12" xfId="52" applyFont="1" applyFill="1" applyBorder="1" applyAlignment="1">
      <alignment vertical="center"/>
    </xf>
    <xf numFmtId="0" fontId="23" fillId="17" borderId="13" xfId="52" applyFont="1" applyFill="1" applyBorder="1"/>
    <xf numFmtId="0" fontId="23" fillId="17" borderId="0" xfId="52" applyFont="1" applyFill="1" applyBorder="1"/>
    <xf numFmtId="0" fontId="23" fillId="17" borderId="14" xfId="52" applyFont="1" applyFill="1" applyBorder="1"/>
    <xf numFmtId="0" fontId="24" fillId="17" borderId="0" xfId="52" applyFont="1" applyFill="1" applyBorder="1"/>
    <xf numFmtId="0" fontId="23" fillId="17" borderId="0" xfId="52" quotePrefix="1" applyFont="1" applyFill="1" applyBorder="1" applyAlignment="1">
      <alignment horizontal="right"/>
    </xf>
    <xf numFmtId="0" fontId="23" fillId="17" borderId="0" xfId="52" applyFont="1" applyFill="1" applyBorder="1" applyAlignment="1">
      <alignment horizontal="right"/>
    </xf>
    <xf numFmtId="0" fontId="22" fillId="17" borderId="15" xfId="52" applyFont="1" applyFill="1" applyBorder="1" applyAlignment="1">
      <alignment vertical="center"/>
    </xf>
    <xf numFmtId="0" fontId="22" fillId="17" borderId="15" xfId="52" applyNumberFormat="1" applyFont="1" applyFill="1" applyBorder="1" applyAlignment="1">
      <alignment horizontal="right" vertical="center"/>
    </xf>
    <xf numFmtId="0" fontId="23" fillId="17" borderId="0" xfId="52" applyNumberFormat="1" applyFont="1" applyFill="1" applyBorder="1" applyAlignment="1">
      <alignment vertical="center"/>
    </xf>
    <xf numFmtId="0" fontId="23" fillId="17" borderId="0" xfId="52" applyFont="1" applyFill="1" applyBorder="1" applyAlignment="1">
      <alignment vertical="center"/>
    </xf>
    <xf numFmtId="173" fontId="23" fillId="17" borderId="0" xfId="583" applyFont="1" applyFill="1" applyBorder="1" applyAlignment="1">
      <alignment vertical="center"/>
    </xf>
    <xf numFmtId="173" fontId="23" fillId="17" borderId="0" xfId="583" applyFont="1" applyFill="1" applyBorder="1" applyAlignment="1">
      <alignment horizontal="right" vertical="center"/>
    </xf>
    <xf numFmtId="0" fontId="23" fillId="17" borderId="17" xfId="52" applyNumberFormat="1" applyFont="1" applyFill="1" applyBorder="1" applyAlignment="1">
      <alignment vertical="center"/>
    </xf>
    <xf numFmtId="0" fontId="23" fillId="17" borderId="17" xfId="52" applyFont="1" applyFill="1" applyBorder="1" applyAlignment="1">
      <alignment vertical="center"/>
    </xf>
    <xf numFmtId="173" fontId="23" fillId="17" borderId="17" xfId="583" applyFont="1" applyFill="1" applyBorder="1" applyAlignment="1">
      <alignment vertical="center"/>
    </xf>
    <xf numFmtId="0" fontId="23" fillId="17" borderId="18" xfId="52" applyNumberFormat="1" applyFont="1" applyFill="1" applyBorder="1" applyAlignment="1">
      <alignment horizontal="center" vertical="center"/>
    </xf>
    <xf numFmtId="0" fontId="23" fillId="17" borderId="18" xfId="52" applyFont="1" applyFill="1" applyBorder="1" applyAlignment="1">
      <alignment vertical="center"/>
    </xf>
    <xf numFmtId="167" fontId="23" fillId="17" borderId="18" xfId="583" applyNumberFormat="1" applyFont="1" applyFill="1" applyBorder="1" applyAlignment="1">
      <alignment vertical="center"/>
    </xf>
    <xf numFmtId="0" fontId="25" fillId="17" borderId="13" xfId="52" applyFont="1" applyFill="1" applyBorder="1"/>
    <xf numFmtId="0" fontId="23" fillId="17" borderId="0" xfId="52" applyFont="1" applyFill="1"/>
    <xf numFmtId="0" fontId="23" fillId="16" borderId="0" xfId="52" applyFont="1" applyFill="1"/>
    <xf numFmtId="0" fontId="24" fillId="16" borderId="0" xfId="52" applyFont="1" applyFill="1"/>
    <xf numFmtId="0" fontId="24" fillId="17" borderId="0" xfId="52" applyFont="1" applyFill="1"/>
    <xf numFmtId="0" fontId="23" fillId="17" borderId="23" xfId="52" applyNumberFormat="1" applyFont="1" applyFill="1" applyBorder="1" applyAlignment="1">
      <alignment vertical="center"/>
    </xf>
    <xf numFmtId="0" fontId="23" fillId="17" borderId="23" xfId="52" applyFont="1" applyFill="1" applyBorder="1"/>
    <xf numFmtId="0" fontId="23" fillId="17" borderId="22" xfId="52" applyNumberFormat="1" applyFont="1" applyFill="1" applyBorder="1" applyAlignment="1">
      <alignment vertical="center"/>
    </xf>
    <xf numFmtId="0" fontId="23" fillId="17" borderId="22" xfId="52" applyFont="1" applyFill="1" applyBorder="1"/>
    <xf numFmtId="9" fontId="23" fillId="17" borderId="22" xfId="52" applyNumberFormat="1" applyFont="1" applyFill="1" applyBorder="1"/>
    <xf numFmtId="9" fontId="23" fillId="17" borderId="0" xfId="52" applyNumberFormat="1" applyFont="1" applyFill="1" applyBorder="1"/>
    <xf numFmtId="9" fontId="23" fillId="17" borderId="23" xfId="52" applyNumberFormat="1" applyFont="1" applyFill="1" applyBorder="1"/>
    <xf numFmtId="0" fontId="22" fillId="17" borderId="16" xfId="52" applyNumberFormat="1" applyFont="1" applyFill="1" applyBorder="1" applyAlignment="1">
      <alignment horizontal="right" vertical="center"/>
    </xf>
    <xf numFmtId="167" fontId="23" fillId="17" borderId="19" xfId="583" applyNumberFormat="1" applyFont="1" applyFill="1" applyBorder="1" applyAlignment="1">
      <alignment vertical="center"/>
    </xf>
    <xf numFmtId="168" fontId="23" fillId="17" borderId="20" xfId="583" applyNumberFormat="1" applyFont="1" applyFill="1" applyBorder="1" applyAlignment="1">
      <alignment vertical="center"/>
    </xf>
    <xf numFmtId="9" fontId="23" fillId="17" borderId="24" xfId="570" applyNumberFormat="1" applyFont="1" applyFill="1" applyBorder="1"/>
    <xf numFmtId="9" fontId="23" fillId="17" borderId="21" xfId="570" applyNumberFormat="1" applyFont="1" applyFill="1" applyBorder="1"/>
  </cellXfs>
  <cellStyles count="671">
    <cellStyle name="20% - Accent1 2" xfId="3" xr:uid="{00000000-0005-0000-0000-000000000000}"/>
    <cellStyle name="20% - Accent1 2 2" xfId="221" xr:uid="{4A18F822-A869-44EE-954B-A30DA36A01DA}"/>
    <cellStyle name="20% - Accent1 3" xfId="380" xr:uid="{312D48BB-0264-4229-8A27-A92CB7578E36}"/>
    <cellStyle name="20% - Accent1 4" xfId="384" xr:uid="{09A6C909-7ABE-4688-B5D9-77DA379E16D7}"/>
    <cellStyle name="20% - Accent1 5" xfId="398" xr:uid="{2E1F620F-35DA-44EB-82F0-E6DA8D107B19}"/>
    <cellStyle name="20% - Accent2 2" xfId="4" xr:uid="{00000000-0005-0000-0000-000001000000}"/>
    <cellStyle name="20% - Accent2 2 2" xfId="386" xr:uid="{52331D40-E6F1-4DA7-981F-B620F0FE4E05}"/>
    <cellStyle name="20% - Accent2 3" xfId="400" xr:uid="{F9E0105E-FDC7-4BF7-862C-E04FEACD4954}"/>
    <cellStyle name="20% - Accent2 4" xfId="361" xr:uid="{0D0AA139-ED73-4D5E-861F-6F1249BE17C0}"/>
    <cellStyle name="20% - Accent3 2" xfId="5" xr:uid="{00000000-0005-0000-0000-000002000000}"/>
    <cellStyle name="20% - Accent3 2 2" xfId="388" xr:uid="{ED15A4E0-A0F3-462D-A76B-0A183B06538A}"/>
    <cellStyle name="20% - Accent3 3" xfId="402" xr:uid="{2C544A91-C393-42F8-9F79-69503B8DFB69}"/>
    <cellStyle name="20% - Accent3 4" xfId="365" xr:uid="{48FF209D-4F9A-43B9-8BE3-625448045058}"/>
    <cellStyle name="20% - Accent4 2" xfId="6" xr:uid="{00000000-0005-0000-0000-000003000000}"/>
    <cellStyle name="20% - Accent4 2 2" xfId="390" xr:uid="{54C7AC39-E0A1-418C-BE55-64A5BA900165}"/>
    <cellStyle name="20% - Accent4 3" xfId="404" xr:uid="{B4503041-D0AA-490B-9962-3DF79EDC08B8}"/>
    <cellStyle name="20% - Accent4 4" xfId="369" xr:uid="{B2AA49AC-44EA-49FF-A226-B9EA48CBCE34}"/>
    <cellStyle name="20% - Accent5 2" xfId="7" xr:uid="{00000000-0005-0000-0000-000004000000}"/>
    <cellStyle name="20% - Accent5 2 2" xfId="392" xr:uid="{023FC69C-E0B2-4695-B38B-652A84446CD5}"/>
    <cellStyle name="20% - Accent5 3" xfId="406" xr:uid="{B3E071F5-6816-4845-9F85-F0229D5D31CD}"/>
    <cellStyle name="20% - Accent5 4" xfId="373" xr:uid="{AC3E3A7B-41D4-4707-8599-CDA543B1FADB}"/>
    <cellStyle name="20% - Accent6 10" xfId="584" xr:uid="{2D90758F-B56E-47F1-ADB4-FA4C6DD58E71}"/>
    <cellStyle name="20% - Accent6 2" xfId="8" xr:uid="{00000000-0005-0000-0000-000005000000}"/>
    <cellStyle name="20% - Accent6 2 2" xfId="111" xr:uid="{F3502A19-33CA-4801-A62D-79D12FD044FA}"/>
    <cellStyle name="20% - Accent6 3" xfId="338" xr:uid="{C21E12DE-0D0B-4F28-8277-34BF6BA39196}"/>
    <cellStyle name="20% - Accent6 3 2" xfId="550" xr:uid="{BAF210D1-FFAB-415A-8342-9E4A14BC3D21}"/>
    <cellStyle name="20% - Accent6 4" xfId="341" xr:uid="{77682FD1-E5E5-4655-9644-867A125CA407}"/>
    <cellStyle name="20% - Accent6 4 2" xfId="413" xr:uid="{73E17BDA-7CB9-4DA4-B989-33BC0E154E0B}"/>
    <cellStyle name="20% - Accent6 5" xfId="381" xr:uid="{6B1BFD59-3191-495F-A597-C82C53066E5A}"/>
    <cellStyle name="20% - Accent6 6" xfId="394" xr:uid="{3BE22E56-99E2-4CD4-B26F-5DDC0D13DDAB}"/>
    <cellStyle name="20% - Accent6 7" xfId="408" xr:uid="{FA9D50DD-47CA-4D7D-A865-138BAFC07084}"/>
    <cellStyle name="20% - Accent6 8" xfId="553" xr:uid="{AACCB09B-C422-476E-B30B-1E01C77C4224}"/>
    <cellStyle name="20% - Accent6 9" xfId="572" xr:uid="{2AF5647B-2EED-4242-B073-EA5C1A0C4E63}"/>
    <cellStyle name="20% - Colore 1" xfId="419" xr:uid="{06F544A4-6085-4C9C-94FC-EDB33B90B1A9}"/>
    <cellStyle name="20% - Colore 2" xfId="420" xr:uid="{8B472FF0-4201-4932-B4F3-67FB4D54852D}"/>
    <cellStyle name="20% - Colore 3" xfId="421" xr:uid="{A88E7D27-448D-492E-88B3-DBBC92440E99}"/>
    <cellStyle name="20% - Colore 4" xfId="422" xr:uid="{0130D0AF-DBF7-4731-A1DD-3AC5FD69C9FD}"/>
    <cellStyle name="20% - Colore 5" xfId="423" xr:uid="{85120936-4A39-4996-AD08-EDA0C7BF1D5D}"/>
    <cellStyle name="20% - Colore 6" xfId="424" xr:uid="{9238FA53-3641-4747-9F19-F27CF9259CAA}"/>
    <cellStyle name="40% - Accent1 2" xfId="9" xr:uid="{00000000-0005-0000-0000-000006000000}"/>
    <cellStyle name="40% - Accent1 2 2" xfId="385" xr:uid="{3F6251F9-2CDE-491F-9949-DB51A6C3BB99}"/>
    <cellStyle name="40% - Accent1 3" xfId="399" xr:uid="{63BB8B8F-8A5D-4BE2-BC7E-5FF39A43E2C6}"/>
    <cellStyle name="40% - Accent1 4" xfId="358" xr:uid="{C7CC6584-0A68-4273-ABBA-EDFFF52A0CFF}"/>
    <cellStyle name="40% - Accent2 2" xfId="10" xr:uid="{00000000-0005-0000-0000-000007000000}"/>
    <cellStyle name="40% - Accent2 2 2" xfId="387" xr:uid="{9EE1AC19-8C06-4BA0-8144-6CBB4A73CE1A}"/>
    <cellStyle name="40% - Accent2 3" xfId="401" xr:uid="{13176A99-8929-4821-AB7F-3B52E4DADDD9}"/>
    <cellStyle name="40% - Accent2 4" xfId="362" xr:uid="{3C0F6BFE-8B0B-4F31-889E-DD6B2F7075D0}"/>
    <cellStyle name="40% - Accent3 2" xfId="11" xr:uid="{00000000-0005-0000-0000-000008000000}"/>
    <cellStyle name="40% - Accent3 2 2" xfId="389" xr:uid="{27FA0EAD-6F01-4EF7-9C92-804A9ADF0634}"/>
    <cellStyle name="40% - Accent3 3" xfId="403" xr:uid="{99A9D29D-22FD-4483-BC4F-20302F730E87}"/>
    <cellStyle name="40% - Accent3 4" xfId="366" xr:uid="{7FA31864-95CA-451B-931B-22FD03D55281}"/>
    <cellStyle name="40% - Accent4 2" xfId="12" xr:uid="{00000000-0005-0000-0000-000009000000}"/>
    <cellStyle name="40% - Accent4 2 2" xfId="391" xr:uid="{BF8982CD-1DCD-4790-86CE-FBBBFF8BF446}"/>
    <cellStyle name="40% - Accent4 3" xfId="405" xr:uid="{587AAAEC-632A-48FF-9455-712CA39BD9AD}"/>
    <cellStyle name="40% - Accent4 4" xfId="370" xr:uid="{D7B4764B-974E-4AF4-8450-32A87981265D}"/>
    <cellStyle name="40% - Accent5 2" xfId="13" xr:uid="{00000000-0005-0000-0000-00000A000000}"/>
    <cellStyle name="40% - Accent5 2 2" xfId="393" xr:uid="{8B608E71-8CD0-498C-91DC-A10356211BCE}"/>
    <cellStyle name="40% - Accent5 3" xfId="407" xr:uid="{876E1BFE-0D0C-4366-948C-8D2511456436}"/>
    <cellStyle name="40% - Accent5 4" xfId="374" xr:uid="{3692822F-9ACC-452B-B597-E22030706652}"/>
    <cellStyle name="40% - Accent6 2" xfId="14" xr:uid="{00000000-0005-0000-0000-00000B000000}"/>
    <cellStyle name="40% - Accent6 2 2" xfId="395" xr:uid="{0107CEDA-0E2F-49BC-AD73-2D7BEEEC6F64}"/>
    <cellStyle name="40% - Accent6 3" xfId="409" xr:uid="{9D60B40B-86D9-4A6F-98B3-C9790203E5CE}"/>
    <cellStyle name="40% - Accent6 4" xfId="376" xr:uid="{C5E9EFF4-5662-4355-A386-3D2D476C0255}"/>
    <cellStyle name="40% - Colore 1" xfId="425" xr:uid="{C316B1AD-72AA-4EAC-895F-1C8E9C2A4D45}"/>
    <cellStyle name="40% - Colore 2" xfId="426" xr:uid="{2F57CCBB-2D6F-4FF1-B8C0-4663E4C4F0B6}"/>
    <cellStyle name="40% - Colore 3" xfId="427" xr:uid="{CA3B2271-7885-4EFF-B20D-C32194A1A446}"/>
    <cellStyle name="40% - Colore 4" xfId="428" xr:uid="{1FFB8E53-31A8-49B5-81B8-846FEAFDA7D2}"/>
    <cellStyle name="40% - Colore 5" xfId="429" xr:uid="{9B4FED96-EE1B-442D-8180-02F6AC873542}"/>
    <cellStyle name="40% - Colore 6" xfId="430" xr:uid="{FA8063D6-C486-4AD7-8DB0-BD0915FF6AA2}"/>
    <cellStyle name="60% - Accent1 2" xfId="15" xr:uid="{00000000-0005-0000-0000-00000C000000}"/>
    <cellStyle name="60% - Accent1 3" xfId="359" xr:uid="{4A5EDBD6-34CF-468D-84EC-A285FBD24702}"/>
    <cellStyle name="60% - Accent2 2" xfId="16" xr:uid="{00000000-0005-0000-0000-00000D000000}"/>
    <cellStyle name="60% - Accent2 3" xfId="363" xr:uid="{3349D013-16D8-41BB-8995-0EBE7E9384CD}"/>
    <cellStyle name="60% - Accent3 2" xfId="17" xr:uid="{00000000-0005-0000-0000-00000E000000}"/>
    <cellStyle name="60% - Accent3 3" xfId="367" xr:uid="{FA73F704-8BB3-4C01-BC5F-97341D145CE6}"/>
    <cellStyle name="60% - Accent4 2" xfId="18" xr:uid="{00000000-0005-0000-0000-00000F000000}"/>
    <cellStyle name="60% - Accent4 3" xfId="371" xr:uid="{324E6158-3F45-4EAA-85AD-A79304D2485B}"/>
    <cellStyle name="60% - Accent5 2" xfId="19" xr:uid="{00000000-0005-0000-0000-000010000000}"/>
    <cellStyle name="60% - Accent5 3" xfId="375" xr:uid="{93EAD1DD-C008-4579-B594-A601E5A9092C}"/>
    <cellStyle name="60% - Accent6 2" xfId="20" xr:uid="{00000000-0005-0000-0000-000011000000}"/>
    <cellStyle name="60% - Accent6 3" xfId="377" xr:uid="{1DFF0DA4-83C8-465F-82E0-267D749AE9D2}"/>
    <cellStyle name="60% - Colore 1" xfId="431" xr:uid="{3D68B337-3CF5-4D49-B854-A40433C87D7C}"/>
    <cellStyle name="60% - Colore 2" xfId="432" xr:uid="{D5C41906-E710-490C-A74A-702C0B07AFBC}"/>
    <cellStyle name="60% - Colore 3" xfId="433" xr:uid="{9F02A99C-0A72-416C-8242-3347796FECAB}"/>
    <cellStyle name="60% - Colore 4" xfId="434" xr:uid="{9B941ECE-D68B-46DC-B2CB-8C104BA7D81B}"/>
    <cellStyle name="60% - Colore 5" xfId="435" xr:uid="{59632094-48E0-4E0D-A7B9-80DFC72E8912}"/>
    <cellStyle name="60% - Colore 6" xfId="436" xr:uid="{3739B4EB-E5EB-4AC4-A3E7-AC3F0C3441CE}"/>
    <cellStyle name="A - a heading" xfId="575" xr:uid="{698ACB0D-1D82-49DD-BDAB-C737CF1F26E8}"/>
    <cellStyle name="A - bold" xfId="578" xr:uid="{AB73A82C-5D3A-42B9-AB8C-145827DE1A5C}"/>
    <cellStyle name="A - bottom border" xfId="580" xr:uid="{2356888A-39C5-4BEA-93D4-AEA3FB10612A}"/>
    <cellStyle name="A - header" xfId="577" xr:uid="{054CA3D2-B27A-4416-ABBA-B8A97252F483}"/>
    <cellStyle name="A - header 2" xfId="592" xr:uid="{13B56C0E-BE95-44C9-9847-DB280E0D57D8}"/>
    <cellStyle name="A - header 2 2" xfId="596" xr:uid="{21FD3A5F-20A3-4DAE-AB3F-A4758EA6A3BE}"/>
    <cellStyle name="A - normal" xfId="576" xr:uid="{EE9E5B51-870F-46AC-8AC9-47A6990F3305}"/>
    <cellStyle name="A - percent" xfId="581" xr:uid="{EEE33A7C-336F-4703-B4DC-1976B5097366}"/>
    <cellStyle name="Accent1 2" xfId="21" xr:uid="{00000000-0005-0000-0000-000012000000}"/>
    <cellStyle name="Accent1 3" xfId="357" xr:uid="{4110A15B-0983-429D-9587-7F68033F4978}"/>
    <cellStyle name="Accent2 2" xfId="22" xr:uid="{00000000-0005-0000-0000-000013000000}"/>
    <cellStyle name="Accent2 3" xfId="360" xr:uid="{C4CAE498-297D-4DD8-A2AB-CBF4DFC20AB7}"/>
    <cellStyle name="Accent3 2" xfId="23" xr:uid="{00000000-0005-0000-0000-000014000000}"/>
    <cellStyle name="Accent3 3" xfId="364" xr:uid="{5A55D5F9-3C10-4C24-A4A0-29A841E0C670}"/>
    <cellStyle name="Accent4 2" xfId="24" xr:uid="{00000000-0005-0000-0000-000015000000}"/>
    <cellStyle name="Accent4 3" xfId="368" xr:uid="{00007B39-89F4-47AE-AF3E-60BF0E570083}"/>
    <cellStyle name="Accent5 2" xfId="25" xr:uid="{00000000-0005-0000-0000-000016000000}"/>
    <cellStyle name="Accent5 3" xfId="372" xr:uid="{A6D0DC6E-7100-4108-87EF-9400280DC0B5}"/>
    <cellStyle name="Accent6 2" xfId="26" xr:uid="{00000000-0005-0000-0000-000017000000}"/>
    <cellStyle name="Accent6 3" xfId="342" xr:uid="{D1BF04E1-AEAA-4BF7-A730-238DC1762D6B}"/>
    <cellStyle name="Bad 2" xfId="27" xr:uid="{00000000-0005-0000-0000-000018000000}"/>
    <cellStyle name="Bad 3" xfId="348" xr:uid="{59321E35-6102-4743-8E2E-49F8F3900E1F}"/>
    <cellStyle name="Best" xfId="437" xr:uid="{7026A155-76E2-4606-B674-90E26BA4A0F0}"/>
    <cellStyle name="BORDERS" xfId="438" xr:uid="{45A41523-5595-4FDB-AFF5-00B71F294E02}"/>
    <cellStyle name="BORDERS 2" xfId="439" xr:uid="{5F7A0EDF-5827-4DAD-9A6E-7D5EA853C740}"/>
    <cellStyle name="Calc Currency (0)" xfId="440" xr:uid="{25344BD8-90E2-4E36-A26D-7F76FB2F8CCA}"/>
    <cellStyle name="Calcolo" xfId="441" xr:uid="{91E5A38D-4029-49C2-B44D-443467847B03}"/>
    <cellStyle name="Calcolo 2" xfId="442" xr:uid="{1221625E-DD34-4053-BE08-CE7996C9BC6F}"/>
    <cellStyle name="Calcolo 3" xfId="443" xr:uid="{76C573BD-E35F-426B-A6C2-F86F30B51EBA}"/>
    <cellStyle name="Calculation 2" xfId="28" xr:uid="{00000000-0005-0000-0000-000019000000}"/>
    <cellStyle name="Calculation 3" xfId="351" xr:uid="{0F995657-DCDF-400A-900B-3826B651059F}"/>
    <cellStyle name="Cella collegata" xfId="444" xr:uid="{57C7867E-1E9B-4679-82EA-04FB6E09EFD5}"/>
    <cellStyle name="Cella da controllare" xfId="445" xr:uid="{07F2A996-DDFB-43B6-91B6-1DA35244D109}"/>
    <cellStyle name="Check Cell 2" xfId="29" xr:uid="{00000000-0005-0000-0000-00001A000000}"/>
    <cellStyle name="Check Cell 3" xfId="353" xr:uid="{539E4817-49D7-4295-9E40-86A477E0376F}"/>
    <cellStyle name="Colore 1" xfId="446" xr:uid="{028938F2-54B2-4F01-83DB-946F058DDA92}"/>
    <cellStyle name="Colore 2" xfId="447" xr:uid="{01B21837-112B-4011-A5BA-E9A20E9C6514}"/>
    <cellStyle name="Colore 3" xfId="448" xr:uid="{B09C5A21-6C8A-486B-9EF8-7DB4893B1053}"/>
    <cellStyle name="Colore 4" xfId="449" xr:uid="{73C9EB4C-B17C-40B1-A91C-C21AA746D13C}"/>
    <cellStyle name="Colore 5" xfId="450" xr:uid="{C20F27F8-8F6D-45B7-B1D4-BBDFBAA9C7C1}"/>
    <cellStyle name="Colore 6" xfId="451" xr:uid="{773997B3-D27A-40C8-8A6D-36526C67296B}"/>
    <cellStyle name="Column - Style5" xfId="452" xr:uid="{672B2E06-BB81-417E-B98A-FAF6C980C73A}"/>
    <cellStyle name="Column - Style6" xfId="453" xr:uid="{25A99921-8699-42E5-B008-0DFCF44873B6}"/>
    <cellStyle name="Column headings" xfId="454" xr:uid="{1717EF4A-5BF8-4610-BEEC-DD6A68BB6041}"/>
    <cellStyle name="Comma" xfId="54" builtinId="3"/>
    <cellStyle name="Comma 2" xfId="224" xr:uid="{4649BF8C-DA3A-4177-871C-D585162D482A}"/>
    <cellStyle name="Comma 2 2" xfId="455" xr:uid="{AFA758EE-23EA-4E6E-B9CE-D6911415C06A}"/>
    <cellStyle name="Comma 2 3" xfId="415" xr:uid="{A7AFC75E-1819-4D97-9B9C-81A3F4F44BA0}"/>
    <cellStyle name="Comma 2 4" xfId="567" xr:uid="{8CD0557A-4649-4D53-975F-0A9DFB690A71}"/>
    <cellStyle name="Comma 3" xfId="411" xr:uid="{B2966D6F-14D8-4026-9CCB-B0F48ABA0D94}"/>
    <cellStyle name="Comma 3 2" xfId="457" xr:uid="{3860E69E-1DE7-40FB-921E-33BD82157E8C}"/>
    <cellStyle name="Comma 3 3" xfId="456" xr:uid="{1F7F47B1-7B61-493B-A636-32F8BB309F09}"/>
    <cellStyle name="Comma 4" xfId="458" xr:uid="{BE582BD2-E041-4C90-9151-7636781A46DC}"/>
    <cellStyle name="Comma 4 2" xfId="556" xr:uid="{BFB80146-5D1C-4502-8932-337790032773}"/>
    <cellStyle name="Comma 5" xfId="459" xr:uid="{88DD8B08-2DBB-4B39-9B17-A910DB3F04F1}"/>
    <cellStyle name="Comma 6" xfId="417" xr:uid="{DAE27B9C-D783-4A92-A2AC-056D365EC11E}"/>
    <cellStyle name="Comma 7" xfId="573" xr:uid="{5B5BEF98-20E2-4284-89B5-1291E234DD5A}"/>
    <cellStyle name="Comma 8" xfId="53" xr:uid="{00000000-0005-0000-0000-00001B000000}"/>
    <cellStyle name="Comma 8 2" xfId="583" xr:uid="{771E212C-06AA-4299-99E9-A0C655F8C643}"/>
    <cellStyle name="Comma 9" xfId="57" xr:uid="{39DFF401-322F-4CBA-A9E8-FAA0CC52AA07}"/>
    <cellStyle name="Comma0" xfId="460" xr:uid="{F3F017A3-9AA9-42A6-AB6F-71528EC2B1A8}"/>
    <cellStyle name="Copied" xfId="461" xr:uid="{CF32C693-FA7D-4758-AB52-102676FF4845}"/>
    <cellStyle name="Currency 2" xfId="551" xr:uid="{B9557E8A-D150-47C9-BFBB-2E4FAF68E5F9}"/>
    <cellStyle name="Currency0" xfId="462" xr:uid="{F5017BC5-4E0C-471B-AA30-1C5B789997EC}"/>
    <cellStyle name="Data (Number)" xfId="463" xr:uid="{42C7C2E0-0740-4971-B833-171F8543DCD2}"/>
    <cellStyle name="Data (Text)" xfId="464" xr:uid="{6D1C2F31-325F-48D2-95AC-8677D14FF4E2}"/>
    <cellStyle name="Date" xfId="465" xr:uid="{737E4B3F-7295-4EA1-BB5D-67014B2B644B}"/>
    <cellStyle name="Entered" xfId="466" xr:uid="{BF38E67D-E633-4D0C-B795-C5D741A61BC5}"/>
    <cellStyle name="Euro" xfId="30" xr:uid="{00000000-0005-0000-0000-00001C000000}"/>
    <cellStyle name="Excel Built-in Normal" xfId="108" xr:uid="{BF9ECE85-4BF7-479A-9463-DE19EC5A3001}"/>
    <cellStyle name="Explanatory Text 2" xfId="31" xr:uid="{00000000-0005-0000-0000-00001D000000}"/>
    <cellStyle name="Explanatory Text 3" xfId="355" xr:uid="{999454DD-185B-4FFE-9365-79D52EECAD24}"/>
    <cellStyle name="FIGURES" xfId="467" xr:uid="{90965C90-6988-4EBF-8687-8C3BD0CA8161}"/>
    <cellStyle name="Fixed" xfId="468" xr:uid="{CAE79775-4FB0-4AA9-A7DD-F1F8351DA64E}"/>
    <cellStyle name="Footnote Text" xfId="469" xr:uid="{9BDB47D1-F1E7-47C4-8BFD-76285F7114EF}"/>
    <cellStyle name="Good 2" xfId="32" xr:uid="{00000000-0005-0000-0000-00001E000000}"/>
    <cellStyle name="Good 3" xfId="337" xr:uid="{A7B7A6DC-5A03-4D58-BD38-53E4DD24FF82}"/>
    <cellStyle name="Grey" xfId="470" xr:uid="{58B0E82C-A3C9-460C-8070-F95E6BE99654}"/>
    <cellStyle name="Header1" xfId="471" xr:uid="{E05036D4-E97A-49D3-ADF9-A848D58DD1DE}"/>
    <cellStyle name="Header2" xfId="472" xr:uid="{2BBA68BB-C4CC-4EA4-A8DC-7A9688A03089}"/>
    <cellStyle name="Header2 2" xfId="473" xr:uid="{FFB4118D-DB10-4CD9-A70E-14933B60FC6B}"/>
    <cellStyle name="Header2 3" xfId="474" xr:uid="{87979459-9665-4021-923F-A56DB5D2B4D8}"/>
    <cellStyle name="Heading 1 2" xfId="33" xr:uid="{00000000-0005-0000-0000-00001F000000}"/>
    <cellStyle name="Heading 1 3" xfId="344" xr:uid="{E0048713-B3C3-4750-8214-E91DDB06B97B}"/>
    <cellStyle name="Heading 2 2" xfId="34" xr:uid="{00000000-0005-0000-0000-000020000000}"/>
    <cellStyle name="Heading 2 3" xfId="345" xr:uid="{A91A63CD-D179-4137-AA49-5F605D4ABD06}"/>
    <cellStyle name="Heading 3 2" xfId="35" xr:uid="{00000000-0005-0000-0000-000021000000}"/>
    <cellStyle name="Heading 3 3" xfId="346" xr:uid="{85211A30-FFEE-45BE-9EC4-3DCD4325E1A6}"/>
    <cellStyle name="Heading 4 2" xfId="36" xr:uid="{00000000-0005-0000-0000-000022000000}"/>
    <cellStyle name="Heading 4 3" xfId="347" xr:uid="{206C89F5-91D1-4ED6-B0A8-B9479EE99CE2}"/>
    <cellStyle name="Hyperlink" xfId="1" builtinId="8"/>
    <cellStyle name="Hyperlink 10" xfId="119" hidden="1" xr:uid="{B1459B7A-BC91-4739-A70D-1A7ED6B65F24}"/>
    <cellStyle name="Hyperlink 10" xfId="274" hidden="1" xr:uid="{14820D6B-A6E6-4135-B80E-78F0A7BCA953}"/>
    <cellStyle name="Hyperlink 10" xfId="608" xr:uid="{8B7AC117-1423-4281-AA53-BDBA4C76EFCF}"/>
    <cellStyle name="Hyperlink 100" xfId="209" hidden="1" xr:uid="{FD1234FA-6976-4782-82FC-045FFF0A3E77}"/>
    <cellStyle name="Hyperlink 100" xfId="324" hidden="1" xr:uid="{93CE4512-6172-40C8-B10A-6D1FFC718A78}"/>
    <cellStyle name="Hyperlink 100" xfId="658" xr:uid="{10DA922F-69D9-4D91-AD1C-B6A199D9B28B}"/>
    <cellStyle name="Hyperlink 101" xfId="210" hidden="1" xr:uid="{BF62EEBD-27EA-45BD-972A-C26E23DCB07B}"/>
    <cellStyle name="Hyperlink 101" xfId="325" hidden="1" xr:uid="{C4659D41-517E-49AF-8484-521981F91244}"/>
    <cellStyle name="Hyperlink 101" xfId="659" xr:uid="{51FE5486-1EDD-42ED-8292-AFD4ACA9848F}"/>
    <cellStyle name="Hyperlink 102" xfId="211" hidden="1" xr:uid="{634FB6F6-7B13-4C4D-A959-2F9399B77C66}"/>
    <cellStyle name="Hyperlink 102" xfId="326" hidden="1" xr:uid="{A8AACA55-0D58-4C20-A885-01B501BB8455}"/>
    <cellStyle name="Hyperlink 102" xfId="660" xr:uid="{8EDC190D-5D6B-43C7-89E7-52CF6F46A49F}"/>
    <cellStyle name="Hyperlink 103" xfId="212" hidden="1" xr:uid="{9C0D4797-B0F0-413D-B637-D9BD1B03579D}"/>
    <cellStyle name="Hyperlink 103" xfId="327" hidden="1" xr:uid="{35844CEE-1F16-4803-92B9-EAB7B4C6AA07}"/>
    <cellStyle name="Hyperlink 103" xfId="661" xr:uid="{495569DB-3E7B-47E4-8036-E962093AB3DF}"/>
    <cellStyle name="Hyperlink 104" xfId="213" hidden="1" xr:uid="{078BBD7C-A83D-47D7-A0D6-A9476A8591C5}"/>
    <cellStyle name="Hyperlink 104" xfId="328" hidden="1" xr:uid="{67F1413B-DC64-4C33-9762-FD3FBA29A7D5}"/>
    <cellStyle name="Hyperlink 104" xfId="662" xr:uid="{3CAF8641-781D-42B5-A3AD-FCBD607FCDA8}"/>
    <cellStyle name="Hyperlink 105" xfId="214" hidden="1" xr:uid="{0F527638-B97E-44F1-9E60-03403331F074}"/>
    <cellStyle name="Hyperlink 105" xfId="329" hidden="1" xr:uid="{82B35081-D659-4702-82C5-F4B69CC83177}"/>
    <cellStyle name="Hyperlink 105" xfId="663" xr:uid="{36187984-F777-468A-B25B-C940C607397C}"/>
    <cellStyle name="Hyperlink 106" xfId="215" hidden="1" xr:uid="{2CAF2007-5969-4F6A-9763-93164D521D62}"/>
    <cellStyle name="Hyperlink 106" xfId="330" hidden="1" xr:uid="{2A0AF179-C5A1-4094-8DE2-8831FB4A7268}"/>
    <cellStyle name="Hyperlink 106" xfId="664" xr:uid="{50D66141-5881-4438-B0BF-387E110C4BF4}"/>
    <cellStyle name="Hyperlink 107" xfId="216" hidden="1" xr:uid="{3678F466-F17C-42CA-81B3-03FFF8BD22EF}"/>
    <cellStyle name="Hyperlink 107" xfId="331" hidden="1" xr:uid="{E79D3011-C3C9-4D2E-B1CE-D7DCDF4C0197}"/>
    <cellStyle name="Hyperlink 107" xfId="665" xr:uid="{790A0758-FC06-4B24-8F0E-B01CD9A3A266}"/>
    <cellStyle name="Hyperlink 108" xfId="217" hidden="1" xr:uid="{F4BB8DCF-4D53-49DF-8124-A72329A37135}"/>
    <cellStyle name="Hyperlink 108" xfId="332" hidden="1" xr:uid="{AADD8FB7-9824-4EBF-BE4A-21EE6F467197}"/>
    <cellStyle name="Hyperlink 108" xfId="666" xr:uid="{63193484-F902-44E3-BAB6-8829AD5F41BD}"/>
    <cellStyle name="Hyperlink 109" xfId="218" hidden="1" xr:uid="{FAC433CE-96D1-434D-AE31-B4A91F1681C2}"/>
    <cellStyle name="Hyperlink 109" xfId="333" hidden="1" xr:uid="{9D01FAEA-2FD7-4A17-8F18-9A6C8AAF8B37}"/>
    <cellStyle name="Hyperlink 109" xfId="667" xr:uid="{A87120DF-0EF7-4452-B36C-EF75BF7AFCF1}"/>
    <cellStyle name="Hyperlink 11" xfId="120" hidden="1" xr:uid="{2F7CA46E-CE20-4B90-84F9-FB6E42BCAEA4}"/>
    <cellStyle name="Hyperlink 11" xfId="273" hidden="1" xr:uid="{CE26BEA2-2125-41BA-B680-A72E82287506}"/>
    <cellStyle name="Hyperlink 11" xfId="607" xr:uid="{C9705779-D0A4-4D5C-A844-ABCC6656BDCF}"/>
    <cellStyle name="Hyperlink 110" xfId="219" hidden="1" xr:uid="{E87F9C2B-EE61-4140-9CBF-A468D151E7AD}"/>
    <cellStyle name="Hyperlink 110" xfId="334" hidden="1" xr:uid="{AA197DA1-2745-4F8A-918C-90210803726E}"/>
    <cellStyle name="Hyperlink 110" xfId="668" xr:uid="{557EA9F7-13C0-461E-8BA1-9F35FB797850}"/>
    <cellStyle name="Hyperlink 111" xfId="220" hidden="1" xr:uid="{B0DBD2BA-34A9-4885-BFD3-1E21EFF37019}"/>
    <cellStyle name="Hyperlink 111" xfId="335" hidden="1" xr:uid="{6CB46722-3A5C-49E5-906A-69FDE9A8C9F9}"/>
    <cellStyle name="Hyperlink 111" xfId="669" xr:uid="{AD8322C8-9541-49C4-829D-08805E0A9DBA}"/>
    <cellStyle name="Hyperlink 112" xfId="549" xr:uid="{D8DDCAED-9948-446C-A2FE-AD8D27B2BDAF}"/>
    <cellStyle name="Hyperlink 113" xfId="109" xr:uid="{302BE154-259D-4E1A-BB46-E153591219BF}"/>
    <cellStyle name="Hyperlink 12" xfId="121" hidden="1" xr:uid="{692DA960-E0AC-45E4-89E1-736325AF67C3}"/>
    <cellStyle name="Hyperlink 12" xfId="272" hidden="1" xr:uid="{2131BF6B-FE08-4E35-9609-32593841DAC6}"/>
    <cellStyle name="Hyperlink 12" xfId="606" xr:uid="{A3786C8F-7161-46EA-AE88-8600F49651CD}"/>
    <cellStyle name="Hyperlink 13" xfId="122" hidden="1" xr:uid="{6CB4324E-852F-4728-A9F2-FD9E5EAFA887}"/>
    <cellStyle name="Hyperlink 13" xfId="271" hidden="1" xr:uid="{E3E03545-ED87-4D72-8172-E13AB9FA24FB}"/>
    <cellStyle name="Hyperlink 13" xfId="582" xr:uid="{CB226237-CC85-4B1F-8AC8-551C7C179EB9}"/>
    <cellStyle name="Hyperlink 14" xfId="123" hidden="1" xr:uid="{A0F3E121-69C5-48C3-80C4-BC000BA7BEBF}"/>
    <cellStyle name="Hyperlink 14" xfId="270" hidden="1" xr:uid="{F81AB026-0C5A-4175-A8DD-EB81B3815EA3}"/>
    <cellStyle name="Hyperlink 14" xfId="62" xr:uid="{685FFEFF-E660-4CC5-88DE-390D966F1D5C}"/>
    <cellStyle name="Hyperlink 15" xfId="124" hidden="1" xr:uid="{B5651179-E8D3-4536-A17A-B58750D07B4A}"/>
    <cellStyle name="Hyperlink 15" xfId="269" hidden="1" xr:uid="{A2A75EC6-E425-4E7F-A957-AE7D88C2255F}"/>
    <cellStyle name="Hyperlink 15" xfId="63" xr:uid="{745D57C8-F51D-4BDB-ABCB-CDE94495B756}"/>
    <cellStyle name="Hyperlink 16" xfId="125" hidden="1" xr:uid="{435E4D78-B87F-4D09-86EA-193A063B7274}"/>
    <cellStyle name="Hyperlink 16" xfId="268" hidden="1" xr:uid="{658F2E93-2C5F-4FF9-A885-640302FC7E2C}"/>
    <cellStyle name="Hyperlink 16" xfId="64" xr:uid="{B302C6EE-5B66-4283-BD58-0F5F4F8B206B}"/>
    <cellStyle name="Hyperlink 17" xfId="126" hidden="1" xr:uid="{01E9B04C-F47A-4D53-9C46-522DCD50DDDB}"/>
    <cellStyle name="Hyperlink 17" xfId="267" hidden="1" xr:uid="{D5BB8E86-BC6D-4EA8-A4AD-03785EA225CD}"/>
    <cellStyle name="Hyperlink 17" xfId="65" xr:uid="{B6F2E38A-AE5C-4AD6-B7C4-53BFD8E77BE2}"/>
    <cellStyle name="Hyperlink 18" xfId="127" hidden="1" xr:uid="{738C25D5-B806-476B-B367-2FA6EF4B85E0}"/>
    <cellStyle name="Hyperlink 18" xfId="266" hidden="1" xr:uid="{A25BBD45-0C3E-44B2-A02F-088A08D4BBC2}"/>
    <cellStyle name="Hyperlink 18" xfId="66" xr:uid="{AC6207EC-D4AD-4B58-A7F0-97F3B813260B}"/>
    <cellStyle name="Hyperlink 19" xfId="128" hidden="1" xr:uid="{20862D6C-7C8C-4AB1-BA7B-AFC5DD23159D}"/>
    <cellStyle name="Hyperlink 19" xfId="265" hidden="1" xr:uid="{635C91F9-F3B5-4B7A-8A54-2FA8FBFF7FB8}"/>
    <cellStyle name="Hyperlink 19" xfId="67" xr:uid="{C9DB4AE0-F9DB-4483-A1C6-7E0654DAF546}"/>
    <cellStyle name="Hyperlink 2" xfId="110" hidden="1" xr:uid="{0CBC0A40-2FFD-4497-B18D-13FB382EB81A}"/>
    <cellStyle name="Hyperlink 2" xfId="222" hidden="1" xr:uid="{C7BD1F01-F4A5-41C2-89EC-B7F36E715C9C}"/>
    <cellStyle name="Hyperlink 2" xfId="282" hidden="1" xr:uid="{2320EDBF-78C9-4831-BD6D-3A9B0F0C6372}"/>
    <cellStyle name="Hyperlink 2" xfId="336" hidden="1" xr:uid="{C62491B0-F5B4-4C7E-86A9-33007A5717F7}"/>
    <cellStyle name="Hyperlink 2" xfId="107" hidden="1" xr:uid="{598604FF-19B2-42B9-A8A6-BCA3FCE5539E}"/>
    <cellStyle name="Hyperlink 2" xfId="616" hidden="1" xr:uid="{3C5B36D1-D875-4689-8CD5-495451326D80}"/>
    <cellStyle name="Hyperlink 2" xfId="670" xr:uid="{B55FAD6E-CFA4-4202-8D4D-57C485DA6E62}"/>
    <cellStyle name="Hyperlink 2 2" xfId="475" xr:uid="{7EDAC8D4-D220-4FB2-94A1-ADACCD013640}"/>
    <cellStyle name="Hyperlink 20" xfId="129" hidden="1" xr:uid="{5F05510F-13B2-4C23-AA8F-1F5F5AFEA5FB}"/>
    <cellStyle name="Hyperlink 20" xfId="264" hidden="1" xr:uid="{6DA3A297-5F1F-4B3D-A1F6-2C6D75D172B4}"/>
    <cellStyle name="Hyperlink 20" xfId="68" xr:uid="{F073667E-D7C5-4B99-82FA-B991B7F13619}"/>
    <cellStyle name="Hyperlink 21" xfId="130" hidden="1" xr:uid="{BFFE10D2-F056-422E-BD43-D4FF0292688C}"/>
    <cellStyle name="Hyperlink 21" xfId="263" hidden="1" xr:uid="{C238AE75-4F89-45CE-B753-EA0C15D3275B}"/>
    <cellStyle name="Hyperlink 21" xfId="69" xr:uid="{64801EB9-4208-403E-9509-80EA20BF7DCF}"/>
    <cellStyle name="Hyperlink 22" xfId="131" hidden="1" xr:uid="{292803BE-EF52-413D-8B53-8FA3E892DAA3}"/>
    <cellStyle name="Hyperlink 22" xfId="262" hidden="1" xr:uid="{13538947-A6D5-426F-BBE3-B490E6796318}"/>
    <cellStyle name="Hyperlink 22" xfId="70" xr:uid="{C32C1826-350E-441D-8045-7B17B5EE1EE8}"/>
    <cellStyle name="Hyperlink 23" xfId="132" hidden="1" xr:uid="{F0629563-3CE4-43E8-994B-C507B3FF2318}"/>
    <cellStyle name="Hyperlink 23" xfId="261" hidden="1" xr:uid="{9CCAAC6B-0B07-4B72-AE31-849E8F5B1F95}"/>
    <cellStyle name="Hyperlink 23" xfId="71" xr:uid="{81C92434-2B3E-496D-AF7B-8D92D77A221E}"/>
    <cellStyle name="Hyperlink 24" xfId="133" hidden="1" xr:uid="{4731EEB1-5DEA-483C-AE7D-A7C472383DEF}"/>
    <cellStyle name="Hyperlink 24" xfId="260" hidden="1" xr:uid="{9330AB85-C405-4720-B2A8-78FB1093D470}"/>
    <cellStyle name="Hyperlink 24" xfId="72" xr:uid="{19085617-69D3-4A92-AF9F-9BB54472ABE9}"/>
    <cellStyle name="Hyperlink 25" xfId="134" hidden="1" xr:uid="{E5088EA5-F116-4E0D-B5CA-806443A66B6D}"/>
    <cellStyle name="Hyperlink 25" xfId="259" hidden="1" xr:uid="{445AE064-8626-4983-B1B5-C4C0BCCC556E}"/>
    <cellStyle name="Hyperlink 25" xfId="73" xr:uid="{829CD62B-5F90-4ED2-8CD1-9ADDB02D83D8}"/>
    <cellStyle name="Hyperlink 26" xfId="135" hidden="1" xr:uid="{849723B7-5AD0-4C3D-9DCC-0BEAA0E34D75}"/>
    <cellStyle name="Hyperlink 26" xfId="258" hidden="1" xr:uid="{AA80A0DE-56AA-4C7E-9533-699E5FAF0180}"/>
    <cellStyle name="Hyperlink 26" xfId="74" xr:uid="{DE0CA126-5ED3-4F02-A616-1CEE17EB22C4}"/>
    <cellStyle name="Hyperlink 27" xfId="136" hidden="1" xr:uid="{CCCE29A1-EE82-4E28-AF92-9D7DA265E31C}"/>
    <cellStyle name="Hyperlink 27" xfId="257" hidden="1" xr:uid="{164E9E36-015C-4D76-A41A-5D0948ED9709}"/>
    <cellStyle name="Hyperlink 27" xfId="75" xr:uid="{0C5862B7-07D5-4104-80A5-85C4EF623E46}"/>
    <cellStyle name="Hyperlink 28" xfId="137" hidden="1" xr:uid="{AB9CE06E-B467-46A8-B76E-925FF6F27B5D}"/>
    <cellStyle name="Hyperlink 28" xfId="256" hidden="1" xr:uid="{EFDE97B5-8C19-4FA5-B0B7-CFFC3DEAB177}"/>
    <cellStyle name="Hyperlink 28" xfId="76" xr:uid="{5357D4F1-B16A-4C9B-A81C-FAE47BECA3E1}"/>
    <cellStyle name="Hyperlink 29" xfId="138" hidden="1" xr:uid="{7C2A9BEA-AC1D-4E60-BC6F-321C0E6D663E}"/>
    <cellStyle name="Hyperlink 29" xfId="255" hidden="1" xr:uid="{7655D2D0-6B54-4B06-8BA7-908A33F89BE9}"/>
    <cellStyle name="Hyperlink 29" xfId="77" xr:uid="{09A474DD-6F37-49C3-B0C8-B546A1096990}"/>
    <cellStyle name="Hyperlink 3" xfId="112" hidden="1" xr:uid="{F98EB465-4D28-48FA-9B64-104ACD344888}"/>
    <cellStyle name="Hyperlink 3" xfId="281" hidden="1" xr:uid="{A0A14C31-5AB4-4F3C-96C0-440658B4A12C}"/>
    <cellStyle name="Hyperlink 3" xfId="615" xr:uid="{44A9BF76-1099-4557-BEFD-30999AFFB8B5}"/>
    <cellStyle name="Hyperlink 30" xfId="139" hidden="1" xr:uid="{50BC01A4-3FCA-46D2-B143-52976F680BA3}"/>
    <cellStyle name="Hyperlink 30" xfId="254" hidden="1" xr:uid="{505EFF4F-4A61-48CF-9BFD-103BC1B85C18}"/>
    <cellStyle name="Hyperlink 30" xfId="78" xr:uid="{3086CCDB-4B33-4055-9A51-AB68BAB4AE05}"/>
    <cellStyle name="Hyperlink 31" xfId="140" hidden="1" xr:uid="{2489157D-7BDD-4CDA-9C25-900FFC6D7762}"/>
    <cellStyle name="Hyperlink 31" xfId="253" hidden="1" xr:uid="{B9C463D3-667F-42DE-8A38-781BA6D8509A}"/>
    <cellStyle name="Hyperlink 31" xfId="79" xr:uid="{C85C3E74-44C3-4C63-9E69-F967E345102E}"/>
    <cellStyle name="Hyperlink 32" xfId="141" hidden="1" xr:uid="{1D74F0CA-3FC6-4DD8-ABD5-96D0DBAA111A}"/>
    <cellStyle name="Hyperlink 32" xfId="252" hidden="1" xr:uid="{41E5DEB7-87EA-4E1C-BC79-21F68C64D3EB}"/>
    <cellStyle name="Hyperlink 32" xfId="80" xr:uid="{B18C50EC-9890-4BF0-ACA8-EFA7FDED15E0}"/>
    <cellStyle name="Hyperlink 33" xfId="142" hidden="1" xr:uid="{68EC76D7-A16D-4B08-85CE-5EB4258FBF46}"/>
    <cellStyle name="Hyperlink 33" xfId="251" hidden="1" xr:uid="{03D6BBE1-6480-4EFD-822D-1CD0AC64721D}"/>
    <cellStyle name="Hyperlink 33" xfId="81" xr:uid="{38506DC4-68E7-4380-B97A-E8D3F02DA58C}"/>
    <cellStyle name="Hyperlink 34" xfId="143" hidden="1" xr:uid="{6DC5F57C-6649-4557-B198-6019663584EA}"/>
    <cellStyle name="Hyperlink 34" xfId="250" hidden="1" xr:uid="{82095802-6DC6-4254-90B1-FC65AF86582D}"/>
    <cellStyle name="Hyperlink 34" xfId="82" xr:uid="{B7BF5DDD-57A3-45D6-B85F-031DC3760F5C}"/>
    <cellStyle name="Hyperlink 35" xfId="144" hidden="1" xr:uid="{2DDD4DB1-CA6D-4759-B14C-06795FAE3182}"/>
    <cellStyle name="Hyperlink 35" xfId="249" hidden="1" xr:uid="{9BCBAA42-9623-43C0-8539-B5AA425B6A1C}"/>
    <cellStyle name="Hyperlink 35" xfId="83" xr:uid="{EC41E884-1208-4A49-A0A6-988412657DB2}"/>
    <cellStyle name="Hyperlink 36" xfId="145" hidden="1" xr:uid="{3961BE81-6202-41E6-9F3F-52AEDA464833}"/>
    <cellStyle name="Hyperlink 36" xfId="248" hidden="1" xr:uid="{4DB57B91-0ADC-4088-9308-CD3ABBEA1FCF}"/>
    <cellStyle name="Hyperlink 36" xfId="84" xr:uid="{02AF978F-75C5-4882-BBA3-EC418C9F8DE8}"/>
    <cellStyle name="Hyperlink 37" xfId="146" hidden="1" xr:uid="{954444AD-6ABA-4109-8612-2F7CE7FB9E01}"/>
    <cellStyle name="Hyperlink 37" xfId="247" hidden="1" xr:uid="{5BC4BC11-00F6-409C-B239-BA3297D5E830}"/>
    <cellStyle name="Hyperlink 37" xfId="85" xr:uid="{49FEA3C7-766B-4F1C-8C17-306424A59317}"/>
    <cellStyle name="Hyperlink 38" xfId="147" hidden="1" xr:uid="{3C6937FF-CE93-4F8E-A180-8B65752FBEC2}"/>
    <cellStyle name="Hyperlink 38" xfId="246" hidden="1" xr:uid="{F0C3648C-E977-40F7-9EC0-6F02CD058DF6}"/>
    <cellStyle name="Hyperlink 38" xfId="86" xr:uid="{DEDBEE58-DD1E-4B46-9FCF-7F2429A9DF04}"/>
    <cellStyle name="Hyperlink 39" xfId="148" hidden="1" xr:uid="{FB17CB0C-B6FE-493C-A7AC-FDB4D5131DEE}"/>
    <cellStyle name="Hyperlink 39" xfId="245" hidden="1" xr:uid="{5164848D-5C6F-42C9-A9DA-A0D822071309}"/>
    <cellStyle name="Hyperlink 39" xfId="87" xr:uid="{D38FFF9A-BD78-46E2-8CB8-ACDCB052E5FB}"/>
    <cellStyle name="Hyperlink 4" xfId="113" hidden="1" xr:uid="{1E42580B-4827-4AD1-93DC-685177F254E8}"/>
    <cellStyle name="Hyperlink 4" xfId="280" hidden="1" xr:uid="{670AC38D-2C45-481A-A654-D331F9565744}"/>
    <cellStyle name="Hyperlink 4" xfId="614" xr:uid="{37489ED4-8EF0-424D-A5DA-25F229849739}"/>
    <cellStyle name="Hyperlink 40" xfId="149" hidden="1" xr:uid="{A5AE410E-5F70-4534-82DD-317640FCD3F3}"/>
    <cellStyle name="Hyperlink 40" xfId="244" hidden="1" xr:uid="{CA556BE7-B25B-47AA-ADE9-F92E3C43FD25}"/>
    <cellStyle name="Hyperlink 40" xfId="88" xr:uid="{B76D4AFD-3E0F-41B8-AB23-E6116552F6E9}"/>
    <cellStyle name="Hyperlink 41" xfId="150" hidden="1" xr:uid="{DFC4DE24-0679-4E6C-8F7A-FFBEBCF228CD}"/>
    <cellStyle name="Hyperlink 41" xfId="243" hidden="1" xr:uid="{3BCB083D-2773-44BB-9ABA-18819BA513AA}"/>
    <cellStyle name="Hyperlink 41" xfId="89" xr:uid="{73CB27D3-767A-4263-A569-814E3CDECCC5}"/>
    <cellStyle name="Hyperlink 42" xfId="151" hidden="1" xr:uid="{08AFE725-DD51-4DE5-AAB3-BA9CDC7A7562}"/>
    <cellStyle name="Hyperlink 42" xfId="242" hidden="1" xr:uid="{6D0299B1-C912-443A-B710-7C4BADE6F18F}"/>
    <cellStyle name="Hyperlink 42" xfId="90" xr:uid="{143D12E8-E4F1-40D4-ABF3-B97DC7C8A160}"/>
    <cellStyle name="Hyperlink 43" xfId="152" hidden="1" xr:uid="{8F2A4606-78D4-4058-B4BE-37AF8467FBD7}"/>
    <cellStyle name="Hyperlink 43" xfId="241" hidden="1" xr:uid="{BFDA0309-2136-4316-BE10-0CC952960AA1}"/>
    <cellStyle name="Hyperlink 43" xfId="91" xr:uid="{4542CD4E-9CF9-4404-A3DA-0418DFDE55C5}"/>
    <cellStyle name="Hyperlink 44" xfId="153" hidden="1" xr:uid="{0B6B1574-9DAC-4D83-B940-97373B3F508B}"/>
    <cellStyle name="Hyperlink 44" xfId="240" hidden="1" xr:uid="{8769A960-6D12-4E2A-9E11-9F306408CCEF}"/>
    <cellStyle name="Hyperlink 44" xfId="92" xr:uid="{0CC03ED9-A05B-4184-A233-69163F3A0598}"/>
    <cellStyle name="Hyperlink 45" xfId="154" hidden="1" xr:uid="{0061BE93-2C3C-4923-91DC-C9081C66AB3A}"/>
    <cellStyle name="Hyperlink 45" xfId="239" hidden="1" xr:uid="{8E916641-52D7-4A86-A363-D111727B2ECF}"/>
    <cellStyle name="Hyperlink 45" xfId="93" xr:uid="{0F78A45D-3F5B-4D1E-AF4C-7C41B8D8356F}"/>
    <cellStyle name="Hyperlink 46" xfId="155" hidden="1" xr:uid="{E648B812-0951-40C1-8279-45E6C14D7232}"/>
    <cellStyle name="Hyperlink 46" xfId="238" hidden="1" xr:uid="{F8AEBBA1-CF2D-459E-9D7D-15F8AC075FF5}"/>
    <cellStyle name="Hyperlink 46" xfId="94" xr:uid="{FF327559-8D57-44FA-B0CB-AF742362149E}"/>
    <cellStyle name="Hyperlink 47" xfId="156" hidden="1" xr:uid="{2E4E396E-C8D1-4467-B256-40E43A962958}"/>
    <cellStyle name="Hyperlink 47" xfId="237" hidden="1" xr:uid="{C917D812-449A-438D-9CD7-15E0F6447BF3}"/>
    <cellStyle name="Hyperlink 47" xfId="95" xr:uid="{A92849DA-B73D-437A-A3B6-3B6B5FC548C1}"/>
    <cellStyle name="Hyperlink 48" xfId="157" hidden="1" xr:uid="{D0E88EF0-1DE3-4F30-8290-79AB1D8EB09A}"/>
    <cellStyle name="Hyperlink 48" xfId="236" hidden="1" xr:uid="{3EE37DB4-A54D-4624-A60F-32B2C5AD33E3}"/>
    <cellStyle name="Hyperlink 48" xfId="96" xr:uid="{4AB957EA-3253-4C77-AAD5-6074078B0092}"/>
    <cellStyle name="Hyperlink 49" xfId="158" hidden="1" xr:uid="{A36D42C7-6CDF-4A2B-A1E9-703951ECA173}"/>
    <cellStyle name="Hyperlink 49" xfId="235" hidden="1" xr:uid="{0C7127FD-E1D7-4FA5-9A4C-E13DE8ECCCBE}"/>
    <cellStyle name="Hyperlink 49" xfId="97" xr:uid="{7419B8C5-9EBE-419E-8BE7-E695E1A8C4D0}"/>
    <cellStyle name="Hyperlink 5" xfId="114" hidden="1" xr:uid="{0CD2EE9D-87C1-4606-9848-9CCEB5B84D7F}"/>
    <cellStyle name="Hyperlink 5" xfId="279" hidden="1" xr:uid="{F25EECC3-BB85-4295-AEB9-CA60CBCC0E46}"/>
    <cellStyle name="Hyperlink 5" xfId="613" xr:uid="{4217C118-426E-4710-89C2-0974E9F5F3CB}"/>
    <cellStyle name="Hyperlink 50" xfId="159" hidden="1" xr:uid="{6FD27CE8-8FB7-4813-A6EA-813AC5AC12A5}"/>
    <cellStyle name="Hyperlink 50" xfId="234" hidden="1" xr:uid="{6465EA5C-1C44-4583-B68E-A021944EC1EA}"/>
    <cellStyle name="Hyperlink 50" xfId="98" xr:uid="{1DF551E0-DB9A-442E-9B0D-BD7D398345EF}"/>
    <cellStyle name="Hyperlink 51" xfId="160" hidden="1" xr:uid="{49FAA760-5813-457D-B238-D52A925295CC}"/>
    <cellStyle name="Hyperlink 51" xfId="233" hidden="1" xr:uid="{0004B59E-9759-4EB1-AD6E-F22AF92055FE}"/>
    <cellStyle name="Hyperlink 51" xfId="99" xr:uid="{BEC4A1EF-17AC-4A76-9FE1-7E03616BC1AD}"/>
    <cellStyle name="Hyperlink 52" xfId="161" hidden="1" xr:uid="{1CBB1737-A34A-406E-A80B-CA6DF56C6570}"/>
    <cellStyle name="Hyperlink 52" xfId="232" hidden="1" xr:uid="{0BD81241-B595-4235-8B40-AFB91160B63A}"/>
    <cellStyle name="Hyperlink 52" xfId="100" xr:uid="{69A28735-3DEB-45C2-B75E-E3BB4DC7DDC7}"/>
    <cellStyle name="Hyperlink 53" xfId="162" hidden="1" xr:uid="{D85F7EEC-5BB2-4F86-A7EF-96C8FD496647}"/>
    <cellStyle name="Hyperlink 53" xfId="231" hidden="1" xr:uid="{E2BEC0F5-79E4-48E8-825F-877B9402B898}"/>
    <cellStyle name="Hyperlink 53" xfId="101" xr:uid="{A54A16FF-D185-4D7C-A545-307298955C05}"/>
    <cellStyle name="Hyperlink 54" xfId="163" hidden="1" xr:uid="{C8C5A9CC-4FE8-46C6-A755-6C0E699D07FE}"/>
    <cellStyle name="Hyperlink 54" xfId="230" hidden="1" xr:uid="{EE1D34BF-126D-4E9B-8C45-A611FA042310}"/>
    <cellStyle name="Hyperlink 54" xfId="102" xr:uid="{5C32C771-F07A-4B02-87E4-23A14D124008}"/>
    <cellStyle name="Hyperlink 55" xfId="164" hidden="1" xr:uid="{C30E3531-0EAA-4ECE-B54D-DF181F36F936}"/>
    <cellStyle name="Hyperlink 55" xfId="229" hidden="1" xr:uid="{C848066B-F259-4C3E-80A9-6BAE9A01EAFE}"/>
    <cellStyle name="Hyperlink 55" xfId="103" xr:uid="{5D8800FD-D219-41C9-BB4C-6A9F1071F787}"/>
    <cellStyle name="Hyperlink 56" xfId="165" hidden="1" xr:uid="{384B6796-C983-4BE0-A284-550A8F4E7761}"/>
    <cellStyle name="Hyperlink 56" xfId="228" hidden="1" xr:uid="{445A6527-BA25-41B8-AED6-E499446BD2BE}"/>
    <cellStyle name="Hyperlink 56" xfId="104" xr:uid="{A09D1E94-1BDB-430D-A483-00831BCEAC4E}"/>
    <cellStyle name="Hyperlink 57" xfId="166" hidden="1" xr:uid="{250DDCBE-4541-41D3-B5BA-D7DC3A5ADED9}"/>
    <cellStyle name="Hyperlink 57" xfId="227" hidden="1" xr:uid="{50ED4380-EE93-48C4-A8A9-8636AA00FC12}"/>
    <cellStyle name="Hyperlink 57" xfId="105" xr:uid="{220E79E8-A92A-49A6-BA56-58E155082B26}"/>
    <cellStyle name="Hyperlink 58" xfId="167" hidden="1" xr:uid="{A9A7CE18-4469-4313-8336-FC7AEF9D77D6}"/>
    <cellStyle name="Hyperlink 58" xfId="283" hidden="1" xr:uid="{27B43516-D3AB-4070-BF2E-4932B731F20B}"/>
    <cellStyle name="Hyperlink 58" xfId="617" xr:uid="{E6A4E28E-E8E9-42EE-AA7E-240DC7CAA103}"/>
    <cellStyle name="Hyperlink 59" xfId="168" hidden="1" xr:uid="{9293B882-ED36-4CA3-9982-75AE2510584A}"/>
    <cellStyle name="Hyperlink 59" xfId="226" hidden="1" xr:uid="{01B55F04-8CFF-41F3-9292-7D28AAEC2DE5}"/>
    <cellStyle name="Hyperlink 59" xfId="106" xr:uid="{C005EBD9-0CB3-4196-8B0C-3A8572FC0444}"/>
    <cellStyle name="Hyperlink 6" xfId="115" hidden="1" xr:uid="{F5558B24-119D-4CAC-8B75-63CDBB96828E}"/>
    <cellStyle name="Hyperlink 6" xfId="278" hidden="1" xr:uid="{FC2AB5D6-6813-4DDF-8BBF-FF8EE4C4061A}"/>
    <cellStyle name="Hyperlink 6" xfId="612" xr:uid="{64CEE73A-CFB2-4C4C-B6F6-A83AD9D7C44D}"/>
    <cellStyle name="Hyperlink 60" xfId="169" hidden="1" xr:uid="{26A9F06B-768B-40B2-A2E0-CF1DBC11C08D}"/>
    <cellStyle name="Hyperlink 60" xfId="284" hidden="1" xr:uid="{AF32C11F-FE46-49AC-AD79-4DAA16234511}"/>
    <cellStyle name="Hyperlink 60" xfId="618" xr:uid="{FA601BAD-68ED-42B9-A79B-0F9F460ABAF4}"/>
    <cellStyle name="Hyperlink 61" xfId="170" hidden="1" xr:uid="{8334618A-E2DC-4933-9C18-1F96534DF717}"/>
    <cellStyle name="Hyperlink 61" xfId="285" hidden="1" xr:uid="{A721CC60-4796-4557-9443-0805EE0343D0}"/>
    <cellStyle name="Hyperlink 61" xfId="619" xr:uid="{F99BAFD3-3F23-48B1-86A6-30AE72380B4E}"/>
    <cellStyle name="Hyperlink 62" xfId="171" hidden="1" xr:uid="{1A7F0B81-3DFA-488D-8FF9-3B9C8A6F6A26}"/>
    <cellStyle name="Hyperlink 62" xfId="286" hidden="1" xr:uid="{CFD997A0-40CC-4776-8FA3-6EE1D6B1ED62}"/>
    <cellStyle name="Hyperlink 62" xfId="620" xr:uid="{E35A7087-3D24-4B70-8A8C-2E826778826C}"/>
    <cellStyle name="Hyperlink 63" xfId="172" hidden="1" xr:uid="{3F27DA68-E5E5-4571-B99D-6844D70149D8}"/>
    <cellStyle name="Hyperlink 63" xfId="287" hidden="1" xr:uid="{74F8FA4D-92E5-4E68-A1E2-444041BFD0E7}"/>
    <cellStyle name="Hyperlink 63" xfId="621" xr:uid="{4E7F9752-5A83-4AC6-BBBC-3C5E04C90BD4}"/>
    <cellStyle name="Hyperlink 64" xfId="173" hidden="1" xr:uid="{A6F63345-6BD2-493F-AF8D-4DFD6C23B955}"/>
    <cellStyle name="Hyperlink 64" xfId="288" hidden="1" xr:uid="{D589CED5-4EFF-43D0-AB7A-9373BBD373C4}"/>
    <cellStyle name="Hyperlink 64" xfId="622" xr:uid="{5FC7F6E9-232B-43E9-8C90-1F4AEEF0F330}"/>
    <cellStyle name="Hyperlink 65" xfId="174" hidden="1" xr:uid="{58B3064E-CAB3-4115-B911-0B5F3DB89610}"/>
    <cellStyle name="Hyperlink 65" xfId="289" hidden="1" xr:uid="{47E0175B-1C9C-4D49-BF5E-0FDAED5C6B8B}"/>
    <cellStyle name="Hyperlink 65" xfId="623" xr:uid="{2C738462-4557-4984-A326-57564F342ED2}"/>
    <cellStyle name="Hyperlink 66" xfId="175" hidden="1" xr:uid="{0CF5B2BD-A40C-48AF-993D-07E2A56F4867}"/>
    <cellStyle name="Hyperlink 66" xfId="290" hidden="1" xr:uid="{981A01C9-6244-4EC5-A5B9-290B5C8C7D1E}"/>
    <cellStyle name="Hyperlink 66" xfId="624" xr:uid="{DA5E3109-03DA-4E71-9371-27426932AE64}"/>
    <cellStyle name="Hyperlink 67" xfId="176" hidden="1" xr:uid="{0B18024C-3A28-485B-A87B-BB3FFA9FC8C0}"/>
    <cellStyle name="Hyperlink 67" xfId="291" hidden="1" xr:uid="{8727336F-E479-44C0-A4AE-EA7C235FD745}"/>
    <cellStyle name="Hyperlink 67" xfId="625" xr:uid="{3A9527DB-C759-43FA-BF3A-533917B7BA25}"/>
    <cellStyle name="Hyperlink 68" xfId="177" hidden="1" xr:uid="{CEC4FDE9-D807-4245-882F-0D04A05A7778}"/>
    <cellStyle name="Hyperlink 68" xfId="292" hidden="1" xr:uid="{F813A57A-ADE3-4CFF-A57A-A80DDFBDC1E8}"/>
    <cellStyle name="Hyperlink 68" xfId="626" xr:uid="{3A9C350A-BDF9-4B82-9914-D71DC2C6B0B0}"/>
    <cellStyle name="Hyperlink 69" xfId="178" hidden="1" xr:uid="{D72EBF98-7889-47C1-85BB-111D15A01915}"/>
    <cellStyle name="Hyperlink 69" xfId="293" hidden="1" xr:uid="{F0A7631B-3378-429E-B2B5-59FDE370456A}"/>
    <cellStyle name="Hyperlink 69" xfId="627" xr:uid="{39E9E7B1-7221-4333-B9E1-79435F015A37}"/>
    <cellStyle name="Hyperlink 7" xfId="116" hidden="1" xr:uid="{B7A68773-0ED4-4B5F-8D3B-7138CB29F1F9}"/>
    <cellStyle name="Hyperlink 7" xfId="277" hidden="1" xr:uid="{583CD591-39C3-4147-8967-C15CEF1E9DDD}"/>
    <cellStyle name="Hyperlink 7" xfId="611" xr:uid="{E758160D-0B89-47BE-BC29-824ACD8BC828}"/>
    <cellStyle name="Hyperlink 70" xfId="179" hidden="1" xr:uid="{5978D0D2-BE1B-4B64-BEAF-7001EE058651}"/>
    <cellStyle name="Hyperlink 70" xfId="294" hidden="1" xr:uid="{5B26C904-B74F-4EDD-AB2F-57044A92AB73}"/>
    <cellStyle name="Hyperlink 70" xfId="628" xr:uid="{005CD321-261D-4755-971F-53B2E01F6858}"/>
    <cellStyle name="Hyperlink 71" xfId="180" hidden="1" xr:uid="{6A3CA210-6FB3-446E-9E8D-1FAE169111CE}"/>
    <cellStyle name="Hyperlink 71" xfId="295" hidden="1" xr:uid="{883EAA09-047F-425E-A828-D2F6B77F3EB1}"/>
    <cellStyle name="Hyperlink 71" xfId="629" xr:uid="{A4953776-1C10-43C9-A833-C9574F15D0FD}"/>
    <cellStyle name="Hyperlink 72" xfId="181" hidden="1" xr:uid="{5541E226-AA5C-4005-BA43-9401DB895D5B}"/>
    <cellStyle name="Hyperlink 72" xfId="296" hidden="1" xr:uid="{56EF7E82-9381-4F89-AAE9-2B9696253FC1}"/>
    <cellStyle name="Hyperlink 72" xfId="630" xr:uid="{172BCBD9-7B1B-4DD8-BBED-BA0B75FADE4A}"/>
    <cellStyle name="Hyperlink 73" xfId="182" hidden="1" xr:uid="{8D340E19-7D22-4EFB-A50E-C15E58B04BD3}"/>
    <cellStyle name="Hyperlink 73" xfId="297" hidden="1" xr:uid="{368689D6-AE74-416F-8F81-553AC1883A74}"/>
    <cellStyle name="Hyperlink 73" xfId="631" xr:uid="{0639F76A-026C-41D6-A493-465D4D2EA49A}"/>
    <cellStyle name="Hyperlink 74" xfId="183" hidden="1" xr:uid="{FE6EE189-E643-46BA-A375-ABA582C16FA5}"/>
    <cellStyle name="Hyperlink 74" xfId="298" hidden="1" xr:uid="{EA00EF6A-19A9-4264-8E59-797E00E13638}"/>
    <cellStyle name="Hyperlink 74" xfId="632" xr:uid="{CEE8A2A5-8CD6-40A2-BFE5-A54C43E07E60}"/>
    <cellStyle name="Hyperlink 75" xfId="184" hidden="1" xr:uid="{6E27070A-1A1C-4858-99C1-2F690FC176A3}"/>
    <cellStyle name="Hyperlink 75" xfId="299" hidden="1" xr:uid="{CF3C0010-2AAE-407E-B450-6C62709A4B2F}"/>
    <cellStyle name="Hyperlink 75" xfId="633" xr:uid="{E57C4A5A-7F47-43EC-A0BF-02E7A5443ED4}"/>
    <cellStyle name="Hyperlink 76" xfId="185" hidden="1" xr:uid="{1245D411-9D9E-4BF7-9182-0133318AD500}"/>
    <cellStyle name="Hyperlink 76" xfId="300" hidden="1" xr:uid="{31931C81-07E9-40BA-BEF2-FF6E1606EB3E}"/>
    <cellStyle name="Hyperlink 76" xfId="634" xr:uid="{0E59CCD8-F3E6-4D42-91D4-54DC08A1B64C}"/>
    <cellStyle name="Hyperlink 77" xfId="186" hidden="1" xr:uid="{8DB4D348-6585-47AA-9EAA-DF3F0BD74BAF}"/>
    <cellStyle name="Hyperlink 77" xfId="301" hidden="1" xr:uid="{5E4D4989-0FDC-43CA-9E07-197321604609}"/>
    <cellStyle name="Hyperlink 77" xfId="635" xr:uid="{DFFCD5D2-C48A-4400-8195-BE12D7A1DEA1}"/>
    <cellStyle name="Hyperlink 78" xfId="187" hidden="1" xr:uid="{CF1EEFBE-A063-4B65-A8F4-EC1FE341C714}"/>
    <cellStyle name="Hyperlink 78" xfId="302" hidden="1" xr:uid="{5190F88D-E931-4E6E-A366-1663F263FCA1}"/>
    <cellStyle name="Hyperlink 78" xfId="636" xr:uid="{A8B077DD-D477-442E-BBEC-881409D7DF89}"/>
    <cellStyle name="Hyperlink 79" xfId="188" hidden="1" xr:uid="{9C06D14B-BFD4-48AF-9BD5-C6B6F14E6CB3}"/>
    <cellStyle name="Hyperlink 79" xfId="303" hidden="1" xr:uid="{9F0FE04E-E660-4BFF-9CA0-5C0FD534C4CF}"/>
    <cellStyle name="Hyperlink 79" xfId="637" xr:uid="{D339BC94-B02F-42C1-BC2A-00FB95EB4BD9}"/>
    <cellStyle name="Hyperlink 8" xfId="117" hidden="1" xr:uid="{35BEABC2-52B5-4A13-A6A7-2914EF87995D}"/>
    <cellStyle name="Hyperlink 8" xfId="276" hidden="1" xr:uid="{56366BBE-F8D6-451C-91C3-53E159DD89F1}"/>
    <cellStyle name="Hyperlink 8" xfId="610" xr:uid="{D24669F6-27B9-4DB0-A1B3-0846FF2AD2F5}"/>
    <cellStyle name="Hyperlink 80" xfId="189" hidden="1" xr:uid="{921C6306-5698-40DA-BB17-87BD5A84EBB5}"/>
    <cellStyle name="Hyperlink 80" xfId="304" hidden="1" xr:uid="{C471B7CB-C7DA-47BA-9791-CCC71F8411BC}"/>
    <cellStyle name="Hyperlink 80" xfId="638" xr:uid="{D3F680BB-099B-4201-ACB8-B7896C7D5C69}"/>
    <cellStyle name="Hyperlink 81" xfId="190" hidden="1" xr:uid="{ED2315FF-EE9E-4DED-9FC9-320D23A21BB8}"/>
    <cellStyle name="Hyperlink 81" xfId="305" hidden="1" xr:uid="{A166DBC6-F8F4-468B-9064-AAE1C0CD75DD}"/>
    <cellStyle name="Hyperlink 81" xfId="639" xr:uid="{108F6297-7FBC-4F5D-9158-0A690722F8DB}"/>
    <cellStyle name="Hyperlink 82" xfId="191" hidden="1" xr:uid="{98ADF77A-EDE0-4C7D-8F9F-0FBAAC6D3D7B}"/>
    <cellStyle name="Hyperlink 82" xfId="306" hidden="1" xr:uid="{3D190FDC-70BA-4DC8-8367-CD43ADA9E432}"/>
    <cellStyle name="Hyperlink 82" xfId="640" xr:uid="{B042B05E-0BDB-489A-8043-CD90B661E1B4}"/>
    <cellStyle name="Hyperlink 83" xfId="192" hidden="1" xr:uid="{0E77832F-2803-487C-98CB-209A58D50CD7}"/>
    <cellStyle name="Hyperlink 83" xfId="307" hidden="1" xr:uid="{6FBF0BE8-F7D9-46EC-9601-42DD92EC5F28}"/>
    <cellStyle name="Hyperlink 83" xfId="641" xr:uid="{C232B1D0-7D38-4E9F-AA12-DF8842E64C20}"/>
    <cellStyle name="Hyperlink 84" xfId="193" hidden="1" xr:uid="{BB5D793B-FFA7-40EF-89DB-74F07464D127}"/>
    <cellStyle name="Hyperlink 84" xfId="308" hidden="1" xr:uid="{37187291-C459-45BC-B01E-69B939E3A300}"/>
    <cellStyle name="Hyperlink 84" xfId="642" xr:uid="{962B9A38-0935-476E-8D51-EB6FD8C14222}"/>
    <cellStyle name="Hyperlink 85" xfId="194" hidden="1" xr:uid="{10C909FC-5C2C-4DFB-B8F8-BE3BAA3F6061}"/>
    <cellStyle name="Hyperlink 85" xfId="309" hidden="1" xr:uid="{3B981967-5082-4DC0-AD93-F6B10575F8C4}"/>
    <cellStyle name="Hyperlink 85" xfId="643" xr:uid="{9C881BC9-C879-4BAE-A8FA-8C2D02EB2F1E}"/>
    <cellStyle name="Hyperlink 86" xfId="195" hidden="1" xr:uid="{EB7A225B-302D-4422-8122-A035A2E16C5E}"/>
    <cellStyle name="Hyperlink 86" xfId="310" hidden="1" xr:uid="{ADE27A5F-1CE1-4841-A0C4-9A242D7FB0C4}"/>
    <cellStyle name="Hyperlink 86" xfId="644" xr:uid="{F864F7F1-B761-43AD-A7B9-6E41DAD8765A}"/>
    <cellStyle name="Hyperlink 87" xfId="196" hidden="1" xr:uid="{1681602F-DD94-4A97-AF81-5D30379899A2}"/>
    <cellStyle name="Hyperlink 87" xfId="311" hidden="1" xr:uid="{A21F062F-4A3C-4B1F-B470-4A50B63AC257}"/>
    <cellStyle name="Hyperlink 87" xfId="645" xr:uid="{1E04DA22-3F5C-4F36-9241-966BB0225178}"/>
    <cellStyle name="Hyperlink 88" xfId="197" hidden="1" xr:uid="{C78CB4A7-41DC-488C-8002-D84D4CCE6325}"/>
    <cellStyle name="Hyperlink 88" xfId="312" hidden="1" xr:uid="{9C8A513D-5D74-4864-AD75-1ABAB52F4A3A}"/>
    <cellStyle name="Hyperlink 88" xfId="646" xr:uid="{AE187BFF-D094-4423-92B3-9A3CCB3E9DEE}"/>
    <cellStyle name="Hyperlink 89" xfId="198" hidden="1" xr:uid="{FC355429-4B01-44FA-A6C6-258D2E461731}"/>
    <cellStyle name="Hyperlink 89" xfId="313" hidden="1" xr:uid="{206F769B-50D4-467B-8076-900308FC4949}"/>
    <cellStyle name="Hyperlink 89" xfId="647" xr:uid="{DD352140-796E-4CA9-8FCD-A2524F7F2EBC}"/>
    <cellStyle name="Hyperlink 9" xfId="118" hidden="1" xr:uid="{DFEEEE47-AE44-4113-907B-6A1CF6BC77D3}"/>
    <cellStyle name="Hyperlink 9" xfId="275" hidden="1" xr:uid="{E5514A4B-B6A2-46A5-920E-000A76EF456A}"/>
    <cellStyle name="Hyperlink 9" xfId="609" xr:uid="{76F8E1DF-FD2A-45F0-9504-AFB0CA51F5ED}"/>
    <cellStyle name="Hyperlink 90" xfId="199" hidden="1" xr:uid="{C59F3B1E-9B0A-44CD-8ECD-286F9B539272}"/>
    <cellStyle name="Hyperlink 90" xfId="314" hidden="1" xr:uid="{A7ECB141-D59E-4671-A614-3D952ADEF928}"/>
    <cellStyle name="Hyperlink 90" xfId="648" xr:uid="{CDE910F8-8798-4762-B75D-ECFF7E808D7F}"/>
    <cellStyle name="Hyperlink 91" xfId="200" hidden="1" xr:uid="{398AAB0C-C071-4AEE-A1D1-C5CDDDEF30F6}"/>
    <cellStyle name="Hyperlink 91" xfId="315" hidden="1" xr:uid="{6C3099CD-5E67-4871-BC09-EB823F07DA00}"/>
    <cellStyle name="Hyperlink 91" xfId="649" xr:uid="{F008963E-588F-4769-867A-7CB448867F5D}"/>
    <cellStyle name="Hyperlink 92" xfId="201" hidden="1" xr:uid="{047EC32C-F670-4D2E-9EF6-F168DD7B8BDC}"/>
    <cellStyle name="Hyperlink 92" xfId="316" hidden="1" xr:uid="{0F2927CD-5134-42F1-AFD2-DEF39E3C8242}"/>
    <cellStyle name="Hyperlink 92" xfId="650" xr:uid="{AA4F08A4-41F4-4698-95EA-E4EA4FD1DE94}"/>
    <cellStyle name="Hyperlink 93" xfId="202" hidden="1" xr:uid="{2C350913-6E4F-4BFB-871A-D0D38C50C134}"/>
    <cellStyle name="Hyperlink 93" xfId="317" hidden="1" xr:uid="{B597F45C-1D3D-447A-AEB8-F9645B49F433}"/>
    <cellStyle name="Hyperlink 93" xfId="651" xr:uid="{96998616-9962-41C0-8DF9-15D10EB1378A}"/>
    <cellStyle name="Hyperlink 94" xfId="203" hidden="1" xr:uid="{6D292FEE-B56F-4D13-9B5E-7CA97EEA49B2}"/>
    <cellStyle name="Hyperlink 94" xfId="318" hidden="1" xr:uid="{8B164F24-F5F6-4F77-9C62-E622F95F72AB}"/>
    <cellStyle name="Hyperlink 94" xfId="652" xr:uid="{7FE20E41-87DA-4790-940E-1E5A4422F8FF}"/>
    <cellStyle name="Hyperlink 95" xfId="204" hidden="1" xr:uid="{274FF554-50C9-4786-BB80-4755DB8F35A9}"/>
    <cellStyle name="Hyperlink 95" xfId="319" hidden="1" xr:uid="{94342003-FD60-4A64-B2FB-DA56F9891E26}"/>
    <cellStyle name="Hyperlink 95" xfId="653" xr:uid="{0F713AF9-67A3-454F-A762-945170F29FE5}"/>
    <cellStyle name="Hyperlink 96" xfId="205" hidden="1" xr:uid="{B0E3454D-124F-4B9E-9CAF-490DFA0C46D0}"/>
    <cellStyle name="Hyperlink 96" xfId="320" hidden="1" xr:uid="{FC16628B-74C2-4F9F-991B-34B18C3B1988}"/>
    <cellStyle name="Hyperlink 96" xfId="654" xr:uid="{F9770743-E7A6-48BA-84D4-39733AF516BF}"/>
    <cellStyle name="Hyperlink 97" xfId="206" hidden="1" xr:uid="{F9C56C2B-F76D-4E0C-9E8C-D934FAEA31BE}"/>
    <cellStyle name="Hyperlink 97" xfId="321" hidden="1" xr:uid="{545066CD-126B-453D-AB44-190DBD120196}"/>
    <cellStyle name="Hyperlink 97" xfId="655" xr:uid="{D5C06E11-2765-4719-97EB-48D3088202C7}"/>
    <cellStyle name="Hyperlink 98" xfId="207" hidden="1" xr:uid="{1A2E3A9C-495E-4420-B8F4-30D9DFB65955}"/>
    <cellStyle name="Hyperlink 98" xfId="322" hidden="1" xr:uid="{17D96D06-D56C-42E4-BAAC-EB9ADD7AF2DA}"/>
    <cellStyle name="Hyperlink 98" xfId="656" xr:uid="{F28D6D79-533D-4963-AB59-63B3E55EDBA6}"/>
    <cellStyle name="Hyperlink 99" xfId="208" hidden="1" xr:uid="{E778FE6F-E6DA-4A66-9BDA-BFF53A4A6B91}"/>
    <cellStyle name="Hyperlink 99" xfId="323" hidden="1" xr:uid="{EE0BF506-4539-4D7D-B78D-255CDDE21DBE}"/>
    <cellStyle name="Hyperlink 99" xfId="657" xr:uid="{BEB8B302-8F25-4981-A757-612975DB5972}"/>
    <cellStyle name="Input [yellow]" xfId="476" xr:uid="{6FFC8096-B96A-4F00-859D-C7F750ED4861}"/>
    <cellStyle name="Input [yellow] 2" xfId="477" xr:uid="{3F4D81E7-5439-453B-87AE-58F1C46ECFE1}"/>
    <cellStyle name="Input [yellow] 3" xfId="478" xr:uid="{1DA6FE54-CDC4-4942-9DC2-A19261A1D405}"/>
    <cellStyle name="Input 2" xfId="37" xr:uid="{00000000-0005-0000-0000-000024000000}"/>
    <cellStyle name="Input 3" xfId="58" xr:uid="{2ADDD7D6-EBB1-4286-A8E3-EF9BB7D280E9}"/>
    <cellStyle name="Input 4" xfId="568" xr:uid="{B7DCBF45-DFCD-4CD8-B31B-B87832EDD5C8}"/>
    <cellStyle name="ITEMS" xfId="479" xr:uid="{DE709EE1-7034-4612-985E-8BAC92FE173C}"/>
    <cellStyle name="Linked Cell 2" xfId="38" xr:uid="{00000000-0005-0000-0000-000025000000}"/>
    <cellStyle name="Linked Cell 3" xfId="352" xr:uid="{73B258F1-2DFC-4186-9E86-E813D7DA4025}"/>
    <cellStyle name="m1 - Style1" xfId="480" xr:uid="{EEFC90D3-7ACC-4B1A-8053-43160131E071}"/>
    <cellStyle name="MANKAD" xfId="481" xr:uid="{558DB42D-E132-47CE-85CC-4EFFDFD99D6B}"/>
    <cellStyle name="Neutral 2" xfId="39" xr:uid="{00000000-0005-0000-0000-000026000000}"/>
    <cellStyle name="Neutral 3" xfId="349" xr:uid="{B50C2611-3B39-4F91-B8FA-820C059D1BAD}"/>
    <cellStyle name="Neutrale" xfId="482" xr:uid="{84931089-6D7F-4924-BB18-E19F737C423A}"/>
    <cellStyle name="no dec" xfId="483" xr:uid="{954508CE-50C7-464D-AEE9-B59817B38D42}"/>
    <cellStyle name="Normal" xfId="0" builtinId="0"/>
    <cellStyle name="Normal - Style1" xfId="484" xr:uid="{29FF0858-70A3-4642-B4BF-FBD1538761D2}"/>
    <cellStyle name="Normal 10" xfId="485" xr:uid="{4962E6DB-45D3-4514-BF95-E4CFDFF854F1}"/>
    <cellStyle name="Normal 11" xfId="414" xr:uid="{2CCFEFE7-CCE4-4C3A-8ADD-C487374D6D5F}"/>
    <cellStyle name="Normal 12" xfId="560" xr:uid="{4468C78F-F34E-4626-9F57-95E532D44874}"/>
    <cellStyle name="Normal 13" xfId="566" xr:uid="{5CB2BD93-7807-4D15-906B-26D3B7C94CAD}"/>
    <cellStyle name="Normal 14" xfId="571" xr:uid="{873CF435-EEA8-4DC5-A9F1-6515BDE97861}"/>
    <cellStyle name="Normal 14 2" xfId="574" xr:uid="{2565E2B9-DAE9-45AE-B798-0E260F33204E}"/>
    <cellStyle name="Normal 14 3" xfId="587" xr:uid="{D28E62FE-6E7E-4297-A253-E5C245B76F9D}"/>
    <cellStyle name="Normal 14 3 2" xfId="594" xr:uid="{47B0A9A1-6A79-489D-9680-8D9DAB7BB16F}"/>
    <cellStyle name="Normal 14 3 2 2" xfId="598" xr:uid="{F2C9B3EE-E310-411C-B0E6-8E1E702A586F}"/>
    <cellStyle name="Normal 14 3 2 2 2" xfId="601" xr:uid="{C38B41BA-AC91-4900-A629-ACC0FC4A511F}"/>
    <cellStyle name="Normal 14 4" xfId="589" xr:uid="{2CFEDCB6-70AA-47D7-A172-782A50A71ECF}"/>
    <cellStyle name="Normal 14 4 2" xfId="591" xr:uid="{AAC0C746-6B44-4403-BB47-FF6673C5864C}"/>
    <cellStyle name="Normal 14 4 2 2" xfId="595" xr:uid="{867449DA-853A-42DC-96A5-C9ED2708004E}"/>
    <cellStyle name="Normal 14 4 2 2 2" xfId="599" xr:uid="{9FEDBE8F-A6FC-4CB6-91EE-41AAC2635E4F}"/>
    <cellStyle name="Normal 15" xfId="52" xr:uid="{00000000-0005-0000-0000-000028000000}"/>
    <cellStyle name="Normal 16" xfId="603" xr:uid="{E53643FE-D778-4B30-95A3-B1BFF0E35371}"/>
    <cellStyle name="Normal 17" xfId="604" xr:uid="{B937A8F1-4E02-46DB-8430-4FE358D9A210}"/>
    <cellStyle name="Normal 18" xfId="55" xr:uid="{8F3A1003-8B47-47FC-9377-39042BF14535}"/>
    <cellStyle name="Normal 19" xfId="570" xr:uid="{DED3DB80-81DA-425B-A62A-75EBDE443BB2}"/>
    <cellStyle name="Normal 2" xfId="2" xr:uid="{00000000-0005-0000-0000-000029000000}"/>
    <cellStyle name="Normal 2 2" xfId="45" xr:uid="{00000000-0005-0000-0000-00002A000000}"/>
    <cellStyle name="Normal 2 2 2" xfId="340" xr:uid="{B9E16414-FA1B-46C2-81D8-8130B0750D8D}"/>
    <cellStyle name="Normal 2 2 2 2" xfId="487" xr:uid="{355A5E77-275F-4B18-9269-AC0BC8F9EA26}"/>
    <cellStyle name="Normal 2 2 3" xfId="488" xr:uid="{109772B7-6627-4238-8CA1-949C2115EEC8}"/>
    <cellStyle name="Normal 2 2 4" xfId="486" xr:uid="{854061A0-A333-42DF-9331-40289F7FDC2E}"/>
    <cellStyle name="Normal 2 2 5" xfId="225" xr:uid="{1D862C33-DBDD-43C8-805C-30FA0351CA44}"/>
    <cellStyle name="Normal 2 3" xfId="48" xr:uid="{00000000-0005-0000-0000-00002B000000}"/>
    <cellStyle name="Normal 2 4" xfId="49" xr:uid="{00000000-0005-0000-0000-00002C000000}"/>
    <cellStyle name="Normal 2 5" xfId="50" xr:uid="{00000000-0005-0000-0000-00002D000000}"/>
    <cellStyle name="Normal 2 6" xfId="51" xr:uid="{00000000-0005-0000-0000-00002E000000}"/>
    <cellStyle name="Normal 3" xfId="46" xr:uid="{00000000-0005-0000-0000-00002F000000}"/>
    <cellStyle name="Normal 3 2" xfId="339" xr:uid="{3F84F6C4-516E-4571-A344-918B716EF4AF}"/>
    <cellStyle name="Normal 3 2 2" xfId="490" xr:uid="{78968670-4FD7-447B-9595-807243179D61}"/>
    <cellStyle name="Normal 3 3" xfId="491" xr:uid="{3D76AAE7-122E-4F24-B83B-836333E7DDE2}"/>
    <cellStyle name="Normal 3 4" xfId="489" xr:uid="{D75A34E4-6FB1-4147-8D7F-CA31B2DE7285}"/>
    <cellStyle name="Normal 3 5" xfId="223" xr:uid="{BB436A6E-2690-4B19-899C-F6D1705FAAC8}"/>
    <cellStyle name="Normal 4" xfId="47" xr:uid="{00000000-0005-0000-0000-000030000000}"/>
    <cellStyle name="Normal 4 2" xfId="493" xr:uid="{9CE3DF47-7A18-408A-8555-81DEFC390D9A}"/>
    <cellStyle name="Normal 4 3" xfId="492" xr:uid="{9A6C26EB-7196-4739-8FD1-8CF04EF32C8A}"/>
    <cellStyle name="Normal 4 4" xfId="378" xr:uid="{5A5B9E33-68B1-4D14-A806-A7A57AAFAA12}"/>
    <cellStyle name="Normal 5" xfId="382" xr:uid="{8853BBDB-3389-4D7D-A9FC-FC030249D1D2}"/>
    <cellStyle name="Normal 5 2" xfId="494" xr:uid="{11AC150D-975D-4C0E-B6CD-3D24281B5B16}"/>
    <cellStyle name="Normal 6" xfId="396" xr:uid="{FC097458-2BA0-4EF3-92F5-D0A3A9DFA2CA}"/>
    <cellStyle name="Normal 6 2" xfId="495" xr:uid="{7D14DBCD-B619-49A2-BDE8-1FE09556C1C4}"/>
    <cellStyle name="Normal 7" xfId="410" xr:uid="{BE3FBC30-3869-4C07-A77D-C1D317FF5DC4}"/>
    <cellStyle name="Normal 7 2" xfId="412" xr:uid="{69F16DFA-46BB-4B34-AA5E-683E11CD7E98}"/>
    <cellStyle name="Normal 7 3" xfId="496" xr:uid="{08700388-5ED1-4606-8E4D-9A8BD7996A1A}"/>
    <cellStyle name="Normal 7 3 2" xfId="558" xr:uid="{6D6E9829-B49C-4710-8DF9-835C70E13B2B}"/>
    <cellStyle name="Normal 7 3 2 2" xfId="564" xr:uid="{186DA690-2EF1-4FA3-B934-B66F9E78A6B0}"/>
    <cellStyle name="Normal 8" xfId="497" xr:uid="{82F30842-7781-48D8-8C97-4D3A4630FB5C}"/>
    <cellStyle name="Normal 8 2" xfId="498" xr:uid="{564AD820-76B3-4BF3-9539-12CE1B970DF5}"/>
    <cellStyle name="Normal 8 2 2" xfId="554" xr:uid="{D39153A6-1C97-4B86-93EF-E37AD6A337AA}"/>
    <cellStyle name="Normal 8 3" xfId="555" xr:uid="{B56EBD29-498D-4D83-BA54-FF0476E235B5}"/>
    <cellStyle name="Normal 8 3 2" xfId="585" xr:uid="{5BCC3ABD-0D26-478A-B5F8-631522CA9A6B}"/>
    <cellStyle name="Normal 8 3 2 2" xfId="602" xr:uid="{1AD8009F-5AF9-4DE7-B3C0-138B0F25176B}"/>
    <cellStyle name="Normal 9" xfId="499" xr:uid="{C92CC5CC-CFDE-44CE-A237-AF2405CCB6DA}"/>
    <cellStyle name="Normal 9 2" xfId="552" xr:uid="{4BD792A7-2C68-4AD0-91C8-685D204AF388}"/>
    <cellStyle name="Normal 9 3" xfId="559" xr:uid="{1BCD2F46-ADDB-4614-932B-439081EB5542}"/>
    <cellStyle name="Normal 9 4" xfId="562" xr:uid="{7849F535-558F-43AB-9C0A-940EFC3AAA2A}"/>
    <cellStyle name="Normal 9 5" xfId="563" xr:uid="{005B9F31-5529-4327-B015-2B2239942B03}"/>
    <cellStyle name="Normal 9 6" xfId="565" xr:uid="{9FAC7240-DA2E-4DE4-A852-01701B2E7849}"/>
    <cellStyle name="Normal 9 6 2" xfId="586" xr:uid="{E35BE579-C3CC-4633-8E54-1C2333FC867F}"/>
    <cellStyle name="Normal 9 6 2 2" xfId="605" xr:uid="{F87E08B9-47D2-4177-B210-0623C8E8C7C1}"/>
    <cellStyle name="Nota" xfId="500" xr:uid="{73714FBE-41FE-42F3-9940-7B30DDEF435A}"/>
    <cellStyle name="Nota 2" xfId="501" xr:uid="{70969C8D-B5A8-412A-B225-14458FF460B5}"/>
    <cellStyle name="Nota 3" xfId="502" xr:uid="{1BDF14C4-DA80-43B5-BF68-0517280BBE41}"/>
    <cellStyle name="Note 2" xfId="40" xr:uid="{00000000-0005-0000-0000-000031000000}"/>
    <cellStyle name="Note 2 2" xfId="379" xr:uid="{006DFF3C-69FD-4F82-AA6F-BB0DB5630654}"/>
    <cellStyle name="Note 3" xfId="383" xr:uid="{26C41EAA-4195-4DC8-B5F4-41714343DFC3}"/>
    <cellStyle name="Note 4" xfId="397" xr:uid="{25E8BE3B-013C-45D8-B7E7-33ADDA75747E}"/>
    <cellStyle name="Num0 - Style7" xfId="503" xr:uid="{FC4EB1D9-42A0-4050-AD3F-5BE1D6AF4AD3}"/>
    <cellStyle name="Num2 - Style8" xfId="504" xr:uid="{04032F23-9F0B-46BA-889F-9C9091FA671D}"/>
    <cellStyle name="Numeri - Style1" xfId="505" xr:uid="{CAF62F35-BF4E-4F06-9875-8FCF0D0B5441}"/>
    <cellStyle name="Numeri - Style1 2" xfId="506" xr:uid="{6F4C8AF4-C2A3-4D22-95CB-7CD6F4EFBB08}"/>
    <cellStyle name="ofwhich" xfId="59" xr:uid="{E795CABC-D62A-4CC4-8DAE-9832C2D8B88A}"/>
    <cellStyle name="Output 2" xfId="41" xr:uid="{00000000-0005-0000-0000-000032000000}"/>
    <cellStyle name="Output 3" xfId="350" xr:uid="{3E68B56B-B5BD-404F-9760-2E0A9FE098B5}"/>
    <cellStyle name="Percent [2]" xfId="507" xr:uid="{3F72AEAC-7C40-4FC2-8FF4-20F206A89C22}"/>
    <cellStyle name="Percent 10" xfId="569" xr:uid="{5C38D8C5-A0AC-41D4-899F-95804CDB149D}"/>
    <cellStyle name="Percent 2" xfId="61" xr:uid="{510FFEFE-7A9E-4C9B-B201-FA2BC37AA087}"/>
    <cellStyle name="Percent 2 2" xfId="418" xr:uid="{3717AE3A-61A8-4115-AC05-FAC16ED7825B}"/>
    <cellStyle name="Percent 3" xfId="508" xr:uid="{3137D40E-012D-4683-A863-59C447FFF5E9}"/>
    <cellStyle name="Percent 3 2" xfId="509" xr:uid="{0F6C6551-76F9-4EE0-81B1-094C141C2047}"/>
    <cellStyle name="Percent 3 3" xfId="510" xr:uid="{61F97A32-D792-416A-94AD-124F29A5DDDC}"/>
    <cellStyle name="Percent 3 4" xfId="557" xr:uid="{CE0461A2-70AA-4536-9089-63C61270E044}"/>
    <cellStyle name="Percent 4" xfId="511" xr:uid="{F1B4EBFC-2781-4B34-9A6F-094DB73327F9}"/>
    <cellStyle name="Percent 4 2" xfId="512" xr:uid="{CB17047B-3ABF-4EE2-A02F-47D576FB8EC1}"/>
    <cellStyle name="Percent 5" xfId="513" xr:uid="{D13B0236-1EED-4276-81A6-BB93ACAA29F7}"/>
    <cellStyle name="Percent 6" xfId="416" xr:uid="{7C383B84-4311-4EE3-9E59-5F13D9B67193}"/>
    <cellStyle name="Percent 7" xfId="561" xr:uid="{CD653CDE-5019-410E-952A-CF7BC5D931D4}"/>
    <cellStyle name="Percent 8" xfId="579" xr:uid="{7B12008D-AFF2-434F-91FA-0D6A12AEE3EB}"/>
    <cellStyle name="Percent 8 2" xfId="588" xr:uid="{08719B86-1B2A-4276-B045-A80FFCAC03C6}"/>
    <cellStyle name="Percent 8 3" xfId="590" xr:uid="{0C72D4A3-A396-4EEA-B0A7-55FD0FADEF51}"/>
    <cellStyle name="Percent 8 3 2" xfId="593" xr:uid="{ED504483-5A27-4933-8FDB-4068A2EAFF1C}"/>
    <cellStyle name="Percent 8 3 2 2" xfId="597" xr:uid="{63290D7F-574E-49BA-9258-158FDBAB97DF}"/>
    <cellStyle name="Percent 8 3 2 2 2" xfId="600" xr:uid="{01640A14-8EEA-4328-8A03-F3B9E7BC01AF}"/>
    <cellStyle name="Percent 9" xfId="56" xr:uid="{8C592CD9-F8A1-4901-9573-D75520966918}"/>
    <cellStyle name="RevList" xfId="514" xr:uid="{79B90AD1-49F0-4478-BEEE-ED0207C1E245}"/>
    <cellStyle name="Row headings" xfId="515" xr:uid="{3F87324F-7A60-45C0-9138-4E01BA8CE65B}"/>
    <cellStyle name="Row headings Level 1" xfId="516" xr:uid="{5691EBFE-A340-4CD3-8D8B-0CF620E1D8CF}"/>
    <cellStyle name="Row headings Level 2" xfId="517" xr:uid="{A6D08F77-83AF-4A69-8313-C388C6423329}"/>
    <cellStyle name="Source - Style2" xfId="518" xr:uid="{92E343C6-6ABB-455D-83DA-1C466EFF5254}"/>
    <cellStyle name="Sources list" xfId="519" xr:uid="{C66BEA68-A4B0-4CCB-91A9-7A10A2472B0A}"/>
    <cellStyle name="Sources list 2" xfId="520" xr:uid="{35195B78-5CD5-4CF9-94CB-A7F9615084B0}"/>
    <cellStyle name="Sources Title" xfId="521" xr:uid="{87A742EF-61B0-4EA1-8889-D9D847CBAEF3}"/>
    <cellStyle name="Sources Title 2" xfId="522" xr:uid="{A056205A-68FB-4FD7-B674-B3C11BA58113}"/>
    <cellStyle name="style" xfId="523" xr:uid="{AACB21DB-267D-412B-AF13-149AF5642602}"/>
    <cellStyle name="style 2" xfId="524" xr:uid="{5223B3EF-C414-4701-8F6C-39E4EAE999EE}"/>
    <cellStyle name="style 3" xfId="525" xr:uid="{5D99AE27-BB43-4E81-8068-DF4AF34DE1CF}"/>
    <cellStyle name="style1" xfId="526" xr:uid="{2C77C203-57F5-4B08-A028-E6C12A2FC6B0}"/>
    <cellStyle name="style2" xfId="527" xr:uid="{006BD52D-C9B4-438A-985F-CBC65925FD2D}"/>
    <cellStyle name="Subtotal" xfId="528" xr:uid="{C0381F09-4852-4E0A-A9CD-790EA838A741}"/>
    <cellStyle name="Table  - Style3" xfId="529" xr:uid="{D5F52237-CAF0-4A16-9891-BA9705A01E52}"/>
    <cellStyle name="Table  - Style4" xfId="530" xr:uid="{7AF45BEF-E2A5-4A71-8126-1E14FA122F57}"/>
    <cellStyle name="Table  - Style4 2" xfId="531" xr:uid="{6097DBB9-CA11-4EE8-BF55-ACCAB8A0CCFD}"/>
    <cellStyle name="Table  - Style6" xfId="532" xr:uid="{DBB3047B-5E71-4207-8E58-2B315F98D960}"/>
    <cellStyle name="Table  - Style6 2" xfId="533" xr:uid="{B287265A-987C-4316-953E-C3A56090B39A}"/>
    <cellStyle name="Table no" xfId="534" xr:uid="{9917B7DE-478D-4251-BAD8-8D17649DA47C}"/>
    <cellStyle name="Table_HeaderRow" xfId="60" xr:uid="{CF3A7D9B-20BA-416E-A1FB-CA531E3844B6}"/>
    <cellStyle name="Testo avviso" xfId="535" xr:uid="{49B405E2-FBE0-4486-A660-A434D8B18D51}"/>
    <cellStyle name="Testo descrittivo" xfId="536" xr:uid="{E97BED22-AFEB-4FF2-AB45-00E975D8D3CC}"/>
    <cellStyle name="þ_x001d_ð &amp;ý&amp;†ýG_x0008_ X_x000a__x0007__x0001__x0001_" xfId="537" xr:uid="{8A46AB7E-5309-4F1F-9525-6603EF95D18B}"/>
    <cellStyle name="þ_x001d_ð&quot;_x000c_Býò_x000c_5ýU_x0001_e_x0005_¹,_x0007__x0001__x0001_" xfId="538" xr:uid="{7888D945-B7C7-460B-A887-94E0A976A000}"/>
    <cellStyle name="Title 2" xfId="42" xr:uid="{00000000-0005-0000-0000-000033000000}"/>
    <cellStyle name="Title 3" xfId="343" xr:uid="{5E2A85E9-F429-41FE-9091-E97863564F54}"/>
    <cellStyle name="Titolo" xfId="539" xr:uid="{9EAF2410-08F2-4618-BD48-CDE6FB49C1D0}"/>
    <cellStyle name="Titolo 1" xfId="540" xr:uid="{A58C3009-8755-4EB4-8332-46A2BC484EB2}"/>
    <cellStyle name="Titolo 2" xfId="541" xr:uid="{D8AC86D4-000F-414C-9DEA-636AC63A7494}"/>
    <cellStyle name="Titolo 3" xfId="542" xr:uid="{BB2A5711-F24E-4B18-A7DB-CF88932E5A2D}"/>
    <cellStyle name="Titolo 4" xfId="543" xr:uid="{52B785CD-EA22-443D-9168-64DBF438589B}"/>
    <cellStyle name="Total 2" xfId="43" xr:uid="{00000000-0005-0000-0000-000034000000}"/>
    <cellStyle name="Total 3" xfId="356" xr:uid="{16957BF5-C06C-441D-89C7-05C221DF778A}"/>
    <cellStyle name="Totale" xfId="544" xr:uid="{C8188BD3-1AB6-4307-BC99-3A8B7AE9AF89}"/>
    <cellStyle name="Totale 2" xfId="545" xr:uid="{D5091736-A58E-4298-AC4F-7C68655E0531}"/>
    <cellStyle name="Totale 3" xfId="546" xr:uid="{72B046F4-1580-4B59-8DCF-6A3B5F1F39EB}"/>
    <cellStyle name="Valore non valido" xfId="547" xr:uid="{2ECAA9D0-DB77-47BD-92B6-A3DEBD7CE008}"/>
    <cellStyle name="Valore valido" xfId="548" xr:uid="{C0293D6B-1604-4F20-B65A-1428EE0AEDEA}"/>
    <cellStyle name="Warning Text 2" xfId="44" xr:uid="{00000000-0005-0000-0000-000035000000}"/>
    <cellStyle name="Warning Text 3" xfId="354" xr:uid="{EBD23773-DA30-43EE-AC73-E60358F08287}"/>
  </cellStyles>
  <dxfs count="4">
    <dxf>
      <fill>
        <patternFill>
          <bgColor theme="4" tint="0.79998168889431442"/>
        </patternFill>
      </fill>
    </dxf>
    <dxf>
      <font>
        <b/>
        <i val="0"/>
      </font>
      <border>
        <top style="thin">
          <color auto="1"/>
        </top>
      </border>
    </dxf>
    <dxf>
      <font>
        <b/>
        <i val="0"/>
      </font>
      <fill>
        <patternFill patternType="none">
          <bgColor auto="1"/>
        </patternFill>
      </fill>
      <border>
        <bottom style="thin">
          <color theme="0" tint="-0.34998626667073579"/>
        </bottom>
      </border>
    </dxf>
    <dxf>
      <border>
        <top style="thin">
          <color theme="1" tint="4.9989318521683403E-2"/>
        </top>
        <bottom style="thin">
          <color theme="1" tint="4.9989318521683403E-2"/>
        </bottom>
      </border>
    </dxf>
  </dxfs>
  <tableStyles count="2" defaultTableStyle="TableStyleMedium2" defaultPivotStyle="PivotStyleLight16">
    <tableStyle name="EnergyCalcTables" pivot="0" count="4" xr9:uid="{C81D08CD-5C92-4001-96C7-19B0E5749F1A}">
      <tableStyleElement type="wholeTable" dxfId="3"/>
      <tableStyleElement type="headerRow" dxfId="2"/>
      <tableStyleElement type="totalRow" dxfId="1"/>
      <tableStyleElement type="secondRowStripe" dxfId="0"/>
    </tableStyle>
    <tableStyle name="EnergyCalcTables 2" pivot="0" count="0" xr9:uid="{B3619A4D-2961-4902-B0AF-48674F13D77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Calcs!$F$1:$AJ$1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Calcs!$F$2:$AJ$2</c:f>
              <c:numCache>
                <c:formatCode>0.000</c:formatCode>
                <c:ptCount val="31"/>
                <c:pt idx="0">
                  <c:v>1.6666666666669698</c:v>
                </c:pt>
                <c:pt idx="1">
                  <c:v>3.3333333333334849</c:v>
                </c:pt>
                <c:pt idx="2">
                  <c:v>5</c:v>
                </c:pt>
                <c:pt idx="3">
                  <c:v>5.75</c:v>
                </c:pt>
                <c:pt idx="4">
                  <c:v>6.5</c:v>
                </c:pt>
                <c:pt idx="5">
                  <c:v>7.25</c:v>
                </c:pt>
                <c:pt idx="6">
                  <c:v>8</c:v>
                </c:pt>
                <c:pt idx="7">
                  <c:v>8.75</c:v>
                </c:pt>
                <c:pt idx="8">
                  <c:v>17.166666666667879</c:v>
                </c:pt>
                <c:pt idx="9">
                  <c:v>25.583333333332121</c:v>
                </c:pt>
                <c:pt idx="10">
                  <c:v>34</c:v>
                </c:pt>
                <c:pt idx="11">
                  <c:v>35.333333333333485</c:v>
                </c:pt>
                <c:pt idx="12">
                  <c:v>36.666666666666515</c:v>
                </c:pt>
                <c:pt idx="13">
                  <c:v>38</c:v>
                </c:pt>
                <c:pt idx="14">
                  <c:v>39.333333333333485</c:v>
                </c:pt>
                <c:pt idx="15">
                  <c:v>40.666666666666515</c:v>
                </c:pt>
                <c:pt idx="16">
                  <c:v>42</c:v>
                </c:pt>
                <c:pt idx="17">
                  <c:v>43.333333333333485</c:v>
                </c:pt>
                <c:pt idx="18">
                  <c:v>44.666666666666515</c:v>
                </c:pt>
                <c:pt idx="19">
                  <c:v>46</c:v>
                </c:pt>
                <c:pt idx="20">
                  <c:v>47.333333333333485</c:v>
                </c:pt>
                <c:pt idx="21">
                  <c:v>48.666666666666515</c:v>
                </c:pt>
                <c:pt idx="22">
                  <c:v>50</c:v>
                </c:pt>
                <c:pt idx="23">
                  <c:v>53</c:v>
                </c:pt>
                <c:pt idx="24">
                  <c:v>56</c:v>
                </c:pt>
                <c:pt idx="25">
                  <c:v>59</c:v>
                </c:pt>
                <c:pt idx="26">
                  <c:v>62</c:v>
                </c:pt>
                <c:pt idx="27">
                  <c:v>65</c:v>
                </c:pt>
                <c:pt idx="28">
                  <c:v>68</c:v>
                </c:pt>
                <c:pt idx="29">
                  <c:v>71</c:v>
                </c:pt>
                <c:pt idx="30">
                  <c:v>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F6-4F78-AFAA-8BA97F6928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7164048"/>
        <c:axId val="562374864"/>
      </c:lineChart>
      <c:catAx>
        <c:axId val="867164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374864"/>
        <c:crosses val="autoZero"/>
        <c:auto val="1"/>
        <c:lblAlgn val="ctr"/>
        <c:lblOffset val="100"/>
        <c:noMultiLvlLbl val="0"/>
      </c:catAx>
      <c:valAx>
        <c:axId val="56237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7164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</xdr:colOff>
      <xdr:row>4</xdr:row>
      <xdr:rowOff>157162</xdr:rowOff>
    </xdr:from>
    <xdr:to>
      <xdr:col>22</xdr:col>
      <xdr:colOff>342900</xdr:colOff>
      <xdr:row>19</xdr:row>
      <xdr:rowOff>42862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4F97D49-6947-419A-91BA-4BC405CEC4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cea.nic.in/reports/others/planning/irp/Optimal_generation_mix_report.pdf" TargetMode="External"/><Relationship Id="rId1" Type="http://schemas.openxmlformats.org/officeDocument/2006/relationships/hyperlink" Target="http://www.npti.in/Download/Renewable/POWERGEN%20PRSTN_Renewable%20April2012/Solar%20Resource%20CUF%20Assessment.pd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workbookViewId="0">
      <selection activeCell="B22" sqref="B22"/>
    </sheetView>
  </sheetViews>
  <sheetFormatPr defaultRowHeight="14.5"/>
  <cols>
    <col min="2" max="2" width="54" customWidth="1"/>
  </cols>
  <sheetData>
    <row r="1" spans="1:2">
      <c r="A1" s="5" t="s">
        <v>23</v>
      </c>
      <c r="B1" s="4"/>
    </row>
    <row r="3" spans="1:2">
      <c r="A3" s="5" t="s">
        <v>0</v>
      </c>
      <c r="B3" s="4" t="s">
        <v>31</v>
      </c>
    </row>
    <row r="4" spans="1:2" s="4" customFormat="1">
      <c r="A4" s="5"/>
      <c r="B4" s="1">
        <v>2019</v>
      </c>
    </row>
    <row r="5" spans="1:2" s="4" customFormat="1">
      <c r="A5" s="5"/>
      <c r="B5" s="4" t="s">
        <v>30</v>
      </c>
    </row>
    <row r="6" spans="1:2">
      <c r="A6" s="4"/>
      <c r="B6" s="2" t="s">
        <v>24</v>
      </c>
    </row>
    <row r="7" spans="1:2" s="4" customFormat="1"/>
    <row r="8" spans="1:2" s="4" customFormat="1">
      <c r="B8" s="1" t="s">
        <v>20</v>
      </c>
    </row>
    <row r="9" spans="1:2" s="4" customFormat="1">
      <c r="B9" s="1">
        <v>2015</v>
      </c>
    </row>
    <row r="10" spans="1:2" s="4" customFormat="1">
      <c r="B10" s="7" t="s">
        <v>29</v>
      </c>
    </row>
    <row r="11" spans="1:2" s="4" customFormat="1">
      <c r="B11" s="7" t="s">
        <v>21</v>
      </c>
    </row>
    <row r="12" spans="1:2" s="4" customFormat="1">
      <c r="B12" s="4" t="s">
        <v>22</v>
      </c>
    </row>
    <row r="13" spans="1:2">
      <c r="A13" s="4"/>
      <c r="B13" s="7"/>
    </row>
    <row r="14" spans="1:2">
      <c r="A14" s="4"/>
      <c r="B14" s="7" t="s">
        <v>32</v>
      </c>
    </row>
    <row r="15" spans="1:2" s="4" customFormat="1">
      <c r="B15" s="10">
        <v>2019</v>
      </c>
    </row>
    <row r="16" spans="1:2" s="4" customFormat="1">
      <c r="B16" s="10" t="s">
        <v>33</v>
      </c>
    </row>
    <row r="17" spans="1:2">
      <c r="A17" s="4"/>
      <c r="B17" s="4" t="s">
        <v>28</v>
      </c>
    </row>
    <row r="18" spans="1:2" s="4" customFormat="1"/>
    <row r="19" spans="1:2" s="4" customFormat="1">
      <c r="B19" s="4" t="s">
        <v>32</v>
      </c>
    </row>
    <row r="20" spans="1:2" s="4" customFormat="1">
      <c r="B20" s="4">
        <v>2020</v>
      </c>
    </row>
    <row r="21" spans="1:2" s="4" customFormat="1">
      <c r="B21" s="4" t="s">
        <v>47</v>
      </c>
    </row>
    <row r="22" spans="1:2" s="4" customFormat="1">
      <c r="B22" s="4" t="s">
        <v>48</v>
      </c>
    </row>
    <row r="23" spans="1:2" s="4" customFormat="1"/>
    <row r="24" spans="1:2" s="4" customFormat="1"/>
    <row r="25" spans="1:2" s="4" customFormat="1"/>
    <row r="26" spans="1:2">
      <c r="A26" s="4"/>
      <c r="B26" s="4"/>
    </row>
    <row r="27" spans="1:2">
      <c r="A27" s="5" t="s">
        <v>34</v>
      </c>
    </row>
    <row r="28" spans="1:2">
      <c r="A28" s="4" t="s">
        <v>35</v>
      </c>
    </row>
    <row r="29" spans="1:2">
      <c r="A29" s="4" t="s">
        <v>39</v>
      </c>
      <c r="B29" s="4"/>
    </row>
    <row r="30" spans="1:2">
      <c r="A30" s="4"/>
      <c r="B30" s="1"/>
    </row>
    <row r="31" spans="1:2">
      <c r="A31" s="4" t="s">
        <v>36</v>
      </c>
      <c r="B31" s="4"/>
    </row>
    <row r="32" spans="1:2">
      <c r="A32" s="4" t="s">
        <v>38</v>
      </c>
      <c r="B32" s="2"/>
    </row>
    <row r="33" spans="1:2">
      <c r="A33" s="4" t="s">
        <v>40</v>
      </c>
      <c r="B33" s="4"/>
    </row>
    <row r="34" spans="1:2">
      <c r="A34" t="s">
        <v>37</v>
      </c>
    </row>
    <row r="35" spans="1:2">
      <c r="A35" s="4" t="s">
        <v>41</v>
      </c>
      <c r="B35" s="4"/>
    </row>
    <row r="36" spans="1:2" s="4" customFormat="1">
      <c r="A36" s="3"/>
      <c r="B36" s="5"/>
    </row>
    <row r="37" spans="1:2">
      <c r="A37" s="4"/>
      <c r="B37" s="1"/>
    </row>
    <row r="38" spans="1:2" s="4" customFormat="1">
      <c r="B38" s="1"/>
    </row>
    <row r="39" spans="1:2" s="4" customFormat="1">
      <c r="B39" s="1"/>
    </row>
    <row r="40" spans="1:2" s="4" customFormat="1">
      <c r="B40" s="1"/>
    </row>
    <row r="41" spans="1:2" s="4" customFormat="1">
      <c r="B41" s="1"/>
    </row>
    <row r="42" spans="1:2">
      <c r="A42" s="4"/>
      <c r="B42" s="4"/>
    </row>
  </sheetData>
  <hyperlinks>
    <hyperlink ref="B10" r:id="rId1" display="http://www.npti.in/Download/Renewable/POWERGEN%20PRSTN_Renewable%20April2012/Solar%20Resource%20CUF%20Assessment.pdf" xr:uid="{8B1A7767-A874-49E1-B22F-87D35F6CC256}"/>
    <hyperlink ref="B6" r:id="rId2" xr:uid="{706BDB2D-71CB-4FC8-A784-36469CC329EE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6"/>
  <sheetViews>
    <sheetView tabSelected="1" topLeftCell="A34" workbookViewId="0">
      <selection activeCell="A7" sqref="A7:N56"/>
    </sheetView>
  </sheetViews>
  <sheetFormatPr defaultColWidth="9.1796875" defaultRowHeight="14.5"/>
  <cols>
    <col min="1" max="1" width="20.81640625" style="4" bestFit="1" customWidth="1"/>
    <col min="2" max="2" width="9.26953125" style="4" customWidth="1"/>
    <col min="3" max="11" width="9.1796875" style="4"/>
    <col min="12" max="12" width="20.81640625" style="4" bestFit="1" customWidth="1"/>
    <col min="13" max="16384" width="9.1796875" style="4"/>
  </cols>
  <sheetData>
    <row r="1" spans="1:15">
      <c r="A1" s="4" t="s">
        <v>25</v>
      </c>
      <c r="B1" s="4">
        <v>2017</v>
      </c>
      <c r="C1" s="4">
        <v>2022</v>
      </c>
      <c r="D1" s="4">
        <v>2027</v>
      </c>
      <c r="E1" s="4">
        <v>2032</v>
      </c>
      <c r="F1" s="4">
        <v>2037</v>
      </c>
      <c r="G1" s="4">
        <v>2042</v>
      </c>
      <c r="H1" s="4">
        <v>2047</v>
      </c>
      <c r="L1" s="4" t="s">
        <v>26</v>
      </c>
      <c r="M1" s="4">
        <v>2020</v>
      </c>
      <c r="N1" s="4">
        <v>2030</v>
      </c>
      <c r="O1" s="4">
        <v>2040</v>
      </c>
    </row>
    <row r="2" spans="1:15">
      <c r="A2" s="4">
        <v>1</v>
      </c>
      <c r="B2" s="4">
        <f>G13*$G$48</f>
        <v>0.5</v>
      </c>
      <c r="C2" s="4">
        <f>H13*$H$48</f>
        <v>1.25</v>
      </c>
      <c r="D2" s="4">
        <f>I13*$I$48</f>
        <v>2.0999999999999996</v>
      </c>
      <c r="E2" s="4">
        <f>J13*$J$48</f>
        <v>3.6</v>
      </c>
      <c r="F2" s="4">
        <f>K13*$K$48</f>
        <v>4.5</v>
      </c>
      <c r="G2" s="4">
        <f>L13*$L$48</f>
        <v>5</v>
      </c>
      <c r="H2" s="4">
        <f>M13*$M$48</f>
        <v>7.5</v>
      </c>
      <c r="M2" s="4">
        <v>5</v>
      </c>
      <c r="N2" s="4">
        <v>27</v>
      </c>
      <c r="O2" s="4">
        <v>61</v>
      </c>
    </row>
    <row r="3" spans="1:15">
      <c r="A3" s="4">
        <v>2</v>
      </c>
      <c r="B3" s="4">
        <f>G14*$G$48</f>
        <v>1</v>
      </c>
      <c r="C3" s="4">
        <f t="shared" ref="C3:C5" si="0">H14*$H$48</f>
        <v>5</v>
      </c>
      <c r="D3" s="4">
        <f t="shared" ref="D3:D5" si="1">I14*$I$48</f>
        <v>8.75</v>
      </c>
      <c r="E3" s="4">
        <f t="shared" ref="E3:E5" si="2">J14*$J$48</f>
        <v>15.75</v>
      </c>
      <c r="F3" s="4">
        <f t="shared" ref="F3:F5" si="3">K14*$K$48</f>
        <v>22.5</v>
      </c>
      <c r="G3" s="4">
        <f t="shared" ref="G3:G5" si="4">L14*$L$48</f>
        <v>27.5</v>
      </c>
      <c r="H3" s="4">
        <f t="shared" ref="H3:H5" si="5">M14*$M$48</f>
        <v>37.5</v>
      </c>
      <c r="L3" s="4" t="s">
        <v>27</v>
      </c>
      <c r="N3" s="4">
        <v>34</v>
      </c>
    </row>
    <row r="4" spans="1:15">
      <c r="A4" s="4">
        <v>3</v>
      </c>
      <c r="B4" s="4">
        <f t="shared" ref="B4:B5" si="6">G15*$G$48</f>
        <v>1.2000000000000002</v>
      </c>
      <c r="C4" s="4">
        <f t="shared" si="0"/>
        <v>6.25</v>
      </c>
      <c r="D4" s="4">
        <f t="shared" si="1"/>
        <v>10.5</v>
      </c>
      <c r="E4" s="4">
        <f t="shared" si="2"/>
        <v>18</v>
      </c>
      <c r="F4" s="4">
        <f t="shared" si="3"/>
        <v>30</v>
      </c>
      <c r="G4" s="4">
        <f t="shared" si="4"/>
        <v>40</v>
      </c>
      <c r="H4" s="4">
        <f t="shared" si="5"/>
        <v>50</v>
      </c>
    </row>
    <row r="5" spans="1:15">
      <c r="A5" s="4">
        <v>4</v>
      </c>
      <c r="B5" s="4">
        <f t="shared" si="6"/>
        <v>2</v>
      </c>
      <c r="C5" s="4">
        <f t="shared" si="0"/>
        <v>10</v>
      </c>
      <c r="D5" s="4">
        <f t="shared" si="1"/>
        <v>17.5</v>
      </c>
      <c r="E5" s="4">
        <f t="shared" si="2"/>
        <v>27</v>
      </c>
      <c r="F5" s="4">
        <f t="shared" si="3"/>
        <v>37.5</v>
      </c>
      <c r="G5" s="4">
        <f t="shared" si="4"/>
        <v>50</v>
      </c>
      <c r="H5" s="4">
        <f t="shared" si="5"/>
        <v>65</v>
      </c>
    </row>
    <row r="7" spans="1:15">
      <c r="A7" s="17" t="s">
        <v>3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9"/>
    </row>
    <row r="8" spans="1:15">
      <c r="A8" s="2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2"/>
    </row>
    <row r="9" spans="1:15">
      <c r="A9" s="2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2"/>
    </row>
    <row r="10" spans="1:15">
      <c r="A10" s="20"/>
      <c r="B10" s="23" t="s">
        <v>4</v>
      </c>
      <c r="C10" s="21"/>
      <c r="D10" s="24"/>
      <c r="E10" s="21"/>
      <c r="F10" s="21"/>
      <c r="G10" s="21"/>
      <c r="H10" s="21"/>
      <c r="I10" s="21"/>
      <c r="J10" s="21"/>
      <c r="K10" s="21"/>
      <c r="L10" s="21"/>
      <c r="M10" s="21"/>
      <c r="N10" s="22"/>
    </row>
    <row r="11" spans="1:15">
      <c r="A11" s="20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5" t="s">
        <v>5</v>
      </c>
      <c r="N11" s="22"/>
    </row>
    <row r="12" spans="1:15">
      <c r="A12" s="20"/>
      <c r="B12" s="26" t="s">
        <v>6</v>
      </c>
      <c r="C12" s="26" t="s">
        <v>7</v>
      </c>
      <c r="D12" s="26" t="s">
        <v>1</v>
      </c>
      <c r="E12" s="27"/>
      <c r="F12" s="50">
        <v>2012</v>
      </c>
      <c r="G12" s="27">
        <v>2017</v>
      </c>
      <c r="H12" s="27">
        <v>2022</v>
      </c>
      <c r="I12" s="27">
        <v>2027</v>
      </c>
      <c r="J12" s="27">
        <v>2032</v>
      </c>
      <c r="K12" s="27">
        <v>2037</v>
      </c>
      <c r="L12" s="27">
        <v>2042</v>
      </c>
      <c r="M12" s="27">
        <v>2047</v>
      </c>
      <c r="N12" s="22"/>
    </row>
    <row r="13" spans="1:15">
      <c r="A13" s="20"/>
      <c r="B13" s="28">
        <v>1</v>
      </c>
      <c r="C13" s="29"/>
      <c r="D13" s="29"/>
      <c r="E13" s="30"/>
      <c r="F13" s="21">
        <v>4</v>
      </c>
      <c r="G13" s="21">
        <v>5</v>
      </c>
      <c r="H13" s="21">
        <v>5</v>
      </c>
      <c r="I13" s="21">
        <v>6</v>
      </c>
      <c r="J13" s="21">
        <v>8</v>
      </c>
      <c r="K13" s="21">
        <v>9</v>
      </c>
      <c r="L13" s="21">
        <v>10</v>
      </c>
      <c r="M13" s="21">
        <v>15</v>
      </c>
      <c r="N13" s="22"/>
    </row>
    <row r="14" spans="1:15">
      <c r="A14" s="20"/>
      <c r="B14" s="28">
        <v>2</v>
      </c>
      <c r="C14" s="29"/>
      <c r="D14" s="29"/>
      <c r="E14" s="30"/>
      <c r="F14" s="21">
        <v>4</v>
      </c>
      <c r="G14" s="21">
        <v>10</v>
      </c>
      <c r="H14" s="21">
        <v>20</v>
      </c>
      <c r="I14" s="21">
        <v>25</v>
      </c>
      <c r="J14" s="21">
        <v>35</v>
      </c>
      <c r="K14" s="21">
        <v>45</v>
      </c>
      <c r="L14" s="21">
        <v>55</v>
      </c>
      <c r="M14" s="21">
        <v>75</v>
      </c>
      <c r="N14" s="22"/>
    </row>
    <row r="15" spans="1:15">
      <c r="A15" s="20"/>
      <c r="B15" s="28">
        <v>3</v>
      </c>
      <c r="C15" s="29"/>
      <c r="D15" s="29"/>
      <c r="E15" s="30"/>
      <c r="F15" s="21">
        <v>4</v>
      </c>
      <c r="G15" s="21">
        <v>12</v>
      </c>
      <c r="H15" s="21">
        <v>25</v>
      </c>
      <c r="I15" s="21">
        <v>30</v>
      </c>
      <c r="J15" s="21">
        <v>40</v>
      </c>
      <c r="K15" s="21">
        <v>60</v>
      </c>
      <c r="L15" s="21">
        <v>80</v>
      </c>
      <c r="M15" s="21">
        <v>100</v>
      </c>
      <c r="N15" s="22"/>
    </row>
    <row r="16" spans="1:15">
      <c r="A16" s="20"/>
      <c r="B16" s="32">
        <v>4</v>
      </c>
      <c r="C16" s="33"/>
      <c r="D16" s="33"/>
      <c r="E16" s="34"/>
      <c r="F16" s="21">
        <v>4</v>
      </c>
      <c r="G16" s="21">
        <v>20</v>
      </c>
      <c r="H16" s="21">
        <v>40</v>
      </c>
      <c r="I16" s="21">
        <v>50</v>
      </c>
      <c r="J16" s="21">
        <v>60</v>
      </c>
      <c r="K16" s="21">
        <v>75</v>
      </c>
      <c r="L16" s="21">
        <v>100</v>
      </c>
      <c r="M16" s="21">
        <v>130</v>
      </c>
      <c r="N16" s="22"/>
    </row>
    <row r="17" spans="1:14">
      <c r="A17" s="20"/>
      <c r="B17" s="35" t="s">
        <v>8</v>
      </c>
      <c r="C17" s="36"/>
      <c r="D17" s="36"/>
      <c r="E17" s="37"/>
      <c r="F17" s="51">
        <v>4</v>
      </c>
      <c r="G17" s="37">
        <v>10</v>
      </c>
      <c r="H17" s="37">
        <v>20</v>
      </c>
      <c r="I17" s="37">
        <v>25</v>
      </c>
      <c r="J17" s="37">
        <v>35</v>
      </c>
      <c r="K17" s="37">
        <v>45</v>
      </c>
      <c r="L17" s="37">
        <v>55</v>
      </c>
      <c r="M17" s="37">
        <v>75</v>
      </c>
      <c r="N17" s="22"/>
    </row>
    <row r="18" spans="1:14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2"/>
    </row>
    <row r="19" spans="1:14">
      <c r="A19" s="20"/>
      <c r="B19" s="23" t="s">
        <v>9</v>
      </c>
      <c r="C19" s="21"/>
      <c r="D19" s="24"/>
      <c r="E19" s="21"/>
      <c r="F19" s="21"/>
      <c r="G19" s="21"/>
      <c r="H19" s="21"/>
      <c r="I19" s="21"/>
      <c r="J19" s="21"/>
      <c r="K19" s="21"/>
      <c r="L19" s="21"/>
      <c r="M19" s="21"/>
      <c r="N19" s="22"/>
    </row>
    <row r="20" spans="1:14">
      <c r="A20" s="20"/>
      <c r="B20" s="21"/>
      <c r="C20" s="21"/>
      <c r="D20" s="21"/>
      <c r="E20" s="21"/>
      <c r="F20" s="21"/>
      <c r="G20" s="21"/>
      <c r="H20" s="21">
        <v>1</v>
      </c>
      <c r="I20" s="21"/>
      <c r="J20" s="21"/>
      <c r="K20" s="21"/>
      <c r="L20" s="21"/>
      <c r="M20" s="25" t="s">
        <v>5</v>
      </c>
      <c r="N20" s="22"/>
    </row>
    <row r="21" spans="1:14">
      <c r="A21" s="20"/>
      <c r="B21" s="26" t="s">
        <v>6</v>
      </c>
      <c r="C21" s="26" t="s">
        <v>7</v>
      </c>
      <c r="D21" s="26" t="s">
        <v>1</v>
      </c>
      <c r="E21" s="27"/>
      <c r="F21" s="50">
        <v>2012</v>
      </c>
      <c r="G21" s="27">
        <v>2017</v>
      </c>
      <c r="H21" s="27">
        <v>2022</v>
      </c>
      <c r="I21" s="27">
        <v>2027</v>
      </c>
      <c r="J21" s="27">
        <v>2032</v>
      </c>
      <c r="K21" s="27">
        <v>2037</v>
      </c>
      <c r="L21" s="27">
        <v>2042</v>
      </c>
      <c r="M21" s="27">
        <v>2047</v>
      </c>
      <c r="N21" s="22"/>
    </row>
    <row r="22" spans="1:14">
      <c r="A22" s="20"/>
      <c r="B22" s="28">
        <v>1</v>
      </c>
      <c r="C22" s="29"/>
      <c r="D22" s="29"/>
      <c r="E22" s="30"/>
      <c r="F22" s="21">
        <v>2</v>
      </c>
      <c r="G22" s="21">
        <v>2.5</v>
      </c>
      <c r="H22" s="21">
        <v>3</v>
      </c>
      <c r="I22" s="21">
        <v>4</v>
      </c>
      <c r="J22" s="21">
        <v>4</v>
      </c>
      <c r="K22" s="21">
        <v>4</v>
      </c>
      <c r="L22" s="21">
        <v>3</v>
      </c>
      <c r="M22" s="21">
        <v>5</v>
      </c>
      <c r="N22" s="22"/>
    </row>
    <row r="23" spans="1:14">
      <c r="A23" s="20"/>
      <c r="B23" s="28">
        <v>2</v>
      </c>
      <c r="C23" s="29"/>
      <c r="D23" s="29"/>
      <c r="E23" s="30"/>
      <c r="F23" s="21">
        <v>2</v>
      </c>
      <c r="G23" s="21">
        <v>5</v>
      </c>
      <c r="H23" s="21">
        <v>12</v>
      </c>
      <c r="I23" s="21">
        <v>18</v>
      </c>
      <c r="J23" s="21">
        <v>17.5</v>
      </c>
      <c r="K23" s="21">
        <v>18</v>
      </c>
      <c r="L23" s="21">
        <v>18</v>
      </c>
      <c r="M23" s="21">
        <v>25</v>
      </c>
      <c r="N23" s="22"/>
    </row>
    <row r="24" spans="1:14">
      <c r="A24" s="20"/>
      <c r="B24" s="28">
        <v>3</v>
      </c>
      <c r="C24" s="29"/>
      <c r="D24" s="29"/>
      <c r="E24" s="30"/>
      <c r="F24" s="21">
        <v>2</v>
      </c>
      <c r="G24" s="21">
        <v>6</v>
      </c>
      <c r="H24" s="21">
        <v>12</v>
      </c>
      <c r="I24" s="21">
        <v>21</v>
      </c>
      <c r="J24" s="21">
        <v>20</v>
      </c>
      <c r="K24" s="21">
        <v>24</v>
      </c>
      <c r="L24" s="21">
        <v>26</v>
      </c>
      <c r="M24" s="21">
        <v>33</v>
      </c>
      <c r="N24" s="22"/>
    </row>
    <row r="25" spans="1:14">
      <c r="A25" s="20"/>
      <c r="B25" s="32">
        <v>4</v>
      </c>
      <c r="C25" s="33"/>
      <c r="D25" s="33"/>
      <c r="E25" s="34"/>
      <c r="F25" s="21">
        <v>2</v>
      </c>
      <c r="G25" s="21">
        <v>10</v>
      </c>
      <c r="H25" s="21">
        <v>24</v>
      </c>
      <c r="I25" s="21">
        <v>35</v>
      </c>
      <c r="J25" s="21">
        <v>30</v>
      </c>
      <c r="K25" s="21">
        <v>30</v>
      </c>
      <c r="L25" s="21">
        <v>33</v>
      </c>
      <c r="M25" s="21">
        <v>43</v>
      </c>
      <c r="N25" s="22"/>
    </row>
    <row r="26" spans="1:14">
      <c r="A26" s="38"/>
      <c r="B26" s="35" t="s">
        <v>8</v>
      </c>
      <c r="C26" s="36"/>
      <c r="D26" s="36"/>
      <c r="E26" s="37"/>
      <c r="F26" s="51">
        <v>2</v>
      </c>
      <c r="G26" s="37">
        <v>5</v>
      </c>
      <c r="H26" s="37">
        <v>12</v>
      </c>
      <c r="I26" s="37">
        <v>18</v>
      </c>
      <c r="J26" s="37">
        <v>17.5</v>
      </c>
      <c r="K26" s="37">
        <v>18</v>
      </c>
      <c r="L26" s="37">
        <v>18</v>
      </c>
      <c r="M26" s="37">
        <v>25</v>
      </c>
      <c r="N26" s="22"/>
    </row>
    <row r="27" spans="1:14">
      <c r="A27" s="20"/>
      <c r="B27" s="28"/>
      <c r="C27" s="29"/>
      <c r="D27" s="29"/>
      <c r="E27" s="30"/>
      <c r="F27" s="31"/>
      <c r="G27" s="31"/>
      <c r="H27" s="31"/>
      <c r="I27" s="31"/>
      <c r="J27" s="31"/>
      <c r="K27" s="31"/>
      <c r="L27" s="31"/>
      <c r="M27" s="31"/>
      <c r="N27" s="22"/>
    </row>
    <row r="28" spans="1:14">
      <c r="A28" s="20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5" t="s">
        <v>10</v>
      </c>
      <c r="N28" s="22"/>
    </row>
    <row r="29" spans="1:14">
      <c r="A29" s="20"/>
      <c r="B29" s="28"/>
      <c r="C29" s="29"/>
      <c r="D29" s="29"/>
      <c r="E29" s="30"/>
      <c r="F29" s="31"/>
      <c r="G29" s="31"/>
      <c r="H29" s="31"/>
      <c r="I29" s="31"/>
      <c r="J29" s="31"/>
      <c r="K29" s="31"/>
      <c r="L29" s="31"/>
      <c r="M29" s="31"/>
      <c r="N29" s="22"/>
    </row>
    <row r="30" spans="1:14">
      <c r="A30" s="20"/>
      <c r="B30" s="23" t="s">
        <v>11</v>
      </c>
      <c r="C30" s="21"/>
      <c r="D30" s="24"/>
      <c r="E30" s="21"/>
      <c r="F30" s="21"/>
      <c r="G30" s="21"/>
      <c r="H30" s="21"/>
      <c r="I30" s="21"/>
      <c r="J30" s="21"/>
      <c r="K30" s="21"/>
      <c r="L30" s="21"/>
      <c r="M30" s="21"/>
      <c r="N30" s="22"/>
    </row>
    <row r="31" spans="1:14">
      <c r="A31" s="20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5" t="s">
        <v>5</v>
      </c>
      <c r="N31" s="22"/>
    </row>
    <row r="32" spans="1:14">
      <c r="A32" s="20"/>
      <c r="B32" s="26" t="s">
        <v>6</v>
      </c>
      <c r="C32" s="26" t="s">
        <v>7</v>
      </c>
      <c r="D32" s="26" t="s">
        <v>1</v>
      </c>
      <c r="E32" s="27"/>
      <c r="F32" s="50">
        <v>2012</v>
      </c>
      <c r="G32" s="27">
        <v>2017</v>
      </c>
      <c r="H32" s="27">
        <v>2022</v>
      </c>
      <c r="I32" s="27">
        <v>2027</v>
      </c>
      <c r="J32" s="27">
        <v>2032</v>
      </c>
      <c r="K32" s="27">
        <v>2037</v>
      </c>
      <c r="L32" s="27">
        <v>2042</v>
      </c>
      <c r="M32" s="27">
        <v>2047</v>
      </c>
      <c r="N32" s="22"/>
    </row>
    <row r="33" spans="1:14">
      <c r="A33" s="20"/>
      <c r="B33" s="28">
        <v>1</v>
      </c>
      <c r="C33" s="29"/>
      <c r="D33" s="29"/>
      <c r="E33" s="30"/>
      <c r="F33" s="52">
        <v>2</v>
      </c>
      <c r="G33" s="52">
        <v>2.5</v>
      </c>
      <c r="H33" s="52">
        <v>2</v>
      </c>
      <c r="I33" s="52">
        <v>2</v>
      </c>
      <c r="J33" s="52">
        <v>4</v>
      </c>
      <c r="K33" s="52">
        <v>5</v>
      </c>
      <c r="L33" s="52">
        <v>7</v>
      </c>
      <c r="M33" s="52">
        <v>10</v>
      </c>
      <c r="N33" s="22"/>
    </row>
    <row r="34" spans="1:14">
      <c r="A34" s="20"/>
      <c r="B34" s="28">
        <v>2</v>
      </c>
      <c r="C34" s="29"/>
      <c r="D34" s="29"/>
      <c r="E34" s="30"/>
      <c r="F34" s="52">
        <v>2</v>
      </c>
      <c r="G34" s="52">
        <v>5</v>
      </c>
      <c r="H34" s="52">
        <v>8</v>
      </c>
      <c r="I34" s="52">
        <v>7</v>
      </c>
      <c r="J34" s="52">
        <v>17.5</v>
      </c>
      <c r="K34" s="52">
        <v>27</v>
      </c>
      <c r="L34" s="52">
        <v>37</v>
      </c>
      <c r="M34" s="52">
        <v>50</v>
      </c>
      <c r="N34" s="22"/>
    </row>
    <row r="35" spans="1:14">
      <c r="A35" s="20"/>
      <c r="B35" s="28">
        <v>3</v>
      </c>
      <c r="C35" s="29"/>
      <c r="D35" s="29"/>
      <c r="E35" s="30"/>
      <c r="F35" s="52">
        <v>2</v>
      </c>
      <c r="G35" s="52">
        <v>6</v>
      </c>
      <c r="H35" s="52">
        <v>13</v>
      </c>
      <c r="I35" s="52">
        <v>9</v>
      </c>
      <c r="J35" s="52">
        <v>20</v>
      </c>
      <c r="K35" s="52">
        <v>36</v>
      </c>
      <c r="L35" s="52">
        <v>54</v>
      </c>
      <c r="M35" s="52">
        <v>67</v>
      </c>
      <c r="N35" s="22"/>
    </row>
    <row r="36" spans="1:14">
      <c r="A36" s="20"/>
      <c r="B36" s="32">
        <v>4</v>
      </c>
      <c r="C36" s="33"/>
      <c r="D36" s="33"/>
      <c r="E36" s="34"/>
      <c r="F36" s="52">
        <v>2</v>
      </c>
      <c r="G36" s="52">
        <v>10</v>
      </c>
      <c r="H36" s="52">
        <v>16</v>
      </c>
      <c r="I36" s="52">
        <v>15</v>
      </c>
      <c r="J36" s="52">
        <v>30</v>
      </c>
      <c r="K36" s="52">
        <v>45</v>
      </c>
      <c r="L36" s="52">
        <v>67</v>
      </c>
      <c r="M36" s="52">
        <v>87</v>
      </c>
      <c r="N36" s="22"/>
    </row>
    <row r="37" spans="1:14">
      <c r="A37" s="20"/>
      <c r="B37" s="35" t="s">
        <v>8</v>
      </c>
      <c r="C37" s="36"/>
      <c r="D37" s="36"/>
      <c r="E37" s="37"/>
      <c r="F37" s="51">
        <v>2</v>
      </c>
      <c r="G37" s="37">
        <v>5</v>
      </c>
      <c r="H37" s="37">
        <v>8</v>
      </c>
      <c r="I37" s="37">
        <v>7</v>
      </c>
      <c r="J37" s="37">
        <v>17.5</v>
      </c>
      <c r="K37" s="37">
        <v>27</v>
      </c>
      <c r="L37" s="37">
        <v>37</v>
      </c>
      <c r="M37" s="37">
        <v>50</v>
      </c>
      <c r="N37" s="22"/>
    </row>
    <row r="38" spans="1:14">
      <c r="A38" s="20"/>
      <c r="B38" s="28"/>
      <c r="C38" s="29"/>
      <c r="D38" s="29"/>
      <c r="E38" s="30"/>
      <c r="F38" s="31"/>
      <c r="G38" s="31"/>
      <c r="H38" s="31"/>
      <c r="I38" s="31"/>
      <c r="J38" s="31"/>
      <c r="K38" s="31"/>
      <c r="L38" s="31"/>
      <c r="M38" s="31"/>
      <c r="N38" s="22"/>
    </row>
    <row r="39" spans="1:14">
      <c r="A39" s="20"/>
      <c r="B39" s="28"/>
      <c r="C39" s="29"/>
      <c r="D39" s="29"/>
      <c r="E39" s="30"/>
      <c r="F39" s="31"/>
      <c r="G39" s="31"/>
      <c r="H39" s="31"/>
      <c r="I39" s="31"/>
      <c r="J39" s="31"/>
      <c r="K39" s="31"/>
      <c r="L39" s="31"/>
      <c r="M39" s="31"/>
      <c r="N39" s="22"/>
    </row>
    <row r="40" spans="1:14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1:14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1:14">
      <c r="A42" s="41" t="s">
        <v>12</v>
      </c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</row>
    <row r="43" spans="1:14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</row>
    <row r="44" spans="1:14">
      <c r="A44" s="42" t="s">
        <v>13</v>
      </c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</row>
    <row r="45" spans="1:14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 t="s">
        <v>14</v>
      </c>
      <c r="N45" s="39"/>
    </row>
    <row r="46" spans="1:14">
      <c r="A46" s="39"/>
      <c r="B46" s="26"/>
      <c r="C46" s="26"/>
      <c r="D46" s="26" t="s">
        <v>1</v>
      </c>
      <c r="E46" s="27"/>
      <c r="F46" s="50">
        <v>2012</v>
      </c>
      <c r="G46" s="27">
        <v>2017</v>
      </c>
      <c r="H46" s="27">
        <v>2022</v>
      </c>
      <c r="I46" s="27">
        <v>2027</v>
      </c>
      <c r="J46" s="27">
        <v>2032</v>
      </c>
      <c r="K46" s="27">
        <v>2037</v>
      </c>
      <c r="L46" s="27">
        <v>2042</v>
      </c>
      <c r="M46" s="27">
        <v>2047</v>
      </c>
      <c r="N46" s="21"/>
    </row>
    <row r="47" spans="1:14">
      <c r="A47" s="39"/>
      <c r="B47" s="28" t="s">
        <v>15</v>
      </c>
      <c r="C47" s="29"/>
      <c r="D47" s="29"/>
      <c r="E47" s="30"/>
      <c r="F47" s="53">
        <v>1</v>
      </c>
      <c r="G47" s="53">
        <v>0.8</v>
      </c>
      <c r="H47" s="53">
        <v>0.6</v>
      </c>
      <c r="I47" s="53">
        <v>0.4</v>
      </c>
      <c r="J47" s="53">
        <v>0.3</v>
      </c>
      <c r="K47" s="53">
        <v>0.25</v>
      </c>
      <c r="L47" s="53">
        <v>0.25</v>
      </c>
      <c r="M47" s="54">
        <v>0.25</v>
      </c>
      <c r="N47" s="16"/>
    </row>
    <row r="48" spans="1:14">
      <c r="A48" s="39"/>
      <c r="B48" s="28" t="s">
        <v>16</v>
      </c>
      <c r="C48" s="29"/>
      <c r="D48" s="29"/>
      <c r="E48" s="30"/>
      <c r="F48" s="53">
        <v>0</v>
      </c>
      <c r="G48" s="53">
        <v>0.1</v>
      </c>
      <c r="H48" s="53">
        <v>0.25</v>
      </c>
      <c r="I48" s="53">
        <v>0.35</v>
      </c>
      <c r="J48" s="53">
        <v>0.45</v>
      </c>
      <c r="K48" s="53">
        <v>0.5</v>
      </c>
      <c r="L48" s="53">
        <v>0.5</v>
      </c>
      <c r="M48" s="54">
        <v>0.5</v>
      </c>
      <c r="N48" s="16"/>
    </row>
    <row r="49" spans="1:14">
      <c r="A49" s="39"/>
      <c r="B49" s="32" t="s">
        <v>17</v>
      </c>
      <c r="C49" s="33"/>
      <c r="D49" s="33"/>
      <c r="E49" s="34"/>
      <c r="F49" s="53">
        <v>0</v>
      </c>
      <c r="G49" s="53">
        <v>0.1</v>
      </c>
      <c r="H49" s="53">
        <v>0.15</v>
      </c>
      <c r="I49" s="53">
        <v>0.25</v>
      </c>
      <c r="J49" s="53">
        <v>0.25</v>
      </c>
      <c r="K49" s="53">
        <v>0.25</v>
      </c>
      <c r="L49" s="53">
        <v>0.25</v>
      </c>
      <c r="M49" s="54">
        <v>0.25</v>
      </c>
      <c r="N49" s="16"/>
    </row>
    <row r="50" spans="1:14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21"/>
    </row>
    <row r="51" spans="1:14">
      <c r="A51" s="42" t="s">
        <v>18</v>
      </c>
      <c r="B51" s="39"/>
      <c r="C51" s="39"/>
      <c r="D51" s="39"/>
      <c r="E51" s="39" t="s">
        <v>14</v>
      </c>
      <c r="F51" s="39"/>
      <c r="G51" s="39"/>
      <c r="H51" s="39"/>
      <c r="I51" s="39"/>
      <c r="J51" s="39"/>
      <c r="K51" s="39"/>
      <c r="L51" s="39"/>
      <c r="M51" s="39"/>
      <c r="N51" s="21"/>
    </row>
    <row r="52" spans="1:14">
      <c r="A52" s="39"/>
      <c r="B52" s="45" t="s">
        <v>15</v>
      </c>
      <c r="C52" s="46"/>
      <c r="D52" s="47">
        <v>0.35</v>
      </c>
      <c r="E52" s="46"/>
      <c r="F52" s="39"/>
      <c r="G52" s="39"/>
      <c r="H52" s="39"/>
      <c r="I52" s="39"/>
      <c r="J52" s="39"/>
      <c r="K52" s="39"/>
      <c r="L52" s="39"/>
      <c r="M52" s="39"/>
      <c r="N52" s="21"/>
    </row>
    <row r="53" spans="1:14">
      <c r="A53" s="39"/>
      <c r="B53" s="28" t="s">
        <v>16</v>
      </c>
      <c r="C53" s="21"/>
      <c r="D53" s="48">
        <v>0.8</v>
      </c>
      <c r="E53" s="21"/>
      <c r="F53" s="39"/>
      <c r="G53" s="39"/>
      <c r="H53" s="39"/>
      <c r="I53" s="39"/>
      <c r="J53" s="39"/>
      <c r="K53" s="39"/>
      <c r="L53" s="39"/>
      <c r="M53" s="39"/>
      <c r="N53" s="21"/>
    </row>
    <row r="54" spans="1:14">
      <c r="A54" s="39"/>
      <c r="B54" s="43" t="s">
        <v>17</v>
      </c>
      <c r="C54" s="44"/>
      <c r="D54" s="49">
        <v>0.8</v>
      </c>
      <c r="E54" s="44"/>
      <c r="F54" s="39"/>
      <c r="G54" s="39"/>
      <c r="H54" s="39"/>
      <c r="I54" s="39"/>
      <c r="J54" s="39"/>
      <c r="K54" s="39"/>
      <c r="L54" s="39"/>
      <c r="M54" s="39"/>
      <c r="N54" s="21"/>
    </row>
    <row r="55" spans="1:14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</row>
    <row r="56" spans="1:14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B3EDD-D597-4926-A23F-CA71C18F260C}">
  <dimension ref="A1:M27"/>
  <sheetViews>
    <sheetView workbookViewId="0">
      <selection activeCell="I15" sqref="I15"/>
    </sheetView>
  </sheetViews>
  <sheetFormatPr defaultColWidth="9.1796875" defaultRowHeight="14.5"/>
  <cols>
    <col min="1" max="7" width="9.1796875" style="4"/>
    <col min="8" max="8" width="16.453125" style="4" customWidth="1"/>
    <col min="9" max="9" width="16.54296875" style="4" customWidth="1"/>
    <col min="10" max="12" width="9.1796875" style="4"/>
    <col min="13" max="13" width="17.453125" style="4" customWidth="1"/>
    <col min="14" max="16384" width="9.1796875" style="4"/>
  </cols>
  <sheetData>
    <row r="1" spans="1:13">
      <c r="A1" s="4" t="s">
        <v>49</v>
      </c>
    </row>
    <row r="2" spans="1:13">
      <c r="A2" s="4" t="s">
        <v>50</v>
      </c>
    </row>
    <row r="4" spans="1:13" ht="58">
      <c r="B4" s="7" t="s">
        <v>51</v>
      </c>
      <c r="C4" s="7" t="s">
        <v>52</v>
      </c>
      <c r="D4" s="7" t="s">
        <v>53</v>
      </c>
      <c r="E4" s="7" t="s">
        <v>54</v>
      </c>
      <c r="F4" s="7" t="s">
        <v>55</v>
      </c>
      <c r="G4" s="7" t="s">
        <v>56</v>
      </c>
      <c r="H4" s="12" t="s">
        <v>57</v>
      </c>
      <c r="I4" s="12" t="s">
        <v>58</v>
      </c>
      <c r="J4" s="7" t="s">
        <v>59</v>
      </c>
      <c r="K4" s="7" t="s">
        <v>60</v>
      </c>
      <c r="M4" s="14" t="s">
        <v>61</v>
      </c>
    </row>
    <row r="5" spans="1:13">
      <c r="A5" s="4">
        <v>2018</v>
      </c>
      <c r="B5" s="4">
        <v>227.25299999999999</v>
      </c>
      <c r="C5" s="4">
        <v>307.03899999999999</v>
      </c>
      <c r="D5" s="4">
        <v>28.314299999999999</v>
      </c>
      <c r="E5" s="4">
        <v>165.49</v>
      </c>
      <c r="F5" s="4">
        <v>35.2881</v>
      </c>
      <c r="G5" s="4">
        <v>109.44799999999999</v>
      </c>
      <c r="H5" s="13">
        <v>1E-3</v>
      </c>
      <c r="I5" s="13">
        <v>27.6267</v>
      </c>
      <c r="J5" s="4">
        <v>49.005899999999997</v>
      </c>
      <c r="K5" s="4" t="s">
        <v>5</v>
      </c>
      <c r="L5" s="4">
        <f>A5</f>
        <v>2018</v>
      </c>
      <c r="M5" s="15">
        <f>(I5-H5)*1000</f>
        <v>27625.699999999997</v>
      </c>
    </row>
    <row r="6" spans="1:13">
      <c r="A6" s="4">
        <v>2019</v>
      </c>
      <c r="B6" s="4">
        <v>243.089</v>
      </c>
      <c r="C6" s="4">
        <v>317.327</v>
      </c>
      <c r="D6" s="4">
        <v>39.025799999999997</v>
      </c>
      <c r="E6" s="4">
        <v>184.58699999999999</v>
      </c>
      <c r="F6" s="4">
        <v>38.8461</v>
      </c>
      <c r="G6" s="4">
        <v>120.08799999999999</v>
      </c>
      <c r="H6" s="13">
        <v>1.1708099999999999</v>
      </c>
      <c r="I6" s="13">
        <v>33.819899999999997</v>
      </c>
      <c r="J6" s="4">
        <v>50.307299999999998</v>
      </c>
      <c r="K6" s="4" t="s">
        <v>5</v>
      </c>
      <c r="L6" s="4">
        <f t="shared" ref="L6:L15" si="0">A6</f>
        <v>2019</v>
      </c>
      <c r="M6" s="15">
        <f t="shared" ref="M6:M15" si="1">(I6-H6)*1000</f>
        <v>32649.089999999993</v>
      </c>
    </row>
    <row r="7" spans="1:13">
      <c r="A7" s="4">
        <v>2020</v>
      </c>
      <c r="B7" s="4">
        <v>249.52799999999999</v>
      </c>
      <c r="C7" s="4">
        <v>322.74900000000002</v>
      </c>
      <c r="D7" s="4">
        <v>50.310400000000001</v>
      </c>
      <c r="E7" s="4">
        <v>208.655</v>
      </c>
      <c r="F7" s="4">
        <v>43.928400000000003</v>
      </c>
      <c r="G7" s="4">
        <v>131.97800000000001</v>
      </c>
      <c r="H7" s="13">
        <v>3.1376400000000002</v>
      </c>
      <c r="I7" s="13">
        <v>47.386600000000001</v>
      </c>
      <c r="J7" s="4">
        <v>51.383299999999998</v>
      </c>
      <c r="K7" s="4" t="s">
        <v>5</v>
      </c>
      <c r="L7" s="4">
        <f t="shared" si="0"/>
        <v>2020</v>
      </c>
      <c r="M7" s="15">
        <f t="shared" si="1"/>
        <v>44248.960000000006</v>
      </c>
    </row>
    <row r="8" spans="1:13">
      <c r="A8" s="4">
        <v>2021</v>
      </c>
      <c r="B8" s="4">
        <v>254.93899999999999</v>
      </c>
      <c r="C8" s="4">
        <v>324.303</v>
      </c>
      <c r="D8" s="4">
        <v>62.479399999999998</v>
      </c>
      <c r="E8" s="4">
        <v>238.77600000000001</v>
      </c>
      <c r="F8" s="4">
        <v>50.029400000000003</v>
      </c>
      <c r="G8" s="4">
        <v>145.99299999999999</v>
      </c>
      <c r="H8" s="13">
        <v>4.8795400000000004</v>
      </c>
      <c r="I8" s="13">
        <v>61.935699999999997</v>
      </c>
      <c r="J8" s="4">
        <v>53.256700000000002</v>
      </c>
      <c r="K8" s="4" t="s">
        <v>5</v>
      </c>
      <c r="L8" s="4">
        <f t="shared" si="0"/>
        <v>2021</v>
      </c>
      <c r="M8" s="15">
        <f t="shared" si="1"/>
        <v>57056.159999999996</v>
      </c>
    </row>
    <row r="9" spans="1:13">
      <c r="A9" s="4">
        <v>2022</v>
      </c>
      <c r="B9" s="4">
        <v>258.952</v>
      </c>
      <c r="C9" s="4">
        <v>330.50400000000002</v>
      </c>
      <c r="D9" s="4">
        <v>75.492599999999996</v>
      </c>
      <c r="E9" s="4">
        <v>276.21699999999998</v>
      </c>
      <c r="F9" s="4">
        <v>57.155799999999999</v>
      </c>
      <c r="G9" s="4">
        <v>160.90299999999999</v>
      </c>
      <c r="H9" s="13">
        <v>6.7749600000000001</v>
      </c>
      <c r="I9" s="13">
        <v>74.758899999999997</v>
      </c>
      <c r="J9" s="4">
        <v>54.611400000000003</v>
      </c>
      <c r="K9" s="4" t="s">
        <v>5</v>
      </c>
      <c r="L9" s="4">
        <f t="shared" si="0"/>
        <v>2022</v>
      </c>
      <c r="M9" s="15">
        <f t="shared" si="1"/>
        <v>67983.939999999988</v>
      </c>
    </row>
    <row r="10" spans="1:13">
      <c r="A10" s="4">
        <v>2023</v>
      </c>
      <c r="B10" s="4">
        <v>264.22399999999999</v>
      </c>
      <c r="C10" s="4">
        <v>333.25700000000001</v>
      </c>
      <c r="D10" s="4">
        <v>88.852599999999995</v>
      </c>
      <c r="E10" s="4">
        <v>322.53399999999999</v>
      </c>
      <c r="F10" s="4">
        <v>62.328000000000003</v>
      </c>
      <c r="G10" s="4">
        <v>175.876</v>
      </c>
      <c r="H10" s="13">
        <v>8.8735199999999992</v>
      </c>
      <c r="I10" s="13">
        <v>89.713700000000003</v>
      </c>
      <c r="J10" s="4">
        <v>56.052100000000003</v>
      </c>
      <c r="K10" s="4" t="s">
        <v>5</v>
      </c>
      <c r="L10" s="4">
        <f t="shared" si="0"/>
        <v>2023</v>
      </c>
      <c r="M10" s="15">
        <f t="shared" si="1"/>
        <v>80840.180000000008</v>
      </c>
    </row>
    <row r="11" spans="1:13">
      <c r="A11" s="4">
        <v>2024</v>
      </c>
      <c r="B11" s="4">
        <v>266.52999999999997</v>
      </c>
      <c r="C11" s="4">
        <v>333.61399999999998</v>
      </c>
      <c r="D11" s="4">
        <v>103.1</v>
      </c>
      <c r="E11" s="4">
        <v>376.649</v>
      </c>
      <c r="F11" s="4">
        <v>68.898499999999999</v>
      </c>
      <c r="G11" s="4">
        <v>189.917</v>
      </c>
      <c r="H11" s="13">
        <v>10.686299999999999</v>
      </c>
      <c r="I11" s="13">
        <v>105.831</v>
      </c>
      <c r="J11" s="4">
        <v>59.79</v>
      </c>
      <c r="K11" s="4" t="s">
        <v>5</v>
      </c>
      <c r="L11" s="4">
        <f t="shared" si="0"/>
        <v>2024</v>
      </c>
      <c r="M11" s="15">
        <f t="shared" si="1"/>
        <v>95144.7</v>
      </c>
    </row>
    <row r="12" spans="1:13">
      <c r="A12" s="4">
        <v>2025</v>
      </c>
      <c r="B12" s="4">
        <v>269.47899999999998</v>
      </c>
      <c r="C12" s="4">
        <v>334.99</v>
      </c>
      <c r="D12" s="4">
        <v>117.79600000000001</v>
      </c>
      <c r="E12" s="4">
        <v>436.58699999999999</v>
      </c>
      <c r="F12" s="4">
        <v>75.742900000000006</v>
      </c>
      <c r="G12" s="4">
        <v>201.499</v>
      </c>
      <c r="H12" s="13">
        <v>12.3813</v>
      </c>
      <c r="I12" s="13">
        <v>122.53100000000001</v>
      </c>
      <c r="J12" s="4">
        <v>63.619900000000001</v>
      </c>
      <c r="K12" s="4" t="s">
        <v>5</v>
      </c>
      <c r="L12" s="4">
        <f t="shared" si="0"/>
        <v>2025</v>
      </c>
      <c r="M12" s="15">
        <f t="shared" si="1"/>
        <v>110149.70000000001</v>
      </c>
    </row>
    <row r="13" spans="1:13">
      <c r="A13" s="4">
        <v>2026</v>
      </c>
      <c r="B13" s="4">
        <v>271.50900000000001</v>
      </c>
      <c r="C13" s="4">
        <v>335.00799999999998</v>
      </c>
      <c r="D13" s="4">
        <v>132.99600000000001</v>
      </c>
      <c r="E13" s="4">
        <v>501.83600000000001</v>
      </c>
      <c r="F13" s="4">
        <v>83.484300000000005</v>
      </c>
      <c r="G13" s="4">
        <v>213.32599999999999</v>
      </c>
      <c r="H13" s="13">
        <v>14.649699999999999</v>
      </c>
      <c r="I13" s="13">
        <v>142.53100000000001</v>
      </c>
      <c r="J13" s="4">
        <v>67.254499999999993</v>
      </c>
      <c r="K13" s="4" t="s">
        <v>5</v>
      </c>
      <c r="L13" s="4">
        <f t="shared" si="0"/>
        <v>2026</v>
      </c>
      <c r="M13" s="15">
        <f t="shared" si="1"/>
        <v>127881.30000000002</v>
      </c>
    </row>
    <row r="14" spans="1:13">
      <c r="A14" s="4">
        <v>2027</v>
      </c>
      <c r="B14" s="4">
        <v>274.13499999999999</v>
      </c>
      <c r="C14" s="4">
        <v>335.69600000000003</v>
      </c>
      <c r="D14" s="4">
        <v>148.876</v>
      </c>
      <c r="E14" s="4">
        <v>571.62199999999996</v>
      </c>
      <c r="F14" s="4">
        <v>91.656599999999997</v>
      </c>
      <c r="G14" s="4">
        <v>223.24</v>
      </c>
      <c r="H14" s="13">
        <v>17.5501</v>
      </c>
      <c r="I14" s="13">
        <v>160.63499999999999</v>
      </c>
      <c r="J14" s="4">
        <v>70.701400000000007</v>
      </c>
      <c r="K14" s="4" t="s">
        <v>5</v>
      </c>
      <c r="L14" s="4">
        <f t="shared" si="0"/>
        <v>2027</v>
      </c>
      <c r="M14" s="15">
        <f t="shared" si="1"/>
        <v>143084.9</v>
      </c>
    </row>
    <row r="15" spans="1:13">
      <c r="A15" s="4">
        <v>2028</v>
      </c>
      <c r="B15" s="4">
        <v>282.733</v>
      </c>
      <c r="C15" s="4">
        <v>337.22800000000001</v>
      </c>
      <c r="D15" s="4">
        <v>165.49</v>
      </c>
      <c r="E15" s="4">
        <v>644.88400000000001</v>
      </c>
      <c r="F15" s="4">
        <v>100.295</v>
      </c>
      <c r="G15" s="4">
        <v>233.25299999999999</v>
      </c>
      <c r="H15" s="13">
        <v>21.827400000000001</v>
      </c>
      <c r="I15" s="13">
        <v>178.80099999999999</v>
      </c>
      <c r="J15" s="4">
        <v>73.941900000000004</v>
      </c>
      <c r="K15" s="4" t="s">
        <v>5</v>
      </c>
      <c r="L15" s="4">
        <f t="shared" si="0"/>
        <v>2028</v>
      </c>
      <c r="M15" s="15">
        <f t="shared" si="1"/>
        <v>156973.59999999998</v>
      </c>
    </row>
    <row r="16" spans="1:13">
      <c r="B16" s="4">
        <v>184.58699999999999</v>
      </c>
      <c r="C16" s="4">
        <v>720.23900000000003</v>
      </c>
      <c r="D16" s="4">
        <v>109.44799999999999</v>
      </c>
      <c r="E16" s="4">
        <v>242.65600000000001</v>
      </c>
      <c r="F16" s="4">
        <v>27.661999999999999</v>
      </c>
      <c r="G16" s="4">
        <v>197.40100000000001</v>
      </c>
      <c r="H16" s="13">
        <v>76.976500000000001</v>
      </c>
      <c r="I16" s="13" t="s">
        <v>5</v>
      </c>
      <c r="M16" s="13"/>
    </row>
    <row r="17" spans="2:3">
      <c r="B17" s="4">
        <v>79.784099999999995</v>
      </c>
      <c r="C17" s="4" t="s">
        <v>5</v>
      </c>
    </row>
    <row r="18" spans="2:3">
      <c r="B18" s="4">
        <v>82.579899999999995</v>
      </c>
      <c r="C18" s="4" t="s">
        <v>5</v>
      </c>
    </row>
    <row r="19" spans="2:3">
      <c r="B19" s="4">
        <v>85.356300000000005</v>
      </c>
      <c r="C19" s="4" t="s">
        <v>5</v>
      </c>
    </row>
    <row r="20" spans="2:3">
      <c r="B20" s="4">
        <v>88.116699999999994</v>
      </c>
      <c r="C20" s="4" t="s">
        <v>5</v>
      </c>
    </row>
    <row r="21" spans="2:3">
      <c r="B21" s="4">
        <v>90.841800000000006</v>
      </c>
      <c r="C21" s="4" t="s">
        <v>5</v>
      </c>
    </row>
    <row r="22" spans="2:3">
      <c r="B22" s="4">
        <v>93.506</v>
      </c>
      <c r="C22" s="4" t="s">
        <v>5</v>
      </c>
    </row>
    <row r="23" spans="2:3">
      <c r="B23" s="4">
        <v>96.115700000000004</v>
      </c>
      <c r="C23" s="4" t="s">
        <v>5</v>
      </c>
    </row>
    <row r="24" spans="2:3">
      <c r="B24" s="4">
        <v>98.679199999999994</v>
      </c>
      <c r="C24" s="4" t="s">
        <v>5</v>
      </c>
    </row>
    <row r="25" spans="2:3">
      <c r="B25" s="4">
        <v>101.197</v>
      </c>
      <c r="C25" s="4" t="s">
        <v>5</v>
      </c>
    </row>
    <row r="26" spans="2:3">
      <c r="B26" s="4">
        <v>103.687</v>
      </c>
      <c r="C26" s="4" t="s">
        <v>5</v>
      </c>
    </row>
    <row r="27" spans="2:3">
      <c r="B27" s="4">
        <v>106.161</v>
      </c>
      <c r="C27" s="4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39"/>
  <sheetViews>
    <sheetView workbookViewId="0">
      <selection activeCell="J14" sqref="J14"/>
    </sheetView>
  </sheetViews>
  <sheetFormatPr defaultColWidth="9.1796875" defaultRowHeight="14.5"/>
  <cols>
    <col min="1" max="1" width="26" style="4" customWidth="1"/>
    <col min="2" max="4" width="9.1796875" style="4" customWidth="1"/>
    <col min="5" max="16384" width="9.1796875" style="4"/>
  </cols>
  <sheetData>
    <row r="1" spans="1:38">
      <c r="B1" s="4">
        <v>2016</v>
      </c>
      <c r="C1" s="7">
        <v>2017</v>
      </c>
      <c r="D1" s="4">
        <v>2018</v>
      </c>
      <c r="E1" s="7">
        <v>2019</v>
      </c>
      <c r="F1" s="4">
        <v>2020</v>
      </c>
      <c r="G1" s="7">
        <v>2021</v>
      </c>
      <c r="H1" s="4">
        <v>2022</v>
      </c>
      <c r="I1" s="7">
        <v>2023</v>
      </c>
      <c r="J1" s="4">
        <v>2024</v>
      </c>
      <c r="K1" s="7">
        <v>2025</v>
      </c>
      <c r="L1" s="4">
        <v>2026</v>
      </c>
      <c r="M1" s="7">
        <v>2027</v>
      </c>
      <c r="N1" s="4">
        <v>2028</v>
      </c>
      <c r="O1" s="7">
        <v>2029</v>
      </c>
      <c r="P1" s="4">
        <v>2030</v>
      </c>
      <c r="Q1" s="7">
        <v>2031</v>
      </c>
      <c r="R1" s="4">
        <v>2032</v>
      </c>
      <c r="S1" s="7">
        <v>2033</v>
      </c>
      <c r="T1" s="4">
        <v>2034</v>
      </c>
      <c r="U1" s="7">
        <v>2035</v>
      </c>
      <c r="V1" s="4">
        <v>2036</v>
      </c>
      <c r="W1" s="7">
        <v>2037</v>
      </c>
      <c r="X1" s="4">
        <v>2038</v>
      </c>
      <c r="Y1" s="7">
        <v>2039</v>
      </c>
      <c r="Z1" s="4">
        <v>2040</v>
      </c>
      <c r="AA1" s="7">
        <v>2041</v>
      </c>
      <c r="AB1" s="4">
        <v>2042</v>
      </c>
      <c r="AC1" s="7">
        <v>2043</v>
      </c>
      <c r="AD1" s="4">
        <v>2044</v>
      </c>
      <c r="AE1" s="7">
        <v>2045</v>
      </c>
      <c r="AF1" s="4">
        <v>2046</v>
      </c>
      <c r="AG1" s="7">
        <v>2047</v>
      </c>
      <c r="AH1" s="4">
        <v>2048</v>
      </c>
      <c r="AI1" s="7">
        <v>2049</v>
      </c>
      <c r="AJ1" s="4">
        <v>2050</v>
      </c>
    </row>
    <row r="2" spans="1:38">
      <c r="A2" s="4" t="s">
        <v>19</v>
      </c>
      <c r="B2" s="8">
        <v>0</v>
      </c>
      <c r="C2" s="8">
        <v>0</v>
      </c>
      <c r="D2" s="8">
        <v>0</v>
      </c>
      <c r="E2" s="8">
        <v>0</v>
      </c>
      <c r="F2" s="8">
        <f>FORECAST(F1,$B$8:$B$11,$A$8:$A$11)</f>
        <v>1.6666666666669698</v>
      </c>
      <c r="G2" s="8">
        <f>FORECAST(G1,$B$8:$B$11,$A$8:$A$11)</f>
        <v>3.3333333333334849</v>
      </c>
      <c r="H2" s="8">
        <f>'IESS+IEA+CEA'!C3</f>
        <v>5</v>
      </c>
      <c r="I2" s="8">
        <f>FORECAST(I1,$B$11:$B$16,$A$11:$A$16)</f>
        <v>5.75</v>
      </c>
      <c r="J2" s="8">
        <f t="shared" ref="J2:L2" si="0">FORECAST(J1,$B$11:$B$16,$A$11:$A$16)</f>
        <v>6.5</v>
      </c>
      <c r="K2" s="8">
        <f t="shared" si="0"/>
        <v>7.25</v>
      </c>
      <c r="L2" s="8">
        <f t="shared" si="0"/>
        <v>8</v>
      </c>
      <c r="M2" s="8">
        <f>'IESS+IEA+CEA'!D3</f>
        <v>8.75</v>
      </c>
      <c r="N2" s="8">
        <f>FORECAST(N1,$B$16:$B$19,$A$16:$A$19)</f>
        <v>17.166666666667879</v>
      </c>
      <c r="O2" s="8">
        <f>FORECAST(O1,$B$16:$B$19,$A$16:$A$19)</f>
        <v>25.583333333332121</v>
      </c>
      <c r="P2" s="8">
        <f>'IESS+IEA+CEA'!N3</f>
        <v>34</v>
      </c>
      <c r="Q2" s="8">
        <f>FORECAST(Q1,$B$19:$B$31,$A$19:$A$31)</f>
        <v>35.333333333333485</v>
      </c>
      <c r="R2" s="8">
        <f t="shared" ref="R2:AA2" si="1">FORECAST(R1,$B$19:$B$31,$A$19:$A$31)</f>
        <v>36.666666666666515</v>
      </c>
      <c r="S2" s="8">
        <f t="shared" si="1"/>
        <v>38</v>
      </c>
      <c r="T2" s="8">
        <f t="shared" si="1"/>
        <v>39.333333333333485</v>
      </c>
      <c r="U2" s="8">
        <f t="shared" si="1"/>
        <v>40.666666666666515</v>
      </c>
      <c r="V2" s="8">
        <f t="shared" si="1"/>
        <v>42</v>
      </c>
      <c r="W2" s="8">
        <f t="shared" si="1"/>
        <v>43.333333333333485</v>
      </c>
      <c r="X2" s="8">
        <f t="shared" si="1"/>
        <v>44.666666666666515</v>
      </c>
      <c r="Y2" s="8">
        <f t="shared" si="1"/>
        <v>46</v>
      </c>
      <c r="Z2" s="8">
        <f t="shared" si="1"/>
        <v>47.333333333333485</v>
      </c>
      <c r="AA2" s="8">
        <f t="shared" si="1"/>
        <v>48.666666666666515</v>
      </c>
      <c r="AB2" s="8">
        <f>'IESS+IEA+CEA'!G5</f>
        <v>50</v>
      </c>
      <c r="AC2" s="8">
        <f>FORECAST(AC1,$B$31:$B$36,$A$31:$A$36)</f>
        <v>53</v>
      </c>
      <c r="AD2" s="8">
        <f t="shared" ref="AD2:AF2" si="2">FORECAST(AD1,$B$31:$B$36,$A$31:$A$36)</f>
        <v>56</v>
      </c>
      <c r="AE2" s="8">
        <f t="shared" si="2"/>
        <v>59</v>
      </c>
      <c r="AF2" s="8">
        <f t="shared" si="2"/>
        <v>62</v>
      </c>
      <c r="AG2" s="8">
        <f>'IESS+IEA+CEA'!H5</f>
        <v>65</v>
      </c>
      <c r="AH2" s="8">
        <f>AG2+(AG2-AF2)</f>
        <v>68</v>
      </c>
      <c r="AI2" s="8">
        <f t="shared" ref="AI2:AJ2" si="3">AH2+(AH2-AG2)</f>
        <v>71</v>
      </c>
      <c r="AJ2" s="8">
        <f t="shared" si="3"/>
        <v>74</v>
      </c>
      <c r="AK2" s="8"/>
      <c r="AL2" s="8"/>
    </row>
    <row r="3" spans="1:38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>
      <c r="A5" s="4">
        <v>2016</v>
      </c>
      <c r="B5" s="8">
        <v>0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pans="1:38">
      <c r="A6" s="4">
        <v>2017</v>
      </c>
      <c r="B6" s="8">
        <v>0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>
      <c r="A7" s="4">
        <v>2018</v>
      </c>
      <c r="B7" s="8">
        <v>0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>
      <c r="A8" s="4">
        <v>2019</v>
      </c>
      <c r="B8" s="8">
        <v>0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38">
      <c r="A9" s="4">
        <v>2020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>
      <c r="A10" s="4">
        <v>2021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38">
      <c r="A11" s="4">
        <v>2022</v>
      </c>
      <c r="B11" s="8">
        <v>5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>
      <c r="A12" s="4">
        <v>2023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38">
      <c r="A13" s="4">
        <v>2024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>
      <c r="A14" s="4">
        <v>2025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>
      <c r="A15" s="4">
        <v>2026</v>
      </c>
    </row>
    <row r="16" spans="1:38">
      <c r="A16" s="4">
        <v>2027</v>
      </c>
      <c r="B16" s="4">
        <v>8.75</v>
      </c>
    </row>
    <row r="17" spans="1:2">
      <c r="A17" s="4">
        <v>2028</v>
      </c>
    </row>
    <row r="18" spans="1:2">
      <c r="A18" s="4">
        <v>2029</v>
      </c>
    </row>
    <row r="19" spans="1:2">
      <c r="A19" s="4">
        <v>2030</v>
      </c>
      <c r="B19" s="4">
        <v>34</v>
      </c>
    </row>
    <row r="20" spans="1:2">
      <c r="A20" s="4">
        <v>2031</v>
      </c>
    </row>
    <row r="21" spans="1:2">
      <c r="A21" s="4">
        <v>2032</v>
      </c>
    </row>
    <row r="22" spans="1:2">
      <c r="A22" s="4">
        <v>2033</v>
      </c>
    </row>
    <row r="23" spans="1:2">
      <c r="A23" s="4">
        <v>2034</v>
      </c>
    </row>
    <row r="24" spans="1:2">
      <c r="A24" s="4">
        <v>2035</v>
      </c>
    </row>
    <row r="25" spans="1:2">
      <c r="A25" s="4">
        <v>2036</v>
      </c>
    </row>
    <row r="26" spans="1:2">
      <c r="A26" s="4">
        <v>2037</v>
      </c>
    </row>
    <row r="27" spans="1:2">
      <c r="A27" s="4">
        <v>2038</v>
      </c>
    </row>
    <row r="28" spans="1:2">
      <c r="A28" s="4">
        <v>2039</v>
      </c>
    </row>
    <row r="29" spans="1:2">
      <c r="A29" s="4">
        <v>2040</v>
      </c>
    </row>
    <row r="30" spans="1:2">
      <c r="A30" s="4">
        <v>2041</v>
      </c>
    </row>
    <row r="31" spans="1:2">
      <c r="A31" s="4">
        <v>2042</v>
      </c>
      <c r="B31" s="4">
        <v>50</v>
      </c>
    </row>
    <row r="32" spans="1:2">
      <c r="A32" s="4">
        <v>2043</v>
      </c>
    </row>
    <row r="33" spans="1:2">
      <c r="A33" s="4">
        <v>2044</v>
      </c>
    </row>
    <row r="34" spans="1:2">
      <c r="A34" s="4">
        <v>2045</v>
      </c>
    </row>
    <row r="35" spans="1:2">
      <c r="A35" s="4">
        <v>2046</v>
      </c>
    </row>
    <row r="36" spans="1:2">
      <c r="A36" s="4">
        <v>2047</v>
      </c>
      <c r="B36" s="4">
        <v>65</v>
      </c>
    </row>
    <row r="37" spans="1:2">
      <c r="A37" s="4">
        <v>2048</v>
      </c>
    </row>
    <row r="38" spans="1:2">
      <c r="A38" s="4">
        <v>2049</v>
      </c>
    </row>
    <row r="39" spans="1:2">
      <c r="A39" s="4">
        <v>2050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8"/>
  <sheetViews>
    <sheetView topLeftCell="A25" workbookViewId="0">
      <selection activeCell="C38" sqref="C38"/>
    </sheetView>
  </sheetViews>
  <sheetFormatPr defaultRowHeight="14.5"/>
  <cols>
    <col min="2" max="2" width="12.453125" customWidth="1"/>
    <col min="3" max="3" width="11.7265625" customWidth="1"/>
  </cols>
  <sheetData>
    <row r="1" spans="1:2">
      <c r="A1" s="4"/>
      <c r="B1" s="4" t="s">
        <v>2</v>
      </c>
    </row>
    <row r="2" spans="1:2">
      <c r="A2">
        <v>2014</v>
      </c>
      <c r="B2">
        <v>0</v>
      </c>
    </row>
    <row r="3" spans="1:2">
      <c r="A3">
        <v>2015</v>
      </c>
      <c r="B3">
        <v>0</v>
      </c>
    </row>
    <row r="4" spans="1:2">
      <c r="A4" s="4">
        <v>2016</v>
      </c>
      <c r="B4" s="6">
        <f>INDEX(Calcs!$B$2:$AJ$2,1,MATCH(A4,Calcs!$B$1:$AJ$1,0))*10^3</f>
        <v>0</v>
      </c>
    </row>
    <row r="5" spans="1:2">
      <c r="A5" s="4">
        <v>2017</v>
      </c>
      <c r="B5" s="6">
        <f>INDEX(Calcs!$B$2:$AJ$2,1,MATCH(A5,Calcs!$B$1:$AJ$1,0))*10^3</f>
        <v>0</v>
      </c>
    </row>
    <row r="6" spans="1:2">
      <c r="A6" s="4">
        <v>2018</v>
      </c>
      <c r="B6" s="6">
        <f>INDEX(Calcs!$B$2:$AJ$2,1,MATCH(A6,Calcs!$B$1:$AJ$1,0))*10^3</f>
        <v>0</v>
      </c>
    </row>
    <row r="7" spans="1:2">
      <c r="A7" s="4">
        <v>2019</v>
      </c>
      <c r="B7" s="6">
        <f>INDEX(Calcs!$B$2:$AJ$2,1,MATCH(A7,Calcs!$B$1:$AJ$1,0))*10^3</f>
        <v>0</v>
      </c>
    </row>
    <row r="8" spans="1:2">
      <c r="A8" s="4">
        <v>2020</v>
      </c>
      <c r="B8" s="6">
        <f>INDEX(Calcs!$B$2:$AJ$2,1,MATCH(A8,Calcs!$B$1:$AJ$1,0))*10^3</f>
        <v>1666.6666666669698</v>
      </c>
    </row>
    <row r="9" spans="1:2">
      <c r="A9" s="4">
        <v>2021</v>
      </c>
      <c r="B9" s="6">
        <f>INDEX(Calcs!$B$2:$AJ$2,1,MATCH(A9,Calcs!$B$1:$AJ$1,0))*10^3</f>
        <v>3333.3333333334849</v>
      </c>
    </row>
    <row r="10" spans="1:2">
      <c r="A10" s="4">
        <v>2022</v>
      </c>
      <c r="B10" s="6">
        <f>INDEX(Calcs!$B$2:$AJ$2,1,MATCH(A10,Calcs!$B$1:$AJ$1,0))*10^3</f>
        <v>5000</v>
      </c>
    </row>
    <row r="11" spans="1:2">
      <c r="A11" s="4">
        <v>2023</v>
      </c>
      <c r="B11" s="6">
        <f>INDEX(Calcs!$B$2:$AJ$2,1,MATCH(A11,Calcs!$B$1:$AJ$1,0))*10^3</f>
        <v>5750</v>
      </c>
    </row>
    <row r="12" spans="1:2">
      <c r="A12" s="4">
        <v>2024</v>
      </c>
      <c r="B12" s="6">
        <f>INDEX(Calcs!$B$2:$AJ$2,1,MATCH(A12,Calcs!$B$1:$AJ$1,0))*10^3</f>
        <v>6500</v>
      </c>
    </row>
    <row r="13" spans="1:2">
      <c r="A13" s="4">
        <v>2025</v>
      </c>
      <c r="B13" s="6">
        <f>INDEX(Calcs!$B$2:$AJ$2,1,MATCH(A13,Calcs!$B$1:$AJ$1,0))*10^3</f>
        <v>7250</v>
      </c>
    </row>
    <row r="14" spans="1:2">
      <c r="A14" s="4">
        <v>2026</v>
      </c>
      <c r="B14" s="6">
        <f>INDEX(Calcs!$B$2:$AJ$2,1,MATCH(A14,Calcs!$B$1:$AJ$1,0))*10^3</f>
        <v>8000</v>
      </c>
    </row>
    <row r="15" spans="1:2">
      <c r="A15" s="4">
        <v>2027</v>
      </c>
      <c r="B15" s="6">
        <f>INDEX(Calcs!$B$2:$AJ$2,1,MATCH(A15,Calcs!$B$1:$AJ$1,0))*10^3</f>
        <v>8750</v>
      </c>
    </row>
    <row r="16" spans="1:2">
      <c r="A16" s="4">
        <v>2028</v>
      </c>
      <c r="B16" s="6">
        <f>INDEX(Calcs!$B$2:$AJ$2,1,MATCH(A16,Calcs!$B$1:$AJ$1,0))*10^3</f>
        <v>17166.666666667879</v>
      </c>
    </row>
    <row r="17" spans="1:2">
      <c r="A17" s="4">
        <v>2029</v>
      </c>
      <c r="B17" s="6">
        <f>INDEX(Calcs!$B$2:$AJ$2,1,MATCH(A17,Calcs!$B$1:$AJ$1,0))*10^3</f>
        <v>25583.333333332121</v>
      </c>
    </row>
    <row r="18" spans="1:2">
      <c r="A18" s="4">
        <v>2030</v>
      </c>
      <c r="B18" s="6">
        <f>INDEX(Calcs!$B$2:$AJ$2,1,MATCH(A18,Calcs!$B$1:$AJ$1,0))*10^3</f>
        <v>34000</v>
      </c>
    </row>
    <row r="19" spans="1:2">
      <c r="A19" s="4">
        <v>2031</v>
      </c>
      <c r="B19" s="6">
        <f>INDEX(Calcs!$B$2:$AJ$2,1,MATCH(A19,Calcs!$B$1:$AJ$1,0))*10^3</f>
        <v>35333.333333333489</v>
      </c>
    </row>
    <row r="20" spans="1:2">
      <c r="A20" s="4">
        <v>2032</v>
      </c>
      <c r="B20" s="6">
        <f>INDEX(Calcs!$B$2:$AJ$2,1,MATCH(A20,Calcs!$B$1:$AJ$1,0))*10^3</f>
        <v>36666.666666666511</v>
      </c>
    </row>
    <row r="21" spans="1:2">
      <c r="A21" s="4">
        <v>2033</v>
      </c>
      <c r="B21" s="6">
        <f>INDEX(Calcs!$B$2:$AJ$2,1,MATCH(A21,Calcs!$B$1:$AJ$1,0))*10^3</f>
        <v>38000</v>
      </c>
    </row>
    <row r="22" spans="1:2">
      <c r="A22" s="4">
        <v>2034</v>
      </c>
      <c r="B22" s="6">
        <f>INDEX(Calcs!$B$2:$AJ$2,1,MATCH(A22,Calcs!$B$1:$AJ$1,0))*10^3</f>
        <v>39333.333333333489</v>
      </c>
    </row>
    <row r="23" spans="1:2">
      <c r="A23" s="4">
        <v>2035</v>
      </c>
      <c r="B23" s="6">
        <f>INDEX(Calcs!$B$2:$AJ$2,1,MATCH(A23,Calcs!$B$1:$AJ$1,0))*10^3</f>
        <v>40666.666666666511</v>
      </c>
    </row>
    <row r="24" spans="1:2">
      <c r="A24" s="4">
        <v>2036</v>
      </c>
      <c r="B24" s="6">
        <f>INDEX(Calcs!$B$2:$AJ$2,1,MATCH(A24,Calcs!$B$1:$AJ$1,0))*10^3</f>
        <v>42000</v>
      </c>
    </row>
    <row r="25" spans="1:2">
      <c r="A25" s="4">
        <v>2037</v>
      </c>
      <c r="B25" s="6">
        <f>INDEX(Calcs!$B$2:$AJ$2,1,MATCH(A25,Calcs!$B$1:$AJ$1,0))*10^3</f>
        <v>43333.333333333489</v>
      </c>
    </row>
    <row r="26" spans="1:2">
      <c r="A26" s="4">
        <v>2038</v>
      </c>
      <c r="B26" s="6">
        <f>INDEX(Calcs!$B$2:$AJ$2,1,MATCH(A26,Calcs!$B$1:$AJ$1,0))*10^3</f>
        <v>44666.666666666511</v>
      </c>
    </row>
    <row r="27" spans="1:2">
      <c r="A27" s="4">
        <v>2039</v>
      </c>
      <c r="B27" s="6">
        <f>INDEX(Calcs!$B$2:$AJ$2,1,MATCH(A27,Calcs!$B$1:$AJ$1,0))*10^3</f>
        <v>46000</v>
      </c>
    </row>
    <row r="28" spans="1:2">
      <c r="A28" s="4">
        <v>2040</v>
      </c>
      <c r="B28" s="6">
        <f>INDEX(Calcs!$B$2:$AJ$2,1,MATCH(A28,Calcs!$B$1:$AJ$1,0))*10^3</f>
        <v>47333.333333333489</v>
      </c>
    </row>
    <row r="29" spans="1:2">
      <c r="A29" s="4">
        <v>2041</v>
      </c>
      <c r="B29" s="6">
        <f>INDEX(Calcs!$B$2:$AJ$2,1,MATCH(A29,Calcs!$B$1:$AJ$1,0))*10^3</f>
        <v>48666.666666666511</v>
      </c>
    </row>
    <row r="30" spans="1:2">
      <c r="A30" s="4">
        <v>2042</v>
      </c>
      <c r="B30" s="6">
        <f>INDEX(Calcs!$B$2:$AJ$2,1,MATCH(A30,Calcs!$B$1:$AJ$1,0))*10^3</f>
        <v>50000</v>
      </c>
    </row>
    <row r="31" spans="1:2">
      <c r="A31" s="4">
        <v>2043</v>
      </c>
      <c r="B31" s="6">
        <f>INDEX(Calcs!$B$2:$AJ$2,1,MATCH(A31,Calcs!$B$1:$AJ$1,0))*10^3</f>
        <v>53000</v>
      </c>
    </row>
    <row r="32" spans="1:2">
      <c r="A32" s="4">
        <v>2044</v>
      </c>
      <c r="B32" s="6">
        <f>INDEX(Calcs!$B$2:$AJ$2,1,MATCH(A32,Calcs!$B$1:$AJ$1,0))*10^3</f>
        <v>56000</v>
      </c>
    </row>
    <row r="33" spans="1:2">
      <c r="A33" s="4">
        <v>2045</v>
      </c>
      <c r="B33" s="6">
        <f>INDEX(Calcs!$B$2:$AJ$2,1,MATCH(A33,Calcs!$B$1:$AJ$1,0))*10^3</f>
        <v>59000</v>
      </c>
    </row>
    <row r="34" spans="1:2">
      <c r="A34" s="4">
        <v>2046</v>
      </c>
      <c r="B34" s="6">
        <f>INDEX(Calcs!$B$2:$AJ$2,1,MATCH(A34,Calcs!$B$1:$AJ$1,0))*10^3</f>
        <v>62000</v>
      </c>
    </row>
    <row r="35" spans="1:2">
      <c r="A35" s="4">
        <v>2047</v>
      </c>
      <c r="B35" s="6">
        <f>INDEX(Calcs!$B$2:$AJ$2,1,MATCH(A35,Calcs!$B$1:$AJ$1,0))*10^3</f>
        <v>65000</v>
      </c>
    </row>
    <row r="36" spans="1:2">
      <c r="A36" s="4">
        <v>2048</v>
      </c>
      <c r="B36" s="6">
        <f>INDEX(Calcs!$B$2:$AJ$2,1,MATCH(A36,Calcs!$B$1:$AJ$1,0))*10^3</f>
        <v>68000</v>
      </c>
    </row>
    <row r="37" spans="1:2">
      <c r="A37" s="4">
        <v>2049</v>
      </c>
      <c r="B37" s="6">
        <f>INDEX(Calcs!$B$2:$AJ$2,1,MATCH(A37,Calcs!$B$1:$AJ$1,0))*10^3</f>
        <v>71000</v>
      </c>
    </row>
    <row r="38" spans="1:2">
      <c r="A38" s="4">
        <v>2050</v>
      </c>
      <c r="B38" s="6">
        <f>INDEX(Calcs!$B$2:$AJ$2,1,MATCH(A38,Calcs!$B$1:$AJ$1,0))*10^3</f>
        <v>74000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07C52-7030-4BE4-B638-57077AA64A4F}">
  <sheetPr>
    <tabColor theme="3"/>
  </sheetPr>
  <dimension ref="A1:AH2"/>
  <sheetViews>
    <sheetView topLeftCell="J1" workbookViewId="0">
      <selection activeCell="D2" sqref="D2"/>
    </sheetView>
  </sheetViews>
  <sheetFormatPr defaultColWidth="9.1796875" defaultRowHeight="14.5"/>
  <cols>
    <col min="1" max="1" width="33.1796875" style="4" customWidth="1"/>
    <col min="2" max="2" width="10" style="4" customWidth="1"/>
    <col min="3" max="3" width="9" style="4" customWidth="1"/>
    <col min="4" max="16384" width="9.1796875" style="4"/>
  </cols>
  <sheetData>
    <row r="1" spans="1:34">
      <c r="A1" s="11" t="s">
        <v>42</v>
      </c>
      <c r="B1" s="3">
        <v>2018</v>
      </c>
      <c r="C1" s="4">
        <v>2019</v>
      </c>
      <c r="D1" s="4">
        <v>2020</v>
      </c>
      <c r="E1" s="4">
        <v>2021</v>
      </c>
      <c r="F1" s="4">
        <v>2022</v>
      </c>
      <c r="G1" s="4">
        <v>2023</v>
      </c>
      <c r="H1" s="4">
        <v>2024</v>
      </c>
      <c r="I1" s="4">
        <v>2025</v>
      </c>
      <c r="J1" s="4">
        <v>2026</v>
      </c>
      <c r="K1" s="4">
        <v>2027</v>
      </c>
      <c r="L1" s="4">
        <v>2028</v>
      </c>
      <c r="M1" s="4">
        <v>2029</v>
      </c>
      <c r="N1" s="4">
        <v>2030</v>
      </c>
      <c r="O1" s="4">
        <v>2031</v>
      </c>
      <c r="P1" s="4">
        <v>2032</v>
      </c>
      <c r="Q1" s="4">
        <v>2033</v>
      </c>
      <c r="R1" s="4">
        <v>2034</v>
      </c>
      <c r="S1" s="4">
        <v>2035</v>
      </c>
      <c r="T1" s="4">
        <v>2036</v>
      </c>
      <c r="U1" s="4">
        <v>2037</v>
      </c>
      <c r="V1" s="4">
        <v>2038</v>
      </c>
      <c r="W1" s="4">
        <v>2039</v>
      </c>
      <c r="X1" s="4">
        <v>2040</v>
      </c>
      <c r="Y1" s="4">
        <v>2041</v>
      </c>
      <c r="Z1" s="4">
        <v>2042</v>
      </c>
      <c r="AA1" s="4">
        <v>2043</v>
      </c>
      <c r="AB1" s="4">
        <v>2044</v>
      </c>
      <c r="AC1" s="4">
        <v>2045</v>
      </c>
      <c r="AD1" s="4">
        <v>2046</v>
      </c>
      <c r="AE1" s="4">
        <v>2047</v>
      </c>
      <c r="AF1" s="4">
        <v>2048</v>
      </c>
      <c r="AG1" s="4">
        <v>2049</v>
      </c>
      <c r="AH1" s="4">
        <v>2050</v>
      </c>
    </row>
    <row r="2" spans="1:34">
      <c r="A2" s="4" t="s">
        <v>43</v>
      </c>
      <c r="B2" s="4">
        <f t="array" ref="B2:AH2">TRANSPOSE(BGrBSC_OLD!$B$6:$B$38)</f>
        <v>0</v>
      </c>
      <c r="C2" s="6">
        <v>0</v>
      </c>
      <c r="D2" s="6">
        <v>1666.6666666669698</v>
      </c>
      <c r="E2" s="6">
        <v>3333.3333333334849</v>
      </c>
      <c r="F2" s="6">
        <v>5000</v>
      </c>
      <c r="G2" s="6">
        <v>5750</v>
      </c>
      <c r="H2" s="6">
        <v>6500</v>
      </c>
      <c r="I2" s="6">
        <v>7250</v>
      </c>
      <c r="J2" s="6">
        <v>8000</v>
      </c>
      <c r="K2" s="6">
        <v>8750</v>
      </c>
      <c r="L2" s="6">
        <v>17166.666666667879</v>
      </c>
      <c r="M2" s="6">
        <v>25583.333333332121</v>
      </c>
      <c r="N2" s="6">
        <v>34000</v>
      </c>
      <c r="O2" s="6">
        <v>35333.333333333489</v>
      </c>
      <c r="P2" s="6">
        <v>36666.666666666511</v>
      </c>
      <c r="Q2" s="6">
        <v>38000</v>
      </c>
      <c r="R2" s="6">
        <v>39333.333333333489</v>
      </c>
      <c r="S2" s="6">
        <v>40666.666666666511</v>
      </c>
      <c r="T2" s="6">
        <v>42000</v>
      </c>
      <c r="U2" s="6">
        <v>43333.333333333489</v>
      </c>
      <c r="V2" s="6">
        <v>44666.666666666511</v>
      </c>
      <c r="W2" s="6">
        <v>46000</v>
      </c>
      <c r="X2" s="6">
        <v>47333.333333333489</v>
      </c>
      <c r="Y2" s="6">
        <v>48666.666666666511</v>
      </c>
      <c r="Z2" s="6">
        <v>50000</v>
      </c>
      <c r="AA2" s="6">
        <v>53000</v>
      </c>
      <c r="AB2" s="6">
        <v>56000</v>
      </c>
      <c r="AC2" s="6">
        <v>59000</v>
      </c>
      <c r="AD2" s="6">
        <v>62000</v>
      </c>
      <c r="AE2" s="6">
        <v>65000</v>
      </c>
      <c r="AF2" s="6">
        <v>68000</v>
      </c>
      <c r="AG2" s="6">
        <v>71000</v>
      </c>
      <c r="AH2" s="6">
        <v>74000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D8D3D-D622-45FF-9AAE-4A58ECED58D5}">
  <sheetPr>
    <tabColor theme="3"/>
  </sheetPr>
  <dimension ref="A1:AH2"/>
  <sheetViews>
    <sheetView workbookViewId="0">
      <selection activeCell="B2" sqref="B2"/>
    </sheetView>
  </sheetViews>
  <sheetFormatPr defaultColWidth="9.1796875" defaultRowHeight="14.5"/>
  <cols>
    <col min="1" max="1" width="47.1796875" style="4" customWidth="1"/>
    <col min="2" max="2" width="12.81640625" style="4" customWidth="1"/>
    <col min="3" max="3" width="12.81640625" style="4" bestFit="1" customWidth="1"/>
    <col min="4" max="34" width="10.54296875" style="4" bestFit="1" customWidth="1"/>
    <col min="35" max="16384" width="9.1796875" style="4"/>
  </cols>
  <sheetData>
    <row r="1" spans="1:34">
      <c r="A1" s="11" t="s">
        <v>42</v>
      </c>
      <c r="B1" s="3">
        <v>2018</v>
      </c>
      <c r="C1" s="4">
        <v>2019</v>
      </c>
      <c r="D1" s="4">
        <v>2020</v>
      </c>
      <c r="E1" s="4">
        <v>2021</v>
      </c>
      <c r="F1" s="4">
        <v>2022</v>
      </c>
      <c r="G1" s="4">
        <v>2023</v>
      </c>
      <c r="H1" s="4">
        <v>2024</v>
      </c>
      <c r="I1" s="4">
        <v>2025</v>
      </c>
      <c r="J1" s="4">
        <v>2026</v>
      </c>
      <c r="K1" s="4">
        <v>2027</v>
      </c>
      <c r="L1" s="4">
        <v>2028</v>
      </c>
      <c r="M1" s="4">
        <v>2029</v>
      </c>
      <c r="N1" s="4">
        <v>2030</v>
      </c>
      <c r="O1" s="4">
        <v>2031</v>
      </c>
      <c r="P1" s="4">
        <v>2032</v>
      </c>
      <c r="Q1" s="4">
        <v>2033</v>
      </c>
      <c r="R1" s="4">
        <v>2034</v>
      </c>
      <c r="S1" s="4">
        <v>2035</v>
      </c>
      <c r="T1" s="4">
        <v>2036</v>
      </c>
      <c r="U1" s="4">
        <v>2037</v>
      </c>
      <c r="V1" s="4">
        <v>2038</v>
      </c>
      <c r="W1" s="4">
        <v>2039</v>
      </c>
      <c r="X1" s="4">
        <v>2040</v>
      </c>
      <c r="Y1" s="4">
        <v>2041</v>
      </c>
      <c r="Z1" s="4">
        <v>2042</v>
      </c>
      <c r="AA1" s="4">
        <v>2043</v>
      </c>
      <c r="AB1" s="4">
        <v>2044</v>
      </c>
      <c r="AC1" s="4">
        <v>2045</v>
      </c>
      <c r="AD1" s="4">
        <v>2046</v>
      </c>
      <c r="AE1" s="4">
        <v>2047</v>
      </c>
      <c r="AF1" s="4">
        <v>2048</v>
      </c>
      <c r="AG1" s="4">
        <v>2049</v>
      </c>
      <c r="AH1" s="4">
        <v>2050</v>
      </c>
    </row>
    <row r="2" spans="1:34">
      <c r="A2" s="4" t="s">
        <v>44</v>
      </c>
      <c r="B2" s="6">
        <f t="array" ref="B2:L2">TRANSPOSE(IEA_forecast!M5:M15)</f>
        <v>27625.699999999997</v>
      </c>
      <c r="C2" s="6">
        <v>32649.089999999993</v>
      </c>
      <c r="D2" s="6">
        <v>44248.960000000006</v>
      </c>
      <c r="E2" s="6">
        <v>57056.159999999996</v>
      </c>
      <c r="F2" s="6">
        <v>67983.939999999988</v>
      </c>
      <c r="G2" s="6">
        <v>80840.180000000008</v>
      </c>
      <c r="H2" s="6">
        <v>95144.7</v>
      </c>
      <c r="I2" s="6">
        <v>110149.70000000001</v>
      </c>
      <c r="J2" s="6">
        <v>127881.30000000002</v>
      </c>
      <c r="K2" s="6">
        <v>143084.9</v>
      </c>
      <c r="L2" s="6">
        <v>156973.59999999998</v>
      </c>
      <c r="M2" s="6">
        <f>_xlfn.FORECAST.LINEAR(M1,$B$2:$L$2,$B$1:$L$1)</f>
        <v>166115.88999999687</v>
      </c>
      <c r="N2" s="6">
        <f t="shared" ref="N2:AH2" si="0">_xlfn.FORECAST.LINEAR(N1,$B$2:$L$2,$B$1:$L$1)</f>
        <v>179504.32272727042</v>
      </c>
      <c r="O2" s="6">
        <f t="shared" si="0"/>
        <v>192892.75545454398</v>
      </c>
      <c r="P2" s="6">
        <f t="shared" si="0"/>
        <v>206281.18818181753</v>
      </c>
      <c r="Q2" s="6">
        <f t="shared" si="0"/>
        <v>219669.62090908736</v>
      </c>
      <c r="R2" s="6">
        <f t="shared" si="0"/>
        <v>233058.05363636091</v>
      </c>
      <c r="S2" s="6">
        <f t="shared" si="0"/>
        <v>246446.48636363447</v>
      </c>
      <c r="T2" s="6">
        <f t="shared" si="0"/>
        <v>259834.91909090802</v>
      </c>
      <c r="U2" s="6">
        <f t="shared" si="0"/>
        <v>273223.35181817785</v>
      </c>
      <c r="V2" s="6">
        <f t="shared" si="0"/>
        <v>286611.7845454514</v>
      </c>
      <c r="W2" s="6">
        <f t="shared" si="0"/>
        <v>300000.21727272496</v>
      </c>
      <c r="X2" s="6">
        <f t="shared" si="0"/>
        <v>313388.64999999851</v>
      </c>
      <c r="Y2" s="6">
        <f t="shared" si="0"/>
        <v>326777.08272727206</v>
      </c>
      <c r="Z2" s="6">
        <f t="shared" si="0"/>
        <v>340165.51545454189</v>
      </c>
      <c r="AA2" s="6">
        <f t="shared" si="0"/>
        <v>353553.94818181545</v>
      </c>
      <c r="AB2" s="6">
        <f t="shared" si="0"/>
        <v>366942.380909089</v>
      </c>
      <c r="AC2" s="6">
        <f t="shared" si="0"/>
        <v>380330.81363636255</v>
      </c>
      <c r="AD2" s="6">
        <f t="shared" si="0"/>
        <v>393719.24636363238</v>
      </c>
      <c r="AE2" s="6">
        <f t="shared" si="0"/>
        <v>407107.67909090593</v>
      </c>
      <c r="AF2" s="6">
        <f t="shared" si="0"/>
        <v>420496.11181817949</v>
      </c>
      <c r="AG2" s="6">
        <f t="shared" si="0"/>
        <v>433884.54454545304</v>
      </c>
      <c r="AH2" s="6">
        <f t="shared" si="0"/>
        <v>447272.9772727266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15158-5154-486F-837F-047AAD12268B}">
  <sheetPr>
    <tabColor theme="3"/>
  </sheetPr>
  <dimension ref="A1:B3"/>
  <sheetViews>
    <sheetView workbookViewId="0">
      <selection activeCell="B2" sqref="B2"/>
    </sheetView>
  </sheetViews>
  <sheetFormatPr defaultColWidth="9.1796875" defaultRowHeight="14.5"/>
  <cols>
    <col min="1" max="1" width="11.453125" style="4" customWidth="1"/>
    <col min="2" max="2" width="12.453125" style="4" customWidth="1"/>
    <col min="3" max="16384" width="9.1796875" style="4"/>
  </cols>
  <sheetData>
    <row r="1" spans="1:2">
      <c r="A1" s="11" t="s">
        <v>42</v>
      </c>
      <c r="B1" s="4" t="s">
        <v>45</v>
      </c>
    </row>
    <row r="2" spans="1:2">
      <c r="A2" s="4" t="s">
        <v>46</v>
      </c>
      <c r="B2" s="4">
        <f>BGBSC!B2</f>
        <v>0</v>
      </c>
    </row>
    <row r="3" spans="1:2">
      <c r="B3" s="6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About</vt:lpstr>
      <vt:lpstr>IESS+IEA+CEA</vt:lpstr>
      <vt:lpstr>IEA_forecast</vt:lpstr>
      <vt:lpstr>Calcs</vt:lpstr>
      <vt:lpstr>BGrBSC_OLD</vt:lpstr>
      <vt:lpstr>BGBSC</vt:lpstr>
      <vt:lpstr>PAGBSC</vt:lpstr>
      <vt:lpstr>SYGBSC</vt:lpstr>
      <vt:lpstr>gigwatts_to_megawatts</vt:lpstr>
    </vt:vector>
  </TitlesOfParts>
  <Manager/>
  <Company>EnergyInnovation.org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surya</cp:lastModifiedBy>
  <cp:revision/>
  <dcterms:created xsi:type="dcterms:W3CDTF">2014-08-26T20:23:01Z</dcterms:created>
  <dcterms:modified xsi:type="dcterms:W3CDTF">2021-09-21T21:24:10Z</dcterms:modified>
  <cp:category/>
  <cp:contentStatus/>
</cp:coreProperties>
</file>