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mahajan\Documents\eps-india\InputData\ctrl-settings\EoSEUwGDPiR\"/>
    </mc:Choice>
  </mc:AlternateContent>
  <xr:revisionPtr revIDLastSave="0" documentId="13_ncr:1_{773F4014-81E8-4BA2-9273-7547A510A37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bout" sheetId="1" r:id="rId1"/>
    <sheet name="Calculations-India" sheetId="19" r:id="rId2"/>
    <sheet name="Conversion Factors" sheetId="20" r:id="rId3"/>
    <sheet name="BCEU-India" sheetId="17" r:id="rId4"/>
    <sheet name="BIFUbC-India" sheetId="18" r:id="rId5"/>
    <sheet name="Coal" sheetId="16" r:id="rId6"/>
    <sheet name="Natural Gas" sheetId="15" r:id="rId7"/>
    <sheet name="Electricity" sheetId="11" r:id="rId8"/>
    <sheet name="Petroleum Products" sheetId="14" r:id="rId9"/>
    <sheet name="PetProductsConsumption_FY2020" sheetId="23" r:id="rId10"/>
    <sheet name="PetProductsConsumption_FY2021" sheetId="22" r:id="rId11"/>
    <sheet name="EoSEUwGDPiR" sheetId="7" r:id="rId12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4" l="1"/>
  <c r="A20" i="11"/>
  <c r="D15" i="11"/>
  <c r="B15" i="11"/>
  <c r="B28" i="15"/>
  <c r="B27" i="15"/>
  <c r="B7" i="16"/>
  <c r="O9" i="23" l="1"/>
  <c r="D6" i="14"/>
  <c r="D17" i="14"/>
  <c r="D16" i="14"/>
  <c r="D15" i="14"/>
  <c r="D14" i="14"/>
  <c r="D13" i="14"/>
  <c r="D12" i="14"/>
  <c r="D11" i="14"/>
  <c r="I35" i="19" s="1"/>
  <c r="D10" i="14"/>
  <c r="F35" i="19" s="1"/>
  <c r="D9" i="14"/>
  <c r="D8" i="14"/>
  <c r="B35" i="19" s="1"/>
  <c r="D7" i="14"/>
  <c r="O10" i="23"/>
  <c r="O11" i="23"/>
  <c r="O12" i="23"/>
  <c r="O13" i="23"/>
  <c r="O14" i="23"/>
  <c r="O15" i="23"/>
  <c r="O16" i="23"/>
  <c r="O17" i="23"/>
  <c r="O18" i="23"/>
  <c r="O19" i="23"/>
  <c r="O20" i="23"/>
  <c r="O21" i="23"/>
  <c r="C17" i="14"/>
  <c r="C16" i="14"/>
  <c r="C15" i="14"/>
  <c r="E15" i="14" s="1"/>
  <c r="C14" i="14"/>
  <c r="C13" i="14"/>
  <c r="C12" i="14"/>
  <c r="C11" i="14"/>
  <c r="E11" i="14" s="1"/>
  <c r="C32" i="19" s="1"/>
  <c r="C10" i="14"/>
  <c r="C9" i="14"/>
  <c r="C8" i="14"/>
  <c r="C7" i="14"/>
  <c r="E7" i="14" s="1"/>
  <c r="C6" i="14"/>
  <c r="N21" i="23"/>
  <c r="M21" i="23"/>
  <c r="L21" i="23"/>
  <c r="K21" i="23"/>
  <c r="J21" i="23"/>
  <c r="I21" i="23"/>
  <c r="H21" i="23"/>
  <c r="G21" i="23"/>
  <c r="F21" i="23"/>
  <c r="E21" i="23"/>
  <c r="D21" i="23"/>
  <c r="C21" i="23"/>
  <c r="B21" i="23"/>
  <c r="N20" i="23"/>
  <c r="N19" i="23"/>
  <c r="N18" i="23"/>
  <c r="N17" i="23"/>
  <c r="N16" i="23"/>
  <c r="N15" i="23"/>
  <c r="N14" i="23"/>
  <c r="N13" i="23"/>
  <c r="N12" i="23"/>
  <c r="N11" i="23"/>
  <c r="N10" i="23"/>
  <c r="N9" i="23"/>
  <c r="M21" i="22"/>
  <c r="L21" i="22"/>
  <c r="K21" i="22"/>
  <c r="J21" i="22"/>
  <c r="I21" i="22"/>
  <c r="H21" i="22"/>
  <c r="G21" i="22"/>
  <c r="F21" i="22"/>
  <c r="E21" i="22"/>
  <c r="D21" i="22"/>
  <c r="C21" i="22"/>
  <c r="B21" i="22"/>
  <c r="N20" i="22"/>
  <c r="N19" i="22"/>
  <c r="N18" i="22"/>
  <c r="N17" i="22"/>
  <c r="N16" i="22"/>
  <c r="N15" i="22"/>
  <c r="N14" i="22"/>
  <c r="N13" i="22"/>
  <c r="N12" i="22"/>
  <c r="N11" i="22"/>
  <c r="N10" i="22"/>
  <c r="N9" i="22"/>
  <c r="N21" i="22" s="1"/>
  <c r="M20" i="15"/>
  <c r="L20" i="15"/>
  <c r="K20" i="15"/>
  <c r="J20" i="15"/>
  <c r="I20" i="15"/>
  <c r="H20" i="15"/>
  <c r="G20" i="15"/>
  <c r="F20" i="15"/>
  <c r="E20" i="15"/>
  <c r="D20" i="15"/>
  <c r="C20" i="15"/>
  <c r="B20" i="15"/>
  <c r="N19" i="15"/>
  <c r="N18" i="15"/>
  <c r="E13" i="14" l="1"/>
  <c r="E17" i="14"/>
  <c r="E10" i="14"/>
  <c r="E14" i="14"/>
  <c r="E8" i="14"/>
  <c r="E12" i="14"/>
  <c r="E16" i="14"/>
  <c r="E9" i="14"/>
  <c r="N20" i="15"/>
  <c r="I37" i="19" l="1"/>
  <c r="I38" i="19" s="1"/>
  <c r="I39" i="19" s="1"/>
  <c r="I36" i="19"/>
  <c r="F36" i="19"/>
  <c r="F37" i="19" s="1"/>
  <c r="F38" i="19" s="1"/>
  <c r="F39" i="19" s="1"/>
  <c r="B36" i="19"/>
  <c r="B37" i="19" s="1"/>
  <c r="B38" i="19" s="1"/>
  <c r="B39" i="19" s="1"/>
  <c r="B32" i="19" l="1"/>
  <c r="B30" i="19"/>
  <c r="B31" i="19"/>
  <c r="B27" i="19" l="1"/>
  <c r="B26" i="19"/>
  <c r="B25" i="19"/>
  <c r="B24" i="19"/>
  <c r="B23" i="19"/>
  <c r="B22" i="19"/>
  <c r="B21" i="19"/>
  <c r="B12" i="19"/>
  <c r="B18" i="19"/>
  <c r="B17" i="19"/>
  <c r="B16" i="19"/>
  <c r="B15" i="19"/>
  <c r="B13" i="19"/>
  <c r="B14" i="19"/>
  <c r="B9" i="19"/>
  <c r="B8" i="19"/>
  <c r="B7" i="19"/>
  <c r="B6" i="19"/>
  <c r="B5" i="19"/>
  <c r="B4" i="19"/>
  <c r="C4" i="19"/>
  <c r="F47" i="19" s="1"/>
  <c r="F49" i="19" s="1"/>
  <c r="B3" i="7" s="1"/>
  <c r="C12" i="19" l="1"/>
  <c r="C21" i="19" s="1"/>
  <c r="M11" i="15" l="1"/>
  <c r="C5" i="19" l="1"/>
  <c r="C9" i="19"/>
  <c r="C18" i="19" s="1"/>
  <c r="C27" i="19" s="1"/>
  <c r="C16" i="19"/>
  <c r="C25" i="19" s="1"/>
  <c r="B30" i="15"/>
  <c r="C13" i="19" l="1"/>
  <c r="C22" i="19" s="1"/>
  <c r="C30" i="19"/>
  <c r="C8" i="19"/>
  <c r="C17" i="19" s="1"/>
  <c r="C26" i="19" s="1"/>
  <c r="C7" i="19"/>
  <c r="P24" i="14" l="1"/>
  <c r="C6" i="19"/>
  <c r="C15" i="19"/>
  <c r="C14" i="19" l="1"/>
  <c r="C23" i="19" s="1"/>
  <c r="D47" i="19"/>
  <c r="D49" i="19" s="1"/>
  <c r="B6" i="7" s="1"/>
  <c r="C24" i="19"/>
  <c r="B47" i="19" l="1"/>
  <c r="B49" i="19" s="1"/>
  <c r="B4" i="7" s="1"/>
  <c r="C47" i="19"/>
  <c r="C49" i="19" s="1"/>
  <c r="B5" i="7" s="1"/>
  <c r="C31" i="19"/>
  <c r="E47" i="19" l="1"/>
  <c r="E49" i="19" s="1"/>
  <c r="B2" i="7" s="1"/>
</calcChain>
</file>

<file path=xl/sharedStrings.xml><?xml version="1.0" encoding="utf-8"?>
<sst xmlns="http://schemas.openxmlformats.org/spreadsheetml/2006/main" count="619" uniqueCount="503">
  <si>
    <t>About</t>
  </si>
  <si>
    <t>Energy Use by Sector</t>
  </si>
  <si>
    <t>Industry</t>
  </si>
  <si>
    <t>Transport</t>
  </si>
  <si>
    <t>Electricity</t>
  </si>
  <si>
    <t>% Change</t>
  </si>
  <si>
    <t>Residential Buildings</t>
  </si>
  <si>
    <t>Commercial Buildings</t>
  </si>
  <si>
    <t>Sensitivity to GDP Cng</t>
  </si>
  <si>
    <t>transportation sector</t>
  </si>
  <si>
    <t>residential buildings sector</t>
  </si>
  <si>
    <t>commercial buildings sector</t>
  </si>
  <si>
    <t>industry sector</t>
  </si>
  <si>
    <t>district heat and hydrogen sector (NOT USED)</t>
  </si>
  <si>
    <t>geoengineering sector (NOT USED)</t>
  </si>
  <si>
    <t>LULUCF sector (NOT USED)</t>
  </si>
  <si>
    <t>electricity sector</t>
  </si>
  <si>
    <t>Elasticity</t>
  </si>
  <si>
    <t>for products and energy-using services).  This relationship ought to be determined</t>
  </si>
  <si>
    <t>during an economic expansion.</t>
  </si>
  <si>
    <t>Unit: dimensionless</t>
  </si>
  <si>
    <t>EoSEUwGDPiR Elasticity of Sectoral Energy Use with respect to GDP in Recession</t>
  </si>
  <si>
    <t>This variable sets the relationship between a recession-driven drop in GDP</t>
  </si>
  <si>
    <t>and resulting drops in sectoral energy use (e.g. due to reductions in demand</t>
  </si>
  <si>
    <t>based on data for a recession, because the relationship between a drop in GDP</t>
  </si>
  <si>
    <t>during a recession and energy use may be governed by a different elasticity</t>
  </si>
  <si>
    <t>than the relationship between an increase in GDP and energy use</t>
  </si>
  <si>
    <t>Source:</t>
  </si>
  <si>
    <t>Natural Gas</t>
  </si>
  <si>
    <t>Coal</t>
  </si>
  <si>
    <t>Residential</t>
  </si>
  <si>
    <t>Commercial</t>
  </si>
  <si>
    <t>BCEU BAU Components Energy Use[urban residential,electricity bf,heating] : MostRecentRun</t>
  </si>
  <si>
    <t>BCEU BAU Components Energy Use[urban residential,electricity bf,cooling and ventilation] : MostRecentRun</t>
  </si>
  <si>
    <t>BCEU BAU Components Energy Use[urban residential,electricity bf,envelope] : MostRecentRun</t>
  </si>
  <si>
    <t>BCEU BAU Components Energy Use[urban residential,electricity bf,lighting] : MostRecentRun</t>
  </si>
  <si>
    <t>BCEU BAU Components Energy Use[urban residential,electricity bf,appliances] : MostRecentRun</t>
  </si>
  <si>
    <t>BCEU BAU Components Energy Use[urban residential,electricity bf,other component] : MostRecentRun</t>
  </si>
  <si>
    <t>BCEU BAU Components Energy Use[urban residential,hard coal bf,heating] : MostRecentRun</t>
  </si>
  <si>
    <t>BCEU BAU Components Energy Use[urban residential,hard coal bf,cooling and ventilation] : MostRecentRun</t>
  </si>
  <si>
    <t>BCEU BAU Components Energy Use[urban residential,hard coal bf,envelope] : MostRecentRun</t>
  </si>
  <si>
    <t>BCEU BAU Components Energy Use[urban residential,hard coal bf,lighting] : MostRecentRun</t>
  </si>
  <si>
    <t>BCEU BAU Components Energy Use[urban residential,hard coal bf,appliances] : MostRecentRun</t>
  </si>
  <si>
    <t>BCEU BAU Components Energy Use[urban residential,hard coal bf,other component] : MostRecentRun</t>
  </si>
  <si>
    <t>BCEU BAU Components Energy Use[urban residential,natural gas bf,heating] : MostRecentRun</t>
  </si>
  <si>
    <t>BCEU BAU Components Energy Use[urban residential,natural gas bf,cooling and ventilation] : MostRecentRun</t>
  </si>
  <si>
    <t>BCEU BAU Components Energy Use[urban residential,natural gas bf,envelope] : MostRecentRun</t>
  </si>
  <si>
    <t>BCEU BAU Components Energy Use[urban residential,natural gas bf,lighting] : MostRecentRun</t>
  </si>
  <si>
    <t>BCEU BAU Components Energy Use[urban residential,natural gas bf,appliances] : MostRecentRun</t>
  </si>
  <si>
    <t>BCEU BAU Components Energy Use[urban residential,natural gas bf,other component] : MostRecentRun</t>
  </si>
  <si>
    <t>BCEU BAU Components Energy Use[urban residential,petroleum diesel bf,heating] : MostRecentRun</t>
  </si>
  <si>
    <t>BCEU BAU Components Energy Use[urban residential,petroleum diesel bf,cooling and ventilation] : MostRecentRun</t>
  </si>
  <si>
    <t>BCEU BAU Components Energy Use[urban residential,petroleum diesel bf,envelope] : MostRecentRun</t>
  </si>
  <si>
    <t>BCEU BAU Components Energy Use[urban residential,petroleum diesel bf,lighting] : MostRecentRun</t>
  </si>
  <si>
    <t>BCEU BAU Components Energy Use[urban residential,petroleum diesel bf,appliances] : MostRecentRun</t>
  </si>
  <si>
    <t>BCEU BAU Components Energy Use[urban residential,petroleum diesel bf,other component] : MostRecentRun</t>
  </si>
  <si>
    <t>BCEU BAU Components Energy Use[urban residential,heat bf,heating] : MostRecentRun</t>
  </si>
  <si>
    <t>BCEU BAU Components Energy Use[urban residential,heat bf,cooling and ventilation] : MostRecentRun</t>
  </si>
  <si>
    <t>BCEU BAU Components Energy Use[urban residential,heat bf,envelope] : MostRecentRun</t>
  </si>
  <si>
    <t>BCEU BAU Components Energy Use[urban residential,heat bf,lighting] : MostRecentRun</t>
  </si>
  <si>
    <t>BCEU BAU Components Energy Use[urban residential,heat bf,appliances] : MostRecentRun</t>
  </si>
  <si>
    <t>BCEU BAU Components Energy Use[urban residential,heat bf,other component] : MostRecentRun</t>
  </si>
  <si>
    <t>BCEU BAU Components Energy Use[urban residential,biomass bf,heating] : MostRecentRun</t>
  </si>
  <si>
    <t>BCEU BAU Components Energy Use[urban residential,biomass bf,cooling and ventilation] : MostRecentRun</t>
  </si>
  <si>
    <t>BCEU BAU Components Energy Use[urban residential,biomass bf,envelope] : MostRecentRun</t>
  </si>
  <si>
    <t>BCEU BAU Components Energy Use[urban residential,biomass bf,lighting] : MostRecentRun</t>
  </si>
  <si>
    <t>BCEU BAU Components Energy Use[urban residential,biomass bf,appliances] : MostRecentRun</t>
  </si>
  <si>
    <t>BCEU BAU Components Energy Use[urban residential,biomass bf,other component] : MostRecentRun</t>
  </si>
  <si>
    <t>BCEU BAU Components Energy Use[urban residential,kerosene bf,heating] : MostRecentRun</t>
  </si>
  <si>
    <t>BCEU BAU Components Energy Use[urban residential,kerosene bf,cooling and ventilation] : MostRecentRun</t>
  </si>
  <si>
    <t>BCEU BAU Components Energy Use[urban residential,kerosene bf,envelope] : MostRecentRun</t>
  </si>
  <si>
    <t>BCEU BAU Components Energy Use[urban residential,kerosene bf,lighting] : MostRecentRun</t>
  </si>
  <si>
    <t>BCEU BAU Components Energy Use[urban residential,kerosene bf,appliances] : MostRecentRun</t>
  </si>
  <si>
    <t>BCEU BAU Components Energy Use[urban residential,kerosene bf,other component] : MostRecentRun</t>
  </si>
  <si>
    <t>BCEU BAU Components Energy Use[urban residential,heavy or residual fuel oil bf,heating] : MostRecentRun</t>
  </si>
  <si>
    <t>BCEU BAU Components Energy Use[urban residential,heavy or residual fuel oil bf,cooling and ventilation] : MostRecentRun</t>
  </si>
  <si>
    <t>BCEU BAU Components Energy Use[urban residential,heavy or residual fuel oil bf,envelope] : MostRecentRun</t>
  </si>
  <si>
    <t>BCEU BAU Components Energy Use[urban residential,heavy or residual fuel oil bf,lighting] : MostRecentRun</t>
  </si>
  <si>
    <t>BCEU BAU Components Energy Use[urban residential,heavy or residual fuel oil bf,appliances] : MostRecentRun</t>
  </si>
  <si>
    <t>BCEU BAU Components Energy Use[urban residential,heavy or residual fuel oil bf,other component] : MostRecentRun</t>
  </si>
  <si>
    <t>BCEU BAU Components Energy Use[urban residential,LPG propane or butane bf,heating] : MostRecentRun</t>
  </si>
  <si>
    <t>BCEU BAU Components Energy Use[urban residential,LPG propane or butane bf,cooling and ventilation] : MostRecentRun</t>
  </si>
  <si>
    <t>BCEU BAU Components Energy Use[urban residential,LPG propane or butane bf,envelope] : MostRecentRun</t>
  </si>
  <si>
    <t>BCEU BAU Components Energy Use[urban residential,LPG propane or butane bf,lighting] : MostRecentRun</t>
  </si>
  <si>
    <t>BCEU BAU Components Energy Use[urban residential,LPG propane or butane bf,appliances] : MostRecentRun</t>
  </si>
  <si>
    <t>BCEU BAU Components Energy Use[urban residential,LPG propane or butane bf,other component] : MostRecentRun</t>
  </si>
  <si>
    <t>BCEU BAU Components Energy Use[urban residential,hydrogen bf,heating] : MostRecentRun</t>
  </si>
  <si>
    <t>BCEU BAU Components Energy Use[urban residential,hydrogen bf,cooling and ventilation] : MostRecentRun</t>
  </si>
  <si>
    <t>BCEU BAU Components Energy Use[urban residential,hydrogen bf,envelope] : MostRecentRun</t>
  </si>
  <si>
    <t>BCEU BAU Components Energy Use[urban residential,hydrogen bf,lighting] : MostRecentRun</t>
  </si>
  <si>
    <t>BCEU BAU Components Energy Use[urban residential,hydrogen bf,appliances] : MostRecentRun</t>
  </si>
  <si>
    <t>BCEU BAU Components Energy Use[urban residential,hydrogen bf,other component] : MostRecentRun</t>
  </si>
  <si>
    <t>BCEU BAU Components Energy Use[rural residential,electricity bf,heating] : MostRecentRun</t>
  </si>
  <si>
    <t>BCEU BAU Components Energy Use[rural residential,electricity bf,cooling and ventilation] : MostRecentRun</t>
  </si>
  <si>
    <t>BCEU BAU Components Energy Use[rural residential,electricity bf,envelope] : MostRecentRun</t>
  </si>
  <si>
    <t>BCEU BAU Components Energy Use[rural residential,electricity bf,lighting] : MostRecentRun</t>
  </si>
  <si>
    <t>BCEU BAU Components Energy Use[rural residential,electricity bf,appliances] : MostRecentRun</t>
  </si>
  <si>
    <t>BCEU BAU Components Energy Use[rural residential,electricity bf,other component] : MostRecentRun</t>
  </si>
  <si>
    <t>BCEU BAU Components Energy Use[rural residential,hard coal bf,heating] : MostRecentRun</t>
  </si>
  <si>
    <t>BCEU BAU Components Energy Use[rural residential,hard coal bf,cooling and ventilation] : MostRecentRun</t>
  </si>
  <si>
    <t>BCEU BAU Components Energy Use[rural residential,hard coal bf,envelope] : MostRecentRun</t>
  </si>
  <si>
    <t>BCEU BAU Components Energy Use[rural residential,hard coal bf,lighting] : MostRecentRun</t>
  </si>
  <si>
    <t>BCEU BAU Components Energy Use[rural residential,hard coal bf,appliances] : MostRecentRun</t>
  </si>
  <si>
    <t>BCEU BAU Components Energy Use[rural residential,hard coal bf,other component] : MostRecentRun</t>
  </si>
  <si>
    <t>BCEU BAU Components Energy Use[rural residential,natural gas bf,heating] : MostRecentRun</t>
  </si>
  <si>
    <t>BCEU BAU Components Energy Use[rural residential,natural gas bf,cooling and ventilation] : MostRecentRun</t>
  </si>
  <si>
    <t>BCEU BAU Components Energy Use[rural residential,natural gas bf,envelope] : MostRecentRun</t>
  </si>
  <si>
    <t>BCEU BAU Components Energy Use[rural residential,natural gas bf,lighting] : MostRecentRun</t>
  </si>
  <si>
    <t>BCEU BAU Components Energy Use[rural residential,natural gas bf,appliances] : MostRecentRun</t>
  </si>
  <si>
    <t>BCEU BAU Components Energy Use[rural residential,natural gas bf,other component] : MostRecentRun</t>
  </si>
  <si>
    <t>BCEU BAU Components Energy Use[rural residential,petroleum diesel bf,heating] : MostRecentRun</t>
  </si>
  <si>
    <t>BCEU BAU Components Energy Use[rural residential,petroleum diesel bf,cooling and ventilation] : MostRecentRun</t>
  </si>
  <si>
    <t>BCEU BAU Components Energy Use[rural residential,petroleum diesel bf,envelope] : MostRecentRun</t>
  </si>
  <si>
    <t>BCEU BAU Components Energy Use[rural residential,petroleum diesel bf,lighting] : MostRecentRun</t>
  </si>
  <si>
    <t>BCEU BAU Components Energy Use[rural residential,petroleum diesel bf,appliances] : MostRecentRun</t>
  </si>
  <si>
    <t>BCEU BAU Components Energy Use[rural residential,petroleum diesel bf,other component] : MostRecentRun</t>
  </si>
  <si>
    <t>BCEU BAU Components Energy Use[rural residential,heat bf,heating] : MostRecentRun</t>
  </si>
  <si>
    <t>BCEU BAU Components Energy Use[rural residential,heat bf,cooling and ventilation] : MostRecentRun</t>
  </si>
  <si>
    <t>BCEU BAU Components Energy Use[rural residential,heat bf,envelope] : MostRecentRun</t>
  </si>
  <si>
    <t>BCEU BAU Components Energy Use[rural residential,heat bf,lighting] : MostRecentRun</t>
  </si>
  <si>
    <t>BCEU BAU Components Energy Use[rural residential,heat bf,appliances] : MostRecentRun</t>
  </si>
  <si>
    <t>BCEU BAU Components Energy Use[rural residential,heat bf,other component] : MostRecentRun</t>
  </si>
  <si>
    <t>BCEU BAU Components Energy Use[rural residential,biomass bf,heating] : MostRecentRun</t>
  </si>
  <si>
    <t>BCEU BAU Components Energy Use[rural residential,biomass bf,cooling and ventilation] : MostRecentRun</t>
  </si>
  <si>
    <t>BCEU BAU Components Energy Use[rural residential,biomass bf,envelope] : MostRecentRun</t>
  </si>
  <si>
    <t>BCEU BAU Components Energy Use[rural residential,biomass bf,lighting] : MostRecentRun</t>
  </si>
  <si>
    <t>BCEU BAU Components Energy Use[rural residential,biomass bf,appliances] : MostRecentRun</t>
  </si>
  <si>
    <t>BCEU BAU Components Energy Use[rural residential,biomass bf,other component] : MostRecentRun</t>
  </si>
  <si>
    <t>BCEU BAU Components Energy Use[rural residential,kerosene bf,heating] : MostRecentRun</t>
  </si>
  <si>
    <t>BCEU BAU Components Energy Use[rural residential,kerosene bf,cooling and ventilation] : MostRecentRun</t>
  </si>
  <si>
    <t>BCEU BAU Components Energy Use[rural residential,kerosene bf,envelope] : MostRecentRun</t>
  </si>
  <si>
    <t>BCEU BAU Components Energy Use[rural residential,kerosene bf,lighting] : MostRecentRun</t>
  </si>
  <si>
    <t>BCEU BAU Components Energy Use[rural residential,kerosene bf,appliances] : MostRecentRun</t>
  </si>
  <si>
    <t>BCEU BAU Components Energy Use[rural residential,kerosene bf,other component] : MostRecentRun</t>
  </si>
  <si>
    <t>BCEU BAU Components Energy Use[rural residential,heavy or residual fuel oil bf,heating] : MostRecentRun</t>
  </si>
  <si>
    <t>BCEU BAU Components Energy Use[rural residential,heavy or residual fuel oil bf,cooling and ventilation] : MostRecentRun</t>
  </si>
  <si>
    <t>BCEU BAU Components Energy Use[rural residential,heavy or residual fuel oil bf,envelope] : MostRecentRun</t>
  </si>
  <si>
    <t>BCEU BAU Components Energy Use[rural residential,heavy or residual fuel oil bf,lighting] : MostRecentRun</t>
  </si>
  <si>
    <t>BCEU BAU Components Energy Use[rural residential,heavy or residual fuel oil bf,appliances] : MostRecentRun</t>
  </si>
  <si>
    <t>BCEU BAU Components Energy Use[rural residential,heavy or residual fuel oil bf,other component] : MostRecentRun</t>
  </si>
  <si>
    <t>BCEU BAU Components Energy Use[rural residential,LPG propane or butane bf,heating] : MostRecentRun</t>
  </si>
  <si>
    <t>BCEU BAU Components Energy Use[rural residential,LPG propane or butane bf,cooling and ventilation] : MostRecentRun</t>
  </si>
  <si>
    <t>BCEU BAU Components Energy Use[rural residential,LPG propane or butane bf,envelope] : MostRecentRun</t>
  </si>
  <si>
    <t>BCEU BAU Components Energy Use[rural residential,LPG propane or butane bf,lighting] : MostRecentRun</t>
  </si>
  <si>
    <t>BCEU BAU Components Energy Use[rural residential,LPG propane or butane bf,appliances] : MostRecentRun</t>
  </si>
  <si>
    <t>BCEU BAU Components Energy Use[rural residential,LPG propane or butane bf,other component] : MostRecentRun</t>
  </si>
  <si>
    <t>BCEU BAU Components Energy Use[rural residential,hydrogen bf,heating] : MostRecentRun</t>
  </si>
  <si>
    <t>BCEU BAU Components Energy Use[rural residential,hydrogen bf,cooling and ventilation] : MostRecentRun</t>
  </si>
  <si>
    <t>BCEU BAU Components Energy Use[rural residential,hydrogen bf,envelope] : MostRecentRun</t>
  </si>
  <si>
    <t>BCEU BAU Components Energy Use[rural residential,hydrogen bf,lighting] : MostRecentRun</t>
  </si>
  <si>
    <t>BCEU BAU Components Energy Use[rural residential,hydrogen bf,appliances] : MostRecentRun</t>
  </si>
  <si>
    <t>BCEU BAU Components Energy Use[rural residential,hydrogen bf,other component] : MostRecentRun</t>
  </si>
  <si>
    <t>BCEU BAU Components Energy Use[commercial,electricity bf,heating] : MostRecentRun</t>
  </si>
  <si>
    <t>BCEU BAU Components Energy Use[commercial,electricity bf,cooling and ventilation] : MostRecentRun</t>
  </si>
  <si>
    <t>BCEU BAU Components Energy Use[commercial,electricity bf,envelope] : MostRecentRun</t>
  </si>
  <si>
    <t>BCEU BAU Components Energy Use[commercial,electricity bf,lighting] : MostRecentRun</t>
  </si>
  <si>
    <t>BCEU BAU Components Energy Use[commercial,electricity bf,appliances] : MostRecentRun</t>
  </si>
  <si>
    <t>BCEU BAU Components Energy Use[commercial,electricity bf,other component] : MostRecentRun</t>
  </si>
  <si>
    <t>BCEU BAU Components Energy Use[commercial,hard coal bf,heating] : MostRecentRun</t>
  </si>
  <si>
    <t>BCEU BAU Components Energy Use[commercial,hard coal bf,cooling and ventilation] : MostRecentRun</t>
  </si>
  <si>
    <t>BCEU BAU Components Energy Use[commercial,hard coal bf,envelope] : MostRecentRun</t>
  </si>
  <si>
    <t>BCEU BAU Components Energy Use[commercial,hard coal bf,lighting] : MostRecentRun</t>
  </si>
  <si>
    <t>BCEU BAU Components Energy Use[commercial,hard coal bf,appliances] : MostRecentRun</t>
  </si>
  <si>
    <t>BCEU BAU Components Energy Use[commercial,hard coal bf,other component] : MostRecentRun</t>
  </si>
  <si>
    <t>BCEU BAU Components Energy Use[commercial,natural gas bf,heating] : MostRecentRun</t>
  </si>
  <si>
    <t>BCEU BAU Components Energy Use[commercial,natural gas bf,cooling and ventilation] : MostRecentRun</t>
  </si>
  <si>
    <t>BCEU BAU Components Energy Use[commercial,natural gas bf,envelope] : MostRecentRun</t>
  </si>
  <si>
    <t>BCEU BAU Components Energy Use[commercial,natural gas bf,lighting] : MostRecentRun</t>
  </si>
  <si>
    <t>BCEU BAU Components Energy Use[commercial,natural gas bf,appliances] : MostRecentRun</t>
  </si>
  <si>
    <t>BCEU BAU Components Energy Use[commercial,natural gas bf,other component] : MostRecentRun</t>
  </si>
  <si>
    <t>BCEU BAU Components Energy Use[commercial,petroleum diesel bf,heating] : MostRecentRun</t>
  </si>
  <si>
    <t>BCEU BAU Components Energy Use[commercial,petroleum diesel bf,cooling and ventilation] : MostRecentRun</t>
  </si>
  <si>
    <t>BCEU BAU Components Energy Use[commercial,petroleum diesel bf,envelope] : MostRecentRun</t>
  </si>
  <si>
    <t>BCEU BAU Components Energy Use[commercial,petroleum diesel bf,lighting] : MostRecentRun</t>
  </si>
  <si>
    <t>BCEU BAU Components Energy Use[commercial,petroleum diesel bf,appliances] : MostRecentRun</t>
  </si>
  <si>
    <t>BCEU BAU Components Energy Use[commercial,petroleum diesel bf,other component] : MostRecentRun</t>
  </si>
  <si>
    <t>BCEU BAU Components Energy Use[commercial,heat bf,heating] : MostRecentRun</t>
  </si>
  <si>
    <t>BCEU BAU Components Energy Use[commercial,heat bf,cooling and ventilation] : MostRecentRun</t>
  </si>
  <si>
    <t>BCEU BAU Components Energy Use[commercial,heat bf,envelope] : MostRecentRun</t>
  </si>
  <si>
    <t>BCEU BAU Components Energy Use[commercial,heat bf,lighting] : MostRecentRun</t>
  </si>
  <si>
    <t>BCEU BAU Components Energy Use[commercial,heat bf,appliances] : MostRecentRun</t>
  </si>
  <si>
    <t>BCEU BAU Components Energy Use[commercial,heat bf,other component] : MostRecentRun</t>
  </si>
  <si>
    <t>BCEU BAU Components Energy Use[commercial,biomass bf,heating] : MostRecentRun</t>
  </si>
  <si>
    <t>BCEU BAU Components Energy Use[commercial,biomass bf,cooling and ventilation] : MostRecentRun</t>
  </si>
  <si>
    <t>BCEU BAU Components Energy Use[commercial,biomass bf,envelope] : MostRecentRun</t>
  </si>
  <si>
    <t>BCEU BAU Components Energy Use[commercial,biomass bf,lighting] : MostRecentRun</t>
  </si>
  <si>
    <t>BCEU BAU Components Energy Use[commercial,biomass bf,appliances] : MostRecentRun</t>
  </si>
  <si>
    <t>BCEU BAU Components Energy Use[commercial,biomass bf,other component] : MostRecentRun</t>
  </si>
  <si>
    <t>BCEU BAU Components Energy Use[commercial,kerosene bf,heating] : MostRecentRun</t>
  </si>
  <si>
    <t>BCEU BAU Components Energy Use[commercial,kerosene bf,cooling and ventilation] : MostRecentRun</t>
  </si>
  <si>
    <t>BCEU BAU Components Energy Use[commercial,kerosene bf,envelope] : MostRecentRun</t>
  </si>
  <si>
    <t>BCEU BAU Components Energy Use[commercial,kerosene bf,lighting] : MostRecentRun</t>
  </si>
  <si>
    <t>BCEU BAU Components Energy Use[commercial,kerosene bf,appliances] : MostRecentRun</t>
  </si>
  <si>
    <t>BCEU BAU Components Energy Use[commercial,kerosene bf,other component] : MostRecentRun</t>
  </si>
  <si>
    <t>BCEU BAU Components Energy Use[commercial,heavy or residual fuel oil bf,heating] : MostRecentRun</t>
  </si>
  <si>
    <t>BCEU BAU Components Energy Use[commercial,heavy or residual fuel oil bf,cooling and ventilation] : MostRecentRun</t>
  </si>
  <si>
    <t>BCEU BAU Components Energy Use[commercial,heavy or residual fuel oil bf,envelope] : MostRecentRun</t>
  </si>
  <si>
    <t>BCEU BAU Components Energy Use[commercial,heavy or residual fuel oil bf,lighting] : MostRecentRun</t>
  </si>
  <si>
    <t>BCEU BAU Components Energy Use[commercial,heavy or residual fuel oil bf,appliances] : MostRecentRun</t>
  </si>
  <si>
    <t>BCEU BAU Components Energy Use[commercial,heavy or residual fuel oil bf,other component] : MostRecentRun</t>
  </si>
  <si>
    <t>BCEU BAU Components Energy Use[commercial,LPG propane or butane bf,heating] : MostRecentRun</t>
  </si>
  <si>
    <t>BCEU BAU Components Energy Use[commercial,LPG propane or butane bf,cooling and ventilation] : MostRecentRun</t>
  </si>
  <si>
    <t>BCEU BAU Components Energy Use[commercial,LPG propane or butane bf,envelope] : MostRecentRun</t>
  </si>
  <si>
    <t>BCEU BAU Components Energy Use[commercial,LPG propane or butane bf,lighting] : MostRecentRun</t>
  </si>
  <si>
    <t>BCEU BAU Components Energy Use[commercial,LPG propane or butane bf,appliances] : MostRecentRun</t>
  </si>
  <si>
    <t>BCEU BAU Components Energy Use[commercial,LPG propane or butane bf,other component] : MostRecentRun</t>
  </si>
  <si>
    <t>BCEU BAU Components Energy Use[commercial,hydrogen bf,heating] : MostRecentRun</t>
  </si>
  <si>
    <t>BCEU BAU Components Energy Use[commercial,hydrogen bf,cooling and ventilation] : MostRecentRun</t>
  </si>
  <si>
    <t>BCEU BAU Components Energy Use[commercial,hydrogen bf,envelope] : MostRecentRun</t>
  </si>
  <si>
    <t>BCEU BAU Components Energy Use[commercial,hydrogen bf,lighting] : MostRecentRun</t>
  </si>
  <si>
    <t>BCEU BAU Components Energy Use[commercial,hydrogen bf,appliances] : MostRecentRun</t>
  </si>
  <si>
    <t>BCEU BAU Components Energy Use[commercial,hydrogen bf,other component] : MostRecentRun</t>
  </si>
  <si>
    <t>BIFUbC BAU Industrial Fuel Use before CCS[cement and other carbonates,electricity if] : MostRecentRun</t>
  </si>
  <si>
    <t>BIFUbC BAU Industrial Fuel Use before CCS[cement and other carbonates,hard coal if] : MostRecentRun</t>
  </si>
  <si>
    <t>BIFUbC BAU Industrial Fuel Use before CCS[cement and other carbonates,natural gas if] : MostRecentRun</t>
  </si>
  <si>
    <t>BIFUbC BAU Industrial Fuel Use before CCS[cement and other carbonates,biomass if] : MostRecentRun</t>
  </si>
  <si>
    <t>BIFUbC BAU Industrial Fuel Use before CCS[cement and other carbonates,petroleum diesel if] : MostRecentRun</t>
  </si>
  <si>
    <t>BIFUbC BAU Industrial Fuel Use before CCS[cement and other carbonates,heat if] : MostRecentRun</t>
  </si>
  <si>
    <t>BIFUbC BAU Industrial Fuel Use before CCS[cement and other carbonates,crude oil if] : MostRecentRun</t>
  </si>
  <si>
    <t>BIFUbC BAU Industrial Fuel Use before CCS[cement and other carbonates,heavy or residual fuel oil if] : MostRecentRun</t>
  </si>
  <si>
    <t>BIFUbC BAU Industrial Fuel Use before CCS[cement and other carbonates,LPG propane or butane if] : MostRecentRun</t>
  </si>
  <si>
    <t>BIFUbC BAU Industrial Fuel Use before CCS[cement and other carbonates,hydrogen if] : MostRecentRun</t>
  </si>
  <si>
    <t>BIFUbC BAU Industrial Fuel Use before CCS[natural gas and petroleum systems,electricity if] : MostRecentRun</t>
  </si>
  <si>
    <t>BIFUbC BAU Industrial Fuel Use before CCS[natural gas and petroleum systems,hard coal if] : MostRecentRun</t>
  </si>
  <si>
    <t>BIFUbC BAU Industrial Fuel Use before CCS[natural gas and petroleum systems,natural gas if] : MostRecentRun</t>
  </si>
  <si>
    <t>BIFUbC BAU Industrial Fuel Use before CCS[natural gas and petroleum systems,biomass if] : MostRecentRun</t>
  </si>
  <si>
    <t>BIFUbC BAU Industrial Fuel Use before CCS[natural gas and petroleum systems,petroleum diesel if] : MostRecentRun</t>
  </si>
  <si>
    <t>BIFUbC BAU Industrial Fuel Use before CCS[natural gas and petroleum systems,heat if] : MostRecentRun</t>
  </si>
  <si>
    <t>BIFUbC BAU Industrial Fuel Use before CCS[natural gas and petroleum systems,crude oil if] : MostRecentRun</t>
  </si>
  <si>
    <t>BIFUbC BAU Industrial Fuel Use before CCS[natural gas and petroleum systems,heavy or residual fuel oil if] : MostRecentRun</t>
  </si>
  <si>
    <t>BIFUbC BAU Industrial Fuel Use before CCS[natural gas and petroleum systems,LPG propane or butane if] : MostRecentRun</t>
  </si>
  <si>
    <t>BIFUbC BAU Industrial Fuel Use before CCS[natural gas and petroleum systems,hydrogen if] : MostRecentRun</t>
  </si>
  <si>
    <t>BIFUbC BAU Industrial Fuel Use before CCS[iron and steel,electricity if] : MostRecentRun</t>
  </si>
  <si>
    <t>BIFUbC BAU Industrial Fuel Use before CCS[iron and steel,hard coal if] : MostRecentRun</t>
  </si>
  <si>
    <t>BIFUbC BAU Industrial Fuel Use before CCS[iron and steel,natural gas if] : MostRecentRun</t>
  </si>
  <si>
    <t>BIFUbC BAU Industrial Fuel Use before CCS[iron and steel,biomass if] : MostRecentRun</t>
  </si>
  <si>
    <t>BIFUbC BAU Industrial Fuel Use before CCS[iron and steel,petroleum diesel if] : MostRecentRun</t>
  </si>
  <si>
    <t>BIFUbC BAU Industrial Fuel Use before CCS[iron and steel,heat if] : MostRecentRun</t>
  </si>
  <si>
    <t>BIFUbC BAU Industrial Fuel Use before CCS[iron and steel,crude oil if] : MostRecentRun</t>
  </si>
  <si>
    <t>BIFUbC BAU Industrial Fuel Use before CCS[iron and steel,heavy or residual fuel oil if] : MostRecentRun</t>
  </si>
  <si>
    <t>BIFUbC BAU Industrial Fuel Use before CCS[iron and steel,LPG propane or butane if] : MostRecentRun</t>
  </si>
  <si>
    <t>BIFUbC BAU Industrial Fuel Use before CCS[iron and steel,hydrogen if] : MostRecentRun</t>
  </si>
  <si>
    <t>BIFUbC BAU Industrial Fuel Use before CCS[chemicals,electricity if] : MostRecentRun</t>
  </si>
  <si>
    <t>BIFUbC BAU Industrial Fuel Use before CCS[chemicals,hard coal if] : MostRecentRun</t>
  </si>
  <si>
    <t>BIFUbC BAU Industrial Fuel Use before CCS[chemicals,natural gas if] : MostRecentRun</t>
  </si>
  <si>
    <t>BIFUbC BAU Industrial Fuel Use before CCS[chemicals,biomass if] : MostRecentRun</t>
  </si>
  <si>
    <t>BIFUbC BAU Industrial Fuel Use before CCS[chemicals,petroleum diesel if] : MostRecentRun</t>
  </si>
  <si>
    <t>BIFUbC BAU Industrial Fuel Use before CCS[chemicals,heat if] : MostRecentRun</t>
  </si>
  <si>
    <t>BIFUbC BAU Industrial Fuel Use before CCS[chemicals,crude oil if] : MostRecentRun</t>
  </si>
  <si>
    <t>BIFUbC BAU Industrial Fuel Use before CCS[chemicals,heavy or residual fuel oil if] : MostRecentRun</t>
  </si>
  <si>
    <t>BIFUbC BAU Industrial Fuel Use before CCS[chemicals,LPG propane or butane if] : MostRecentRun</t>
  </si>
  <si>
    <t>BIFUbC BAU Industrial Fuel Use before CCS[chemicals,hydrogen if] : MostRecentRun</t>
  </si>
  <si>
    <t>BIFUbC BAU Industrial Fuel Use before CCS[coal mining,electricity if] : MostRecentRun</t>
  </si>
  <si>
    <t>BIFUbC BAU Industrial Fuel Use before CCS[coal mining,hard coal if] : MostRecentRun</t>
  </si>
  <si>
    <t>BIFUbC BAU Industrial Fuel Use before CCS[coal mining,natural gas if] : MostRecentRun</t>
  </si>
  <si>
    <t>BIFUbC BAU Industrial Fuel Use before CCS[coal mining,biomass if] : MostRecentRun</t>
  </si>
  <si>
    <t>BIFUbC BAU Industrial Fuel Use before CCS[coal mining,petroleum diesel if] : MostRecentRun</t>
  </si>
  <si>
    <t>BIFUbC BAU Industrial Fuel Use before CCS[coal mining,heat if] : MostRecentRun</t>
  </si>
  <si>
    <t>BIFUbC BAU Industrial Fuel Use before CCS[coal mining,crude oil if] : MostRecentRun</t>
  </si>
  <si>
    <t>BIFUbC BAU Industrial Fuel Use before CCS[coal mining,heavy or residual fuel oil if] : MostRecentRun</t>
  </si>
  <si>
    <t>BIFUbC BAU Industrial Fuel Use before CCS[coal mining,LPG propane or butane if] : MostRecentRun</t>
  </si>
  <si>
    <t>BIFUbC BAU Industrial Fuel Use before CCS[coal mining,hydrogen if] : MostRecentRun</t>
  </si>
  <si>
    <t>BIFUbC BAU Industrial Fuel Use before CCS[waste management,electricity if] : MostRecentRun</t>
  </si>
  <si>
    <t>BIFUbC BAU Industrial Fuel Use before CCS[waste management,hard coal if] : MostRecentRun</t>
  </si>
  <si>
    <t>BIFUbC BAU Industrial Fuel Use before CCS[waste management,natural gas if] : MostRecentRun</t>
  </si>
  <si>
    <t>BIFUbC BAU Industrial Fuel Use before CCS[waste management,biomass if] : MostRecentRun</t>
  </si>
  <si>
    <t>BIFUbC BAU Industrial Fuel Use before CCS[waste management,petroleum diesel if] : MostRecentRun</t>
  </si>
  <si>
    <t>BIFUbC BAU Industrial Fuel Use before CCS[waste management,heat if] : MostRecentRun</t>
  </si>
  <si>
    <t>BIFUbC BAU Industrial Fuel Use before CCS[waste management,crude oil if] : MostRecentRun</t>
  </si>
  <si>
    <t>BIFUbC BAU Industrial Fuel Use before CCS[waste management,heavy or residual fuel oil if] : MostRecentRun</t>
  </si>
  <si>
    <t>BIFUbC BAU Industrial Fuel Use before CCS[waste management,LPG propane or butane if] : MostRecentRun</t>
  </si>
  <si>
    <t>BIFUbC BAU Industrial Fuel Use before CCS[waste management,hydrogen if] : MostRecentRun</t>
  </si>
  <si>
    <t>BIFUbC BAU Industrial Fuel Use before CCS[agriculture,electricity if] : MostRecentRun</t>
  </si>
  <si>
    <t>BIFUbC BAU Industrial Fuel Use before CCS[agriculture,hard coal if] : MostRecentRun</t>
  </si>
  <si>
    <t>BIFUbC BAU Industrial Fuel Use before CCS[agriculture,natural gas if] : MostRecentRun</t>
  </si>
  <si>
    <t>BIFUbC BAU Industrial Fuel Use before CCS[agriculture,biomass if] : MostRecentRun</t>
  </si>
  <si>
    <t>BIFUbC BAU Industrial Fuel Use before CCS[agriculture,petroleum diesel if] : MostRecentRun</t>
  </si>
  <si>
    <t>BIFUbC BAU Industrial Fuel Use before CCS[agriculture,heat if] : MostRecentRun</t>
  </si>
  <si>
    <t>BIFUbC BAU Industrial Fuel Use before CCS[agriculture,crude oil if] : MostRecentRun</t>
  </si>
  <si>
    <t>BIFUbC BAU Industrial Fuel Use before CCS[agriculture,heavy or residual fuel oil if] : MostRecentRun</t>
  </si>
  <si>
    <t>BIFUbC BAU Industrial Fuel Use before CCS[agriculture,LPG propane or butane if] : MostRecentRun</t>
  </si>
  <si>
    <t>BIFUbC BAU Industrial Fuel Use before CCS[agriculture,hydrogen if] : MostRecentRun</t>
  </si>
  <si>
    <t>BIFUbC BAU Industrial Fuel Use before CCS[other industries,electricity if] : MostRecentRun</t>
  </si>
  <si>
    <t>BIFUbC BAU Industrial Fuel Use before CCS[other industries,hard coal if] : MostRecentRun</t>
  </si>
  <si>
    <t>BIFUbC BAU Industrial Fuel Use before CCS[other industries,natural gas if] : MostRecentRun</t>
  </si>
  <si>
    <t>BIFUbC BAU Industrial Fuel Use before CCS[other industries,biomass if] : MostRecentRun</t>
  </si>
  <si>
    <t>BIFUbC BAU Industrial Fuel Use before CCS[other industries,petroleum diesel if] : MostRecentRun</t>
  </si>
  <si>
    <t>BIFUbC BAU Industrial Fuel Use before CCS[other industries,heat if] : MostRecentRun</t>
  </si>
  <si>
    <t>BIFUbC BAU Industrial Fuel Use before CCS[other industries,crude oil if] : MostRecentRun</t>
  </si>
  <si>
    <t>BIFUbC BAU Industrial Fuel Use before CCS[other industries,heavy or residual fuel oil if] : MostRecentRun</t>
  </si>
  <si>
    <t>BIFUbC BAU Industrial Fuel Use before CCS[other industries,LPG propane or butane if] : MostRecentRun</t>
  </si>
  <si>
    <t>BIFUbC BAU Industrial Fuel Use before CCS[other industries,hydrogen if] : MostRecentRun</t>
  </si>
  <si>
    <t>Share of Energy Use Without COVID Impacts</t>
  </si>
  <si>
    <t>Impacts by Sector</t>
  </si>
  <si>
    <t xml:space="preserve">Source: </t>
  </si>
  <si>
    <t>Others</t>
  </si>
  <si>
    <t>%change</t>
  </si>
  <si>
    <t>LPG</t>
  </si>
  <si>
    <t>Domestic</t>
  </si>
  <si>
    <t>SKO</t>
  </si>
  <si>
    <t>MS (Petrol)</t>
  </si>
  <si>
    <t>Naphtha</t>
  </si>
  <si>
    <t>HSD</t>
  </si>
  <si>
    <t>ATF</t>
  </si>
  <si>
    <t>LDO</t>
  </si>
  <si>
    <t>Power, Others</t>
  </si>
  <si>
    <t>Lubes/Greases</t>
  </si>
  <si>
    <t>FO/LSHS</t>
  </si>
  <si>
    <t>Manufacturing, Others</t>
  </si>
  <si>
    <t>Bitumen</t>
  </si>
  <si>
    <t xml:space="preserve">Construction </t>
  </si>
  <si>
    <t>Petcoke</t>
  </si>
  <si>
    <t xml:space="preserve"> Month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</si>
  <si>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</si>
  <si>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</si>
  <si>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</si>
  <si>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</si>
  <si>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</si>
  <si>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</si>
  <si>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</si>
  <si>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</si>
  <si>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</si>
  <si>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</si>
  <si>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</si>
  <si>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</si>
  <si>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Total</t>
  </si>
  <si>
    <t>Net Production</t>
  </si>
  <si>
    <t xml:space="preserve">LNG import </t>
  </si>
  <si>
    <t>Total Consumption (Net Production + LNG import)</t>
  </si>
  <si>
    <t>PPAC</t>
  </si>
  <si>
    <t>Monthwise Consumption of Nat Gas</t>
  </si>
  <si>
    <t>Financial Year  2019-20 (April to March)</t>
  </si>
  <si>
    <t xml:space="preserve">Natural Gas Consumption (including internal consumption)*  </t>
  </si>
  <si>
    <t>In MMSCM</t>
  </si>
  <si>
    <t>%reduction</t>
  </si>
  <si>
    <t xml:space="preserve">Notes: </t>
  </si>
  <si>
    <t>https://www.ppac.gov.in/content/147_1_ConsumptionPetroleum.aspx</t>
  </si>
  <si>
    <t>Primary end use sector(s)</t>
  </si>
  <si>
    <t>Petroleum diesel</t>
  </si>
  <si>
    <t>Heavy or residual fuel oil</t>
  </si>
  <si>
    <t>LPG propane or butane</t>
  </si>
  <si>
    <t>Kerosene</t>
  </si>
  <si>
    <t>Diesel</t>
  </si>
  <si>
    <t>Share of Transport Energy Use
Without COVID Impacts</t>
  </si>
  <si>
    <t xml:space="preserve">Weight to Volume Conversion </t>
  </si>
  <si>
    <t>Product</t>
  </si>
  <si>
    <t xml:space="preserve">Weight </t>
  </si>
  <si>
    <t xml:space="preserve">Volume </t>
  </si>
  <si>
    <t xml:space="preserve">Barrel </t>
  </si>
  <si>
    <t>(MT)</t>
  </si>
  <si>
    <t>(KL)</t>
  </si>
  <si>
    <t>(bbl)</t>
  </si>
  <si>
    <t>Petrol (MS)</t>
  </si>
  <si>
    <t>Diesel (HSD)</t>
  </si>
  <si>
    <t>Kerosene (SKO)</t>
  </si>
  <si>
    <t>Light Diesel Oil (LDO)</t>
  </si>
  <si>
    <t>Furnace Oil (FO)</t>
  </si>
  <si>
    <t>Crude Oil</t>
  </si>
  <si>
    <t>Source: PPAC</t>
  </si>
  <si>
    <t>kcal/kg</t>
  </si>
  <si>
    <t xml:space="preserve">Energy in Jet Fuel </t>
  </si>
  <si>
    <t>BTU/barrel</t>
  </si>
  <si>
    <t>BTU/liter</t>
  </si>
  <si>
    <t>Energy in Petroleum Gasoline</t>
  </si>
  <si>
    <t>barrels/ton</t>
  </si>
  <si>
    <t>kcal/barrel</t>
  </si>
  <si>
    <t>Energy in Petroleum Diesel</t>
  </si>
  <si>
    <t>million BTU/barrel</t>
  </si>
  <si>
    <r>
      <rPr>
        <sz val="11"/>
        <color theme="1"/>
        <rFont val="Calibri"/>
        <family val="2"/>
        <scheme val="minor"/>
      </rPr>
      <t xml:space="preserve">See </t>
    </r>
    <r>
      <rPr>
        <i/>
        <sz val="11"/>
        <color theme="1"/>
        <rFont val="Calibri"/>
        <family val="2"/>
        <scheme val="minor"/>
      </rPr>
      <t xml:space="preserve">conversion-factors.xlsx </t>
    </r>
  </si>
  <si>
    <t>TMT</t>
  </si>
  <si>
    <t>MT</t>
  </si>
  <si>
    <t>liter</t>
  </si>
  <si>
    <t>KL</t>
  </si>
  <si>
    <t>BTU</t>
  </si>
  <si>
    <t>Petroleum &amp; Nat Gas, 
Chemicals</t>
  </si>
  <si>
    <t>ATF*</t>
  </si>
  <si>
    <t>in the overall basket of fuels in the transport sector, the ATF energy share in BTU terms is negligible.</t>
  </si>
  <si>
    <t xml:space="preserve">consumption, which could have seen an increase due to work from home policies. </t>
  </si>
  <si>
    <t>This could have exception in the case of few sectors like residential electricity</t>
  </si>
  <si>
    <t xml:space="preserve">We hence assume that the %change would apply for all sectors. </t>
  </si>
  <si>
    <t>India Notes</t>
  </si>
  <si>
    <t>Sources:</t>
  </si>
  <si>
    <t>Power System Operation Corporation Ltd. (POSOCO)</t>
  </si>
  <si>
    <t>https://www.ppac.gov.in/content/152_1_Consumption.aspx</t>
  </si>
  <si>
    <t>Petroleum Planning &amp; Analysis Cell (PPAC)</t>
  </si>
  <si>
    <t>MoPNG Statistics - 2018</t>
  </si>
  <si>
    <t>http://petroleum.nic.in/more/indian-png-statistics</t>
  </si>
  <si>
    <t>Data for estimation of relative fuel shares in Buildings &amp; Industry sectors</t>
  </si>
  <si>
    <r>
      <t xml:space="preserve">See EPS variables </t>
    </r>
    <r>
      <rPr>
        <i/>
        <sz val="11"/>
        <color theme="1"/>
        <rFont val="Calibri"/>
        <family val="2"/>
        <scheme val="minor"/>
      </rPr>
      <t>bldgs/BCEU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indst/BIFUbC</t>
    </r>
  </si>
  <si>
    <t xml:space="preserve">each sector, and compute the overall sectoral change as a weighted average of the fuel &amp; respective reductions. </t>
  </si>
  <si>
    <t xml:space="preserve">To estimate energy reduction at sector level, we first compute the relative shares of individual fuels within </t>
  </si>
  <si>
    <t>million BTU/liter</t>
  </si>
  <si>
    <r>
      <t xml:space="preserve">Source: See variable </t>
    </r>
    <r>
      <rPr>
        <i/>
        <sz val="11"/>
        <color theme="1"/>
        <rFont val="Calibri"/>
        <family val="2"/>
        <scheme val="minor"/>
      </rPr>
      <t>ctrl-settings/GDPGR</t>
    </r>
  </si>
  <si>
    <r>
      <t>See EPS variable</t>
    </r>
    <r>
      <rPr>
        <i/>
        <sz val="11"/>
        <color theme="1"/>
        <rFont val="Calibri"/>
        <family val="2"/>
        <scheme val="minor"/>
      </rPr>
      <t xml:space="preserve"> ctrl-settings/GDPGR</t>
    </r>
  </si>
  <si>
    <t>Million tonnes</t>
  </si>
  <si>
    <t xml:space="preserve">Consumption </t>
  </si>
  <si>
    <t>Financial Year  2020-21 (April to March)</t>
  </si>
  <si>
    <t>* Provisional</t>
  </si>
  <si>
    <t>Actual offtake in the same period last year</t>
  </si>
  <si>
    <t>Ministry of Coal</t>
  </si>
  <si>
    <t>Production and Supplies</t>
  </si>
  <si>
    <t>http://coal.nic.in/major-statistics/production-and-supplies</t>
  </si>
  <si>
    <t>Table:COAL PRODUCTION AND OFFTAKE APRIL-DECEMBER- 2020-2021 (IN MT)</t>
  </si>
  <si>
    <t>FY2021 offtake (April to Dec, 2020) (provisional)</t>
  </si>
  <si>
    <t>Dec '20</t>
  </si>
  <si>
    <t>Nov '20</t>
  </si>
  <si>
    <t>Dec '19</t>
  </si>
  <si>
    <t>Oct '20</t>
  </si>
  <si>
    <t>Oct '19</t>
  </si>
  <si>
    <t>Nov '19</t>
  </si>
  <si>
    <t>Sep '20</t>
  </si>
  <si>
    <t>Sep '19</t>
  </si>
  <si>
    <t>https://posoco.in/reports/monthly-reports/monthly-reports-2020-21/</t>
  </si>
  <si>
    <t>Aug '20</t>
  </si>
  <si>
    <t>Aug '19</t>
  </si>
  <si>
    <t>Jul '20</t>
  </si>
  <si>
    <t>Jul '19</t>
  </si>
  <si>
    <t>Jun '20</t>
  </si>
  <si>
    <t>Jun '19</t>
  </si>
  <si>
    <t>May '20</t>
  </si>
  <si>
    <t>May '19</t>
  </si>
  <si>
    <t>Apr '20</t>
  </si>
  <si>
    <t>Apr '19</t>
  </si>
  <si>
    <t>Total (2019)</t>
  </si>
  <si>
    <t>Total (2020)</t>
  </si>
  <si>
    <t>Energy Met at 
National Level (MU)</t>
  </si>
  <si>
    <t>Month (2020)</t>
  </si>
  <si>
    <t>Month (2019)</t>
  </si>
  <si>
    <t>Based on data availability, this change is computed for the periods April - December in the corresponding years.</t>
  </si>
  <si>
    <t>Actual consumption in the same period last year</t>
  </si>
  <si>
    <t>Change in Electricity Consumption (Apr - Dec '20 vs. Apr - Dec '19)</t>
  </si>
  <si>
    <t>Monthly Reports - 2020-'21</t>
  </si>
  <si>
    <t>% reduction in electricity demand in FY2021 in relation to FY2020 (for the period Apr - Dec)</t>
  </si>
  <si>
    <t>Petroleum Planning &amp; Analysis Cell</t>
  </si>
  <si>
    <t>Period : April 2020-March 2021</t>
  </si>
  <si>
    <t>('000 Metric Tonnes)</t>
  </si>
  <si>
    <r>
      <t xml:space="preserve">CONSUMPTION OF PETROLEUM PRODUCTS (P) </t>
    </r>
    <r>
      <rPr>
        <sz val="14"/>
        <rFont val="Times New Roman"/>
        <family val="1"/>
      </rPr>
      <t>(as on 08.02.2021)</t>
    </r>
  </si>
  <si>
    <t>PRODUCTS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</si>
  <si>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</si>
  <si>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</si>
  <si>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</si>
  <si>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</si>
  <si>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</si>
  <si>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</si>
  <si>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</si>
  <si>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</si>
  <si>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</si>
  <si>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</si>
  <si>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</si>
  <si>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</si>
  <si>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TOTAL</t>
  </si>
  <si>
    <t>MS</t>
  </si>
  <si>
    <t>Lubricants &amp; Greases</t>
  </si>
  <si>
    <t>FO &amp; LSHS</t>
  </si>
  <si>
    <t>Petroleum coke</t>
  </si>
  <si>
    <t>NOTE :</t>
  </si>
  <si>
    <t xml:space="preserve">i)   All figures are provisional </t>
  </si>
  <si>
    <t>ii)  The source of information includes Oil Companies, DGCIS &amp; online SEZ data.</t>
  </si>
  <si>
    <t>iii)  The consumption estimates represent market demand and is aggregate of :</t>
  </si>
  <si>
    <t xml:space="preserve">      (a) actual sales by oil companies in domestic market,</t>
  </si>
  <si>
    <t xml:space="preserve">      (b) consumption through direct imports by private parties (Private direct imports are prorated for Jul 2020-Jan 2021, which may undergo change on receipt of actual data), and</t>
  </si>
  <si>
    <t xml:space="preserve">      (c) sales by SEZ units in Domestic Tariff Area (DTA)</t>
  </si>
  <si>
    <t>PS : Monthwise Consumption data from 1998-99 can be accessed under Historical Section</t>
  </si>
  <si>
    <t>FY2021 (Apr - Jan)</t>
  </si>
  <si>
    <t>FY2020 (Apr-Jan)</t>
  </si>
  <si>
    <t>Period : April 2019-March 2020</t>
  </si>
  <si>
    <t>CONSUMPTION OF PETROLEUM PRODUCTS</t>
  </si>
  <si>
    <t>i)  The source of information includes Oil Companies, DGCIS &amp; online SEZ data.</t>
  </si>
  <si>
    <t>ii)  The consumption estimates represent market demand and is aggregate of :</t>
  </si>
  <si>
    <t xml:space="preserve">      (b) consumption through direct imports by private parties, and</t>
  </si>
  <si>
    <t>Apr-Jan Total</t>
  </si>
  <si>
    <t>Transport fuel use in BTU (FY2020)</t>
  </si>
  <si>
    <r>
      <rPr>
        <b/>
        <i/>
        <sz val="11"/>
        <color theme="1"/>
        <rFont val="Calibri"/>
        <family val="2"/>
        <scheme val="minor"/>
      </rPr>
      <t>*</t>
    </r>
    <r>
      <rPr>
        <i/>
        <sz val="11"/>
        <color theme="1"/>
        <rFont val="Calibri"/>
        <family val="2"/>
        <scheme val="minor"/>
      </rPr>
      <t>while the %reduction in ATF consumption is more drastic (~59%) due to international travel restrictions,</t>
    </r>
  </si>
  <si>
    <t>Projected Shrinkage in GDP growth in FY2021 (relative to the GDP growth rate in FY2020)</t>
  </si>
  <si>
    <t>Projected GDP growth rate shrinkage</t>
  </si>
  <si>
    <t>PPAC Petroleum Consumption reports (Current &amp; Historical)</t>
  </si>
  <si>
    <t>PPAC Natural Gas Consumption reports (Current &amp; Historical)</t>
  </si>
  <si>
    <t>Change in Natural Gas consumption (Apr - Dec '20 vs. Apr - Dec '19)</t>
  </si>
  <si>
    <t>Change in Coal offtake  (Apr - Dec '20 vs. Apr - Dec '19)</t>
  </si>
  <si>
    <t>Monthly reports - Apr to Dec (FY2021)</t>
  </si>
  <si>
    <t xml:space="preserve">Reduction in coal, natural gas, electricity, and petrolem products consumption are considered for India.  </t>
  </si>
  <si>
    <t>(for data updated as of February, 2021)</t>
  </si>
  <si>
    <t>we use actual monthly statistics on consumption of fuel and electricity available for months between April - Dec 2020/Jan 2021.</t>
  </si>
  <si>
    <t>The elasticity is then computed based on the estimated shrinkage of the FY2021 GDP growth rate, relative to the growth rate in FY2020.</t>
  </si>
  <si>
    <t xml:space="preserve">Since the official annual statistics for 2021 are reported at the end of the financial year accounting (ending March, 2021), </t>
  </si>
  <si>
    <t xml:space="preserve">To estimate reduction due to the recession, we compare the consumption for the same months in the previous financial year. </t>
  </si>
  <si>
    <t xml:space="preserve">Ministry of Coal </t>
  </si>
  <si>
    <t>MMSCM</t>
  </si>
  <si>
    <t>FY2021 consumption (April to Dec, 2020) (provisional)</t>
  </si>
  <si>
    <t>POSOCO</t>
  </si>
  <si>
    <t>Reduction in electricity consumption is computed in terms of change in energy met at the national level in 2020, compared to 2019.</t>
  </si>
  <si>
    <t>(Fuels used for energy purposes highlighted in yellow)</t>
  </si>
  <si>
    <t xml:space="preserve">PPAC </t>
  </si>
  <si>
    <t xml:space="preserve">For estimating reduction in consumption of petroleum products, we compare the consumption during April '20 - Jan '21 with the same period in 2019. </t>
  </si>
  <si>
    <t>Change in Petroleum Products consumption (Apr '20 - Jan '21 vs. Apr '19 - Jan '20)</t>
  </si>
  <si>
    <t>Apr - Jan (FY2021) (Current); Apr - Jan (FY2020) (Historical)</t>
  </si>
  <si>
    <t>Apr - Dec (FY2021) (Current); Apr - Dec (FY2020) (Historical)</t>
  </si>
  <si>
    <t>% reduction</t>
  </si>
  <si>
    <t xml:space="preserve">Estimated consumption (TMT) </t>
  </si>
  <si>
    <t xml:space="preserve">For estimating reduction in natural gas consumption, we compare the consumption during April - Dec, 2020 with the same period in 2019. </t>
  </si>
  <si>
    <t xml:space="preserve">For estimating reduction in coal consumption, we compare the domestic coal offtake during April - Dec, 2020 with the same period in 2019. </t>
  </si>
  <si>
    <t xml:space="preserve">Recent monthly statistics of COVID-19 impacts on fuel and electricity consumption is not available disaggregated by end-use sector. </t>
  </si>
  <si>
    <t>Time (Time)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</si>
</sst>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0.000"/>
    <numFmt numFmtId="167" formatCode="_ * #,##0.00_ ;_ * \-#,##0.00_ ;_ * &quot;-&quot;??_ ;_ @_ "/>
    <numFmt numFmtId="168" formatCode="0.0000000%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name val="Times New Roman"/>
      <family val="1"/>
    </font>
    <font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1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u/>
      <sz val="16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color theme="1"/>
      <name val="Calibri"/>
      <family val="2"/>
      <scheme val="minor"/>
    </font>
    <font>
      <i/>
      <sz val="10"/>
      <name val="Times New Roman"/>
      <family val="1"/>
    </font>
    <font>
      <u/>
      <sz val="10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DF709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167" fontId="2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2" fillId="0" borderId="0"/>
    <xf numFmtId="0" fontId="14" fillId="0" borderId="0"/>
  </cellStyleXfs>
  <cellXfs count="132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0" fillId="0" borderId="0" xfId="0" applyFont="1"/>
    <xf numFmtId="0" fontId="1" fillId="2" borderId="0" xfId="0" applyFont="1" applyFill="1"/>
    <xf numFmtId="164" fontId="0" fillId="0" borderId="0" xfId="1" applyNumberFormat="1" applyFont="1"/>
    <xf numFmtId="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Font="1" applyFill="1"/>
    <xf numFmtId="0" fontId="4" fillId="0" borderId="0" xfId="0" applyFont="1" applyAlignment="1">
      <alignment wrapText="1"/>
    </xf>
    <xf numFmtId="2" fontId="0" fillId="4" borderId="0" xfId="0" applyNumberFormat="1" applyFill="1"/>
    <xf numFmtId="0" fontId="0" fillId="0" borderId="0" xfId="0" applyFill="1"/>
    <xf numFmtId="2" fontId="0" fillId="0" borderId="0" xfId="0" applyNumberFormat="1" applyFill="1"/>
    <xf numFmtId="164" fontId="1" fillId="4" borderId="0" xfId="0" applyNumberFormat="1" applyFont="1" applyFill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17" fontId="0" fillId="0" borderId="0" xfId="0" applyNumberFormat="1" applyAlignment="1">
      <alignment horizontal="left"/>
    </xf>
    <xf numFmtId="0" fontId="4" fillId="0" borderId="0" xfId="0" applyFont="1"/>
    <xf numFmtId="11" fontId="0" fillId="0" borderId="0" xfId="0" applyNumberFormat="1"/>
    <xf numFmtId="9" fontId="0" fillId="0" borderId="0" xfId="1" applyFont="1"/>
    <xf numFmtId="17" fontId="0" fillId="0" borderId="0" xfId="0" applyNumberFormat="1"/>
    <xf numFmtId="165" fontId="0" fillId="0" borderId="0" xfId="0" applyNumberFormat="1"/>
    <xf numFmtId="17" fontId="1" fillId="0" borderId="0" xfId="0" applyNumberFormat="1" applyFont="1"/>
    <xf numFmtId="0" fontId="5" fillId="3" borderId="1" xfId="0" applyFont="1" applyFill="1" applyBorder="1" applyAlignment="1">
      <alignment vertical="center"/>
    </xf>
    <xf numFmtId="3" fontId="5" fillId="5" borderId="1" xfId="0" applyNumberFormat="1" applyFont="1" applyFill="1" applyBorder="1" applyAlignment="1">
      <alignment horizontal="right" vertical="center"/>
    </xf>
    <xf numFmtId="1" fontId="0" fillId="0" borderId="0" xfId="0" applyNumberFormat="1"/>
    <xf numFmtId="3" fontId="0" fillId="6" borderId="1" xfId="0" applyNumberFormat="1" applyFill="1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" fillId="7" borderId="0" xfId="0" applyFont="1" applyFill="1"/>
    <xf numFmtId="0" fontId="0" fillId="7" borderId="0" xfId="0" applyFill="1"/>
    <xf numFmtId="0" fontId="6" fillId="0" borderId="0" xfId="0" applyFont="1"/>
    <xf numFmtId="0" fontId="7" fillId="0" borderId="0" xfId="0" applyFont="1" applyAlignment="1">
      <alignment horizontal="right" vertical="top"/>
    </xf>
    <xf numFmtId="0" fontId="8" fillId="0" borderId="0" xfId="0" applyFont="1" applyAlignment="1">
      <alignment horizontal="right" vertical="top"/>
    </xf>
    <xf numFmtId="0" fontId="6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/>
    </xf>
    <xf numFmtId="2" fontId="10" fillId="0" borderId="1" xfId="0" applyNumberFormat="1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/>
    </xf>
    <xf numFmtId="1" fontId="10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 wrapText="1"/>
    </xf>
    <xf numFmtId="166" fontId="0" fillId="8" borderId="0" xfId="0" applyNumberFormat="1" applyFill="1"/>
    <xf numFmtId="2" fontId="0" fillId="8" borderId="0" xfId="0" applyNumberFormat="1" applyFill="1"/>
    <xf numFmtId="0" fontId="0" fillId="3" borderId="0" xfId="0" applyFill="1"/>
    <xf numFmtId="166" fontId="0" fillId="0" borderId="0" xfId="0" applyNumberFormat="1"/>
    <xf numFmtId="0" fontId="16" fillId="0" borderId="0" xfId="0" applyFont="1"/>
    <xf numFmtId="11" fontId="0" fillId="3" borderId="0" xfId="0" applyNumberFormat="1" applyFill="1"/>
    <xf numFmtId="0" fontId="0" fillId="10" borderId="0" xfId="0" applyFill="1"/>
    <xf numFmtId="0" fontId="0" fillId="10" borderId="0" xfId="0" applyFill="1" applyAlignment="1">
      <alignment horizontal="center"/>
    </xf>
    <xf numFmtId="0" fontId="4" fillId="10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5" fillId="3" borderId="1" xfId="0" applyFont="1" applyFill="1" applyBorder="1" applyAlignment="1">
      <alignment vertical="center" wrapText="1"/>
    </xf>
    <xf numFmtId="1" fontId="1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 vertical="top"/>
    </xf>
    <xf numFmtId="1" fontId="0" fillId="5" borderId="1" xfId="0" applyNumberFormat="1" applyFill="1" applyBorder="1" applyAlignment="1">
      <alignment horizontal="center" vertical="center"/>
    </xf>
    <xf numFmtId="0" fontId="13" fillId="0" borderId="0" xfId="0" applyFont="1" applyAlignment="1">
      <alignment horizontal="left" vertical="top"/>
    </xf>
    <xf numFmtId="0" fontId="15" fillId="5" borderId="0" xfId="5" applyFont="1" applyFill="1"/>
    <xf numFmtId="0" fontId="18" fillId="5" borderId="0" xfId="5" applyFont="1" applyFill="1" applyAlignment="1">
      <alignment vertical="top"/>
    </xf>
    <xf numFmtId="0" fontId="6" fillId="5" borderId="0" xfId="6" applyFont="1" applyFill="1"/>
    <xf numFmtId="0" fontId="15" fillId="5" borderId="0" xfId="5" applyFont="1" applyFill="1" applyAlignment="1">
      <alignment horizontal="center"/>
    </xf>
    <xf numFmtId="0" fontId="6" fillId="8" borderId="2" xfId="5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/>
    </xf>
    <xf numFmtId="1" fontId="21" fillId="0" borderId="1" xfId="5" applyNumberFormat="1" applyFont="1" applyBorder="1"/>
    <xf numFmtId="1" fontId="22" fillId="6" borderId="1" xfId="0" applyNumberFormat="1" applyFont="1" applyFill="1" applyBorder="1" applyAlignment="1">
      <alignment horizontal="right" wrapText="1"/>
    </xf>
    <xf numFmtId="1" fontId="21" fillId="0" borderId="1" xfId="5" applyNumberFormat="1" applyFont="1" applyBorder="1" applyAlignment="1">
      <alignment horizontal="right"/>
    </xf>
    <xf numFmtId="1" fontId="23" fillId="0" borderId="1" xfId="5" applyNumberFormat="1" applyFont="1" applyBorder="1" applyAlignment="1">
      <alignment horizontal="right"/>
    </xf>
    <xf numFmtId="1" fontId="15" fillId="5" borderId="0" xfId="5" applyNumberFormat="1" applyFont="1" applyFill="1"/>
    <xf numFmtId="165" fontId="15" fillId="5" borderId="0" xfId="5" applyNumberFormat="1" applyFont="1" applyFill="1"/>
    <xf numFmtId="1" fontId="22" fillId="6" borderId="12" xfId="0" applyNumberFormat="1" applyFont="1" applyFill="1" applyBorder="1" applyAlignment="1">
      <alignment horizontal="right" wrapText="1"/>
    </xf>
    <xf numFmtId="1" fontId="22" fillId="6" borderId="1" xfId="0" applyNumberFormat="1" applyFont="1" applyFill="1" applyBorder="1" applyAlignment="1">
      <alignment wrapText="1"/>
    </xf>
    <xf numFmtId="0" fontId="23" fillId="0" borderId="1" xfId="5" applyFont="1" applyBorder="1" applyAlignment="1">
      <alignment horizontal="left"/>
    </xf>
    <xf numFmtId="1" fontId="23" fillId="0" borderId="1" xfId="5" applyNumberFormat="1" applyFont="1" applyBorder="1"/>
    <xf numFmtId="0" fontId="23" fillId="5" borderId="13" xfId="5" applyFont="1" applyFill="1" applyBorder="1"/>
    <xf numFmtId="1" fontId="23" fillId="5" borderId="14" xfId="5" applyNumberFormat="1" applyFont="1" applyFill="1" applyBorder="1"/>
    <xf numFmtId="166" fontId="23" fillId="5" borderId="14" xfId="5" applyNumberFormat="1" applyFont="1" applyFill="1" applyBorder="1"/>
    <xf numFmtId="0" fontId="21" fillId="5" borderId="0" xfId="5" applyFont="1" applyFill="1"/>
    <xf numFmtId="1" fontId="23" fillId="5" borderId="3" xfId="5" applyNumberFormat="1" applyFont="1" applyFill="1" applyBorder="1"/>
    <xf numFmtId="0" fontId="21" fillId="5" borderId="4" xfId="5" applyFont="1" applyFill="1" applyBorder="1"/>
    <xf numFmtId="1" fontId="21" fillId="5" borderId="0" xfId="5" applyNumberFormat="1" applyFont="1" applyFill="1"/>
    <xf numFmtId="0" fontId="21" fillId="5" borderId="5" xfId="5" applyFont="1" applyFill="1" applyBorder="1"/>
    <xf numFmtId="165" fontId="23" fillId="5" borderId="0" xfId="5" applyNumberFormat="1" applyFont="1" applyFill="1"/>
    <xf numFmtId="165" fontId="21" fillId="5" borderId="0" xfId="5" applyNumberFormat="1" applyFont="1" applyFill="1"/>
    <xf numFmtId="1" fontId="25" fillId="0" borderId="1" xfId="5" applyNumberFormat="1" applyFont="1" applyBorder="1" applyAlignment="1">
      <alignment horizontal="right"/>
    </xf>
    <xf numFmtId="1" fontId="25" fillId="0" borderId="1" xfId="5" applyNumberFormat="1" applyFont="1" applyBorder="1"/>
    <xf numFmtId="0" fontId="21" fillId="5" borderId="14" xfId="5" applyFont="1" applyFill="1" applyBorder="1"/>
    <xf numFmtId="1" fontId="8" fillId="5" borderId="0" xfId="5" applyNumberFormat="1" applyFont="1" applyFill="1"/>
    <xf numFmtId="168" fontId="0" fillId="0" borderId="0" xfId="1" applyNumberFormat="1" applyFont="1"/>
    <xf numFmtId="0" fontId="17" fillId="0" borderId="0" xfId="0" applyFont="1"/>
    <xf numFmtId="0" fontId="26" fillId="0" borderId="0" xfId="0" applyFont="1"/>
    <xf numFmtId="2" fontId="27" fillId="0" borderId="0" xfId="0" applyNumberFormat="1" applyFont="1" applyFill="1" applyBorder="1" applyAlignment="1">
      <alignment horizontal="left" vertical="center" wrapText="1"/>
    </xf>
    <xf numFmtId="2" fontId="12" fillId="0" borderId="0" xfId="0" applyNumberFormat="1" applyFont="1" applyFill="1" applyBorder="1" applyAlignment="1">
      <alignment horizontal="left" vertical="center" wrapText="1"/>
    </xf>
    <xf numFmtId="0" fontId="28" fillId="0" borderId="0" xfId="2" applyFont="1"/>
    <xf numFmtId="1" fontId="0" fillId="0" borderId="0" xfId="0" applyNumberFormat="1" applyFill="1"/>
    <xf numFmtId="1" fontId="0" fillId="0" borderId="0" xfId="0" applyNumberFormat="1" applyFill="1" applyBorder="1"/>
    <xf numFmtId="0" fontId="0" fillId="0" borderId="0" xfId="0" applyFill="1" applyBorder="1"/>
    <xf numFmtId="2" fontId="0" fillId="0" borderId="0" xfId="0" applyNumberFormat="1" applyFill="1" applyBorder="1" applyAlignment="1">
      <alignment wrapText="1"/>
    </xf>
    <xf numFmtId="17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wrapText="1"/>
    </xf>
    <xf numFmtId="0" fontId="0" fillId="0" borderId="0" xfId="0" applyBorder="1"/>
    <xf numFmtId="0" fontId="3" fillId="0" borderId="0" xfId="2" applyBorder="1"/>
    <xf numFmtId="0" fontId="1" fillId="0" borderId="0" xfId="0" applyFont="1" applyBorder="1"/>
    <xf numFmtId="1" fontId="1" fillId="0" borderId="0" xfId="0" applyNumberFormat="1" applyFont="1" applyBorder="1"/>
    <xf numFmtId="0" fontId="1" fillId="0" borderId="0" xfId="0" applyFont="1" applyFill="1"/>
    <xf numFmtId="0" fontId="4" fillId="0" borderId="0" xfId="0" applyFont="1" applyFill="1"/>
    <xf numFmtId="0" fontId="6" fillId="9" borderId="9" xfId="0" applyFont="1" applyFill="1" applyBorder="1" applyAlignment="1">
      <alignment horizontal="left" vertical="center" wrapText="1"/>
    </xf>
    <xf numFmtId="0" fontId="6" fillId="9" borderId="10" xfId="0" applyFont="1" applyFill="1" applyBorder="1" applyAlignment="1">
      <alignment horizontal="left" vertical="center" wrapText="1"/>
    </xf>
    <xf numFmtId="0" fontId="6" fillId="9" borderId="11" xfId="0" applyFont="1" applyFill="1" applyBorder="1" applyAlignment="1">
      <alignment horizontal="left" vertical="center" wrapText="1"/>
    </xf>
    <xf numFmtId="0" fontId="9" fillId="0" borderId="10" xfId="0" applyFont="1" applyBorder="1" applyAlignment="1">
      <alignment horizontal="right" vertical="center"/>
    </xf>
    <xf numFmtId="0" fontId="13" fillId="0" borderId="0" xfId="0" applyFont="1" applyAlignment="1">
      <alignment horizontal="left" vertical="top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4" fillId="5" borderId="6" xfId="5" applyFont="1" applyFill="1" applyBorder="1" applyAlignment="1">
      <alignment horizontal="left" shrinkToFit="1"/>
    </xf>
    <xf numFmtId="0" fontId="24" fillId="5" borderId="7" xfId="5" applyFont="1" applyFill="1" applyBorder="1" applyAlignment="1">
      <alignment horizontal="left" shrinkToFit="1"/>
    </xf>
    <xf numFmtId="0" fontId="24" fillId="5" borderId="8" xfId="5" applyFont="1" applyFill="1" applyBorder="1" applyAlignment="1">
      <alignment horizontal="left" shrinkToFit="1"/>
    </xf>
    <xf numFmtId="0" fontId="19" fillId="5" borderId="0" xfId="5" applyFont="1" applyFill="1" applyAlignment="1">
      <alignment horizontal="right" vertical="top"/>
    </xf>
    <xf numFmtId="0" fontId="6" fillId="9" borderId="9" xfId="5" applyFont="1" applyFill="1" applyBorder="1" applyAlignment="1">
      <alignment horizontal="center" vertical="top"/>
    </xf>
    <xf numFmtId="0" fontId="6" fillId="9" borderId="10" xfId="5" applyFont="1" applyFill="1" applyBorder="1" applyAlignment="1">
      <alignment horizontal="center" vertical="top"/>
    </xf>
    <xf numFmtId="0" fontId="6" fillId="9" borderId="11" xfId="5" applyFont="1" applyFill="1" applyBorder="1" applyAlignment="1">
      <alignment horizontal="center" vertical="top"/>
    </xf>
    <xf numFmtId="0" fontId="21" fillId="5" borderId="4" xfId="5" applyFont="1" applyFill="1" applyBorder="1" applyAlignment="1">
      <alignment horizontal="left"/>
    </xf>
    <xf numFmtId="0" fontId="21" fillId="5" borderId="0" xfId="5" applyFont="1" applyFill="1" applyAlignment="1">
      <alignment horizontal="left"/>
    </xf>
    <xf numFmtId="0" fontId="21" fillId="5" borderId="5" xfId="5" applyFont="1" applyFill="1" applyBorder="1" applyAlignment="1">
      <alignment horizontal="left"/>
    </xf>
    <xf numFmtId="0" fontId="24" fillId="5" borderId="4" xfId="5" applyFont="1" applyFill="1" applyBorder="1"/>
    <xf numFmtId="0" fontId="24" fillId="5" borderId="0" xfId="5" applyFont="1" applyFill="1"/>
    <xf numFmtId="0" fontId="24" fillId="5" borderId="5" xfId="5" applyFont="1" applyFill="1" applyBorder="1"/>
    <xf numFmtId="0" fontId="24" fillId="5" borderId="4" xfId="5" applyFont="1" applyFill="1" applyBorder="1" applyAlignment="1">
      <alignment horizontal="left" shrinkToFit="1"/>
    </xf>
    <xf numFmtId="0" fontId="24" fillId="5" borderId="0" xfId="5" applyFont="1" applyFill="1" applyAlignment="1">
      <alignment horizontal="left" shrinkToFit="1"/>
    </xf>
    <xf numFmtId="0" fontId="24" fillId="5" borderId="5" xfId="5" applyFont="1" applyFill="1" applyBorder="1" applyAlignment="1">
      <alignment horizontal="left" shrinkToFit="1"/>
    </xf>
    <xf numFmtId="0" fontId="23" fillId="5" borderId="1" xfId="5" applyFont="1" applyFill="1" applyBorder="1" applyAlignment="1">
      <alignment horizontal="left"/>
    </xf>
    <xf numFmtId="0" fontId="19" fillId="5" borderId="9" xfId="5" applyFont="1" applyFill="1" applyBorder="1" applyAlignment="1">
      <alignment horizontal="right" vertical="top"/>
    </xf>
    <xf numFmtId="0" fontId="19" fillId="5" borderId="10" xfId="5" applyFont="1" applyFill="1" applyBorder="1" applyAlignment="1">
      <alignment horizontal="right" vertical="top"/>
    </xf>
    <xf numFmtId="0" fontId="19" fillId="5" borderId="11" xfId="5" applyFont="1" applyFill="1" applyBorder="1" applyAlignment="1">
      <alignment horizontal="right" vertical="top"/>
    </xf>
  </cellXfs>
  <cellStyles count="7">
    <cellStyle name="Comma 2" xfId="4" xr:uid="{00000000-0005-0000-0000-000000000000}"/>
    <cellStyle name="Comma 2 2" xfId="3" xr:uid="{00000000-0005-0000-0000-000001000000}"/>
    <cellStyle name="Hyperlink" xfId="2" builtinId="8"/>
    <cellStyle name="Normal" xfId="0" builtinId="0"/>
    <cellStyle name="Normal 16" xfId="5" xr:uid="{00000000-0005-0000-0000-000004000000}"/>
    <cellStyle name="Normal 4" xfId="6" xr:uid="{00000000-0005-0000-0000-000005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171450</xdr:rowOff>
    </xdr:from>
    <xdr:to>
      <xdr:col>3</xdr:col>
      <xdr:colOff>1153786</xdr:colOff>
      <xdr:row>23</xdr:row>
      <xdr:rowOff>86330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36914D-53F0-4E35-8CF1-3D2CF5927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57400"/>
          <a:ext cx="7716511" cy="29628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636877</xdr:colOff>
      <xdr:row>4</xdr:row>
      <xdr:rowOff>9524</xdr:rowOff>
    </xdr:from>
    <xdr:to>
      <xdr:col>13</xdr:col>
      <xdr:colOff>492706</xdr:colOff>
      <xdr:row>16</xdr:row>
      <xdr:rowOff>171449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22A6421-5CBC-4267-98B6-36680C51D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9177" y="771524"/>
          <a:ext cx="4837404" cy="3019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66675</xdr:colOff>
      <xdr:row>4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D034CE-6C4E-45D6-89A7-EBB4AE55F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762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180975</xdr:colOff>
      <xdr:row>4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A7019A-A0A0-44F3-A3A8-C60C360B1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905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coal.nic.in/major-statistics/production-and-supplies" TargetMode="External"/><Relationship Id="rId2" Type="http://schemas.openxmlformats.org/officeDocument/2006/relationships/hyperlink" Target="https://www.ppac.gov.in/content/152_1_Consumption.aspx" TargetMode="External"/><Relationship Id="rId1" Type="http://schemas.openxmlformats.org/officeDocument/2006/relationships/hyperlink" Target="https://posoco.in/reports/monthly-reports/monthly-reports-2020-21/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ppac.gov.in/content/147_1_ConsumptionPetroleum.aspx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ppac.gov.in/content/152_1_Consumption.aspx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petroleum.nic.in/more/indian-png-statist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tabSelected="1" workbookViewId="0">
      <selection activeCell="A39" sqref="A39"/>
    </sheetView>
  </sheetViews>
  <sheetFormatPr defaultRowHeight="14.5" x14ac:dyDescent="0.35"/>
  <cols>
    <col min="2" max="2" width="66.08984375" customWidth="1"/>
    <col min="5" max="5" width="66" customWidth="1"/>
  </cols>
  <sheetData>
    <row r="1" spans="1:5" x14ac:dyDescent="0.35">
      <c r="A1" s="1" t="s">
        <v>21</v>
      </c>
    </row>
    <row r="3" spans="1:5" x14ac:dyDescent="0.35">
      <c r="A3" s="1" t="s">
        <v>381</v>
      </c>
      <c r="B3" s="5" t="s">
        <v>474</v>
      </c>
      <c r="E3" s="5" t="s">
        <v>478</v>
      </c>
    </row>
    <row r="4" spans="1:5" x14ac:dyDescent="0.35">
      <c r="B4" s="17" t="s">
        <v>393</v>
      </c>
      <c r="E4" s="17" t="s">
        <v>399</v>
      </c>
    </row>
    <row r="5" spans="1:5" x14ac:dyDescent="0.35">
      <c r="E5" t="s">
        <v>400</v>
      </c>
    </row>
    <row r="6" spans="1:5" x14ac:dyDescent="0.35">
      <c r="B6" s="3"/>
      <c r="E6" s="3" t="s">
        <v>401</v>
      </c>
    </row>
    <row r="7" spans="1:5" x14ac:dyDescent="0.35">
      <c r="E7" t="s">
        <v>402</v>
      </c>
    </row>
    <row r="9" spans="1:5" x14ac:dyDescent="0.35">
      <c r="B9" s="5" t="s">
        <v>477</v>
      </c>
      <c r="E9" s="5" t="s">
        <v>430</v>
      </c>
    </row>
    <row r="10" spans="1:5" s="4" customFormat="1" x14ac:dyDescent="0.35">
      <c r="B10" s="17" t="s">
        <v>384</v>
      </c>
      <c r="E10" s="17" t="s">
        <v>382</v>
      </c>
    </row>
    <row r="11" spans="1:5" s="4" customFormat="1" x14ac:dyDescent="0.35">
      <c r="B11" t="s">
        <v>476</v>
      </c>
      <c r="E11" t="s">
        <v>431</v>
      </c>
    </row>
    <row r="12" spans="1:5" s="4" customFormat="1" x14ac:dyDescent="0.35">
      <c r="B12" s="3" t="s">
        <v>383</v>
      </c>
      <c r="E12" s="3" t="s">
        <v>412</v>
      </c>
    </row>
    <row r="13" spans="1:5" s="4" customFormat="1" x14ac:dyDescent="0.35">
      <c r="B13" t="s">
        <v>496</v>
      </c>
      <c r="C13" s="9"/>
      <c r="E13" t="s">
        <v>479</v>
      </c>
    </row>
    <row r="14" spans="1:5" s="4" customFormat="1" x14ac:dyDescent="0.35">
      <c r="B14" s="9"/>
      <c r="C14" s="9"/>
    </row>
    <row r="15" spans="1:5" s="4" customFormat="1" x14ac:dyDescent="0.35">
      <c r="B15" s="5" t="s">
        <v>494</v>
      </c>
      <c r="C15" s="9"/>
      <c r="E15" s="5" t="s">
        <v>387</v>
      </c>
    </row>
    <row r="16" spans="1:5" s="4" customFormat="1" x14ac:dyDescent="0.35">
      <c r="B16" s="17" t="s">
        <v>384</v>
      </c>
      <c r="E16" s="17" t="s">
        <v>388</v>
      </c>
    </row>
    <row r="17" spans="1:5" s="4" customFormat="1" x14ac:dyDescent="0.35">
      <c r="B17" t="s">
        <v>475</v>
      </c>
      <c r="E17"/>
    </row>
    <row r="18" spans="1:5" s="4" customFormat="1" x14ac:dyDescent="0.35">
      <c r="B18" s="3" t="s">
        <v>336</v>
      </c>
      <c r="E18" s="3"/>
    </row>
    <row r="19" spans="1:5" s="4" customFormat="1" x14ac:dyDescent="0.35">
      <c r="B19" t="s">
        <v>495</v>
      </c>
      <c r="E19"/>
    </row>
    <row r="20" spans="1:5" s="4" customFormat="1" x14ac:dyDescent="0.35">
      <c r="B20"/>
      <c r="E20"/>
    </row>
    <row r="21" spans="1:5" x14ac:dyDescent="0.35">
      <c r="A21" s="1" t="s">
        <v>0</v>
      </c>
    </row>
    <row r="22" spans="1:5" x14ac:dyDescent="0.35">
      <c r="A22" s="4" t="s">
        <v>22</v>
      </c>
    </row>
    <row r="23" spans="1:5" x14ac:dyDescent="0.35">
      <c r="A23" s="4" t="s">
        <v>23</v>
      </c>
    </row>
    <row r="24" spans="1:5" x14ac:dyDescent="0.35">
      <c r="A24" s="4" t="s">
        <v>18</v>
      </c>
    </row>
    <row r="25" spans="1:5" x14ac:dyDescent="0.35">
      <c r="A25" s="9" t="s">
        <v>24</v>
      </c>
    </row>
    <row r="26" spans="1:5" x14ac:dyDescent="0.35">
      <c r="A26" s="9" t="s">
        <v>25</v>
      </c>
    </row>
    <row r="27" spans="1:5" x14ac:dyDescent="0.35">
      <c r="A27" s="9" t="s">
        <v>26</v>
      </c>
    </row>
    <row r="28" spans="1:5" x14ac:dyDescent="0.35">
      <c r="A28" s="4" t="s">
        <v>19</v>
      </c>
    </row>
    <row r="29" spans="1:5" x14ac:dyDescent="0.35">
      <c r="A29" s="4"/>
    </row>
    <row r="30" spans="1:5" x14ac:dyDescent="0.35">
      <c r="A30" s="1" t="s">
        <v>380</v>
      </c>
    </row>
    <row r="31" spans="1:5" x14ac:dyDescent="0.35">
      <c r="A31" s="18" t="s">
        <v>481</v>
      </c>
    </row>
    <row r="32" spans="1:5" x14ac:dyDescent="0.35">
      <c r="A32" s="4" t="s">
        <v>480</v>
      </c>
    </row>
    <row r="33" spans="1:1" x14ac:dyDescent="0.35">
      <c r="A33" s="4" t="s">
        <v>484</v>
      </c>
    </row>
    <row r="34" spans="1:1" x14ac:dyDescent="0.35">
      <c r="A34" s="4" t="s">
        <v>482</v>
      </c>
    </row>
    <row r="35" spans="1:1" x14ac:dyDescent="0.35">
      <c r="A35" s="4" t="s">
        <v>485</v>
      </c>
    </row>
    <row r="36" spans="1:1" x14ac:dyDescent="0.35">
      <c r="A36" s="4" t="s">
        <v>483</v>
      </c>
    </row>
    <row r="37" spans="1:1" x14ac:dyDescent="0.35">
      <c r="A37" s="4"/>
    </row>
    <row r="38" spans="1:1" x14ac:dyDescent="0.35">
      <c r="A38" s="4" t="s">
        <v>501</v>
      </c>
    </row>
    <row r="39" spans="1:1" x14ac:dyDescent="0.35">
      <c r="A39" s="4" t="s">
        <v>379</v>
      </c>
    </row>
    <row r="40" spans="1:1" x14ac:dyDescent="0.35">
      <c r="A40" s="4" t="s">
        <v>378</v>
      </c>
    </row>
    <row r="41" spans="1:1" x14ac:dyDescent="0.35">
      <c r="A41" s="4" t="s">
        <v>377</v>
      </c>
    </row>
    <row r="42" spans="1:1" x14ac:dyDescent="0.35">
      <c r="A42" s="4" t="s">
        <v>390</v>
      </c>
    </row>
    <row r="43" spans="1:1" x14ac:dyDescent="0.35">
      <c r="A43" s="4" t="s">
        <v>389</v>
      </c>
    </row>
    <row r="44" spans="1:1" x14ac:dyDescent="0.35">
      <c r="A44" s="4"/>
    </row>
  </sheetData>
  <hyperlinks>
    <hyperlink ref="E12" r:id="rId1" xr:uid="{00000000-0004-0000-0000-000000000000}"/>
    <hyperlink ref="B12" r:id="rId2" xr:uid="{00000000-0004-0000-0000-000001000000}"/>
    <hyperlink ref="E6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31"/>
  <sheetViews>
    <sheetView workbookViewId="0">
      <selection activeCell="A28" sqref="A28:B29"/>
    </sheetView>
  </sheetViews>
  <sheetFormatPr defaultColWidth="0" defaultRowHeight="15.75" customHeight="1" zeroHeight="1" x14ac:dyDescent="0.35"/>
  <cols>
    <col min="1" max="1" width="24.36328125" style="76" customWidth="1"/>
    <col min="2" max="4" width="12" style="76" customWidth="1"/>
    <col min="5" max="9" width="12" style="76" hidden="1" customWidth="1"/>
    <col min="10" max="14" width="12" style="76" customWidth="1"/>
    <col min="15" max="15" width="12" style="57" customWidth="1"/>
    <col min="16" max="256" width="9.08984375" style="57" customWidth="1"/>
    <col min="257" max="257" width="24.36328125" style="57" customWidth="1"/>
    <col min="258" max="270" width="12" style="57" customWidth="1"/>
    <col min="271" max="271" width="9.08984375" style="57" customWidth="1"/>
    <col min="272" max="512" width="0" style="57" hidden="1"/>
    <col min="513" max="513" width="24.36328125" style="57" customWidth="1"/>
    <col min="514" max="526" width="12" style="57" customWidth="1"/>
    <col min="527" max="527" width="9.08984375" style="57" customWidth="1"/>
    <col min="528" max="768" width="0" style="57" hidden="1"/>
    <col min="769" max="769" width="24.36328125" style="57" customWidth="1"/>
    <col min="770" max="782" width="12" style="57" customWidth="1"/>
    <col min="783" max="783" width="9.08984375" style="57" customWidth="1"/>
    <col min="784" max="1024" width="0" style="57" hidden="1"/>
    <col min="1025" max="1025" width="24.36328125" style="57" customWidth="1"/>
    <col min="1026" max="1038" width="12" style="57" customWidth="1"/>
    <col min="1039" max="1039" width="9.08984375" style="57" customWidth="1"/>
    <col min="1040" max="1280" width="0" style="57" hidden="1"/>
    <col min="1281" max="1281" width="24.36328125" style="57" customWidth="1"/>
    <col min="1282" max="1294" width="12" style="57" customWidth="1"/>
    <col min="1295" max="1295" width="9.08984375" style="57" customWidth="1"/>
    <col min="1296" max="1536" width="0" style="57" hidden="1"/>
    <col min="1537" max="1537" width="24.36328125" style="57" customWidth="1"/>
    <col min="1538" max="1550" width="12" style="57" customWidth="1"/>
    <col min="1551" max="1551" width="9.08984375" style="57" customWidth="1"/>
    <col min="1552" max="1792" width="0" style="57" hidden="1"/>
    <col min="1793" max="1793" width="24.36328125" style="57" customWidth="1"/>
    <col min="1794" max="1806" width="12" style="57" customWidth="1"/>
    <col min="1807" max="1807" width="9.08984375" style="57" customWidth="1"/>
    <col min="1808" max="2048" width="0" style="57" hidden="1"/>
    <col min="2049" max="2049" width="24.36328125" style="57" customWidth="1"/>
    <col min="2050" max="2062" width="12" style="57" customWidth="1"/>
    <col min="2063" max="2063" width="9.08984375" style="57" customWidth="1"/>
    <col min="2064" max="2304" width="0" style="57" hidden="1"/>
    <col min="2305" max="2305" width="24.36328125" style="57" customWidth="1"/>
    <col min="2306" max="2318" width="12" style="57" customWidth="1"/>
    <col min="2319" max="2319" width="9.08984375" style="57" customWidth="1"/>
    <col min="2320" max="2560" width="0" style="57" hidden="1"/>
    <col min="2561" max="2561" width="24.36328125" style="57" customWidth="1"/>
    <col min="2562" max="2574" width="12" style="57" customWidth="1"/>
    <col min="2575" max="2575" width="9.08984375" style="57" customWidth="1"/>
    <col min="2576" max="2816" width="0" style="57" hidden="1"/>
    <col min="2817" max="2817" width="24.36328125" style="57" customWidth="1"/>
    <col min="2818" max="2830" width="12" style="57" customWidth="1"/>
    <col min="2831" max="2831" width="9.08984375" style="57" customWidth="1"/>
    <col min="2832" max="3072" width="0" style="57" hidden="1"/>
    <col min="3073" max="3073" width="24.36328125" style="57" customWidth="1"/>
    <col min="3074" max="3086" width="12" style="57" customWidth="1"/>
    <col min="3087" max="3087" width="9.08984375" style="57" customWidth="1"/>
    <col min="3088" max="3328" width="0" style="57" hidden="1"/>
    <col min="3329" max="3329" width="24.36328125" style="57" customWidth="1"/>
    <col min="3330" max="3342" width="12" style="57" customWidth="1"/>
    <col min="3343" max="3343" width="9.08984375" style="57" customWidth="1"/>
    <col min="3344" max="3584" width="0" style="57" hidden="1"/>
    <col min="3585" max="3585" width="24.36328125" style="57" customWidth="1"/>
    <col min="3586" max="3598" width="12" style="57" customWidth="1"/>
    <col min="3599" max="3599" width="9.08984375" style="57" customWidth="1"/>
    <col min="3600" max="3840" width="0" style="57" hidden="1"/>
    <col min="3841" max="3841" width="24.36328125" style="57" customWidth="1"/>
    <col min="3842" max="3854" width="12" style="57" customWidth="1"/>
    <col min="3855" max="3855" width="9.08984375" style="57" customWidth="1"/>
    <col min="3856" max="4096" width="0" style="57" hidden="1"/>
    <col min="4097" max="4097" width="24.36328125" style="57" customWidth="1"/>
    <col min="4098" max="4110" width="12" style="57" customWidth="1"/>
    <col min="4111" max="4111" width="9.08984375" style="57" customWidth="1"/>
    <col min="4112" max="4352" width="0" style="57" hidden="1"/>
    <col min="4353" max="4353" width="24.36328125" style="57" customWidth="1"/>
    <col min="4354" max="4366" width="12" style="57" customWidth="1"/>
    <col min="4367" max="4367" width="9.08984375" style="57" customWidth="1"/>
    <col min="4368" max="4608" width="0" style="57" hidden="1"/>
    <col min="4609" max="4609" width="24.36328125" style="57" customWidth="1"/>
    <col min="4610" max="4622" width="12" style="57" customWidth="1"/>
    <col min="4623" max="4623" width="9.08984375" style="57" customWidth="1"/>
    <col min="4624" max="4864" width="0" style="57" hidden="1"/>
    <col min="4865" max="4865" width="24.36328125" style="57" customWidth="1"/>
    <col min="4866" max="4878" width="12" style="57" customWidth="1"/>
    <col min="4879" max="4879" width="9.08984375" style="57" customWidth="1"/>
    <col min="4880" max="5120" width="0" style="57" hidden="1"/>
    <col min="5121" max="5121" width="24.36328125" style="57" customWidth="1"/>
    <col min="5122" max="5134" width="12" style="57" customWidth="1"/>
    <col min="5135" max="5135" width="9.08984375" style="57" customWidth="1"/>
    <col min="5136" max="5376" width="0" style="57" hidden="1"/>
    <col min="5377" max="5377" width="24.36328125" style="57" customWidth="1"/>
    <col min="5378" max="5390" width="12" style="57" customWidth="1"/>
    <col min="5391" max="5391" width="9.08984375" style="57" customWidth="1"/>
    <col min="5392" max="5632" width="0" style="57" hidden="1"/>
    <col min="5633" max="5633" width="24.36328125" style="57" customWidth="1"/>
    <col min="5634" max="5646" width="12" style="57" customWidth="1"/>
    <col min="5647" max="5647" width="9.08984375" style="57" customWidth="1"/>
    <col min="5648" max="5888" width="0" style="57" hidden="1"/>
    <col min="5889" max="5889" width="24.36328125" style="57" customWidth="1"/>
    <col min="5890" max="5902" width="12" style="57" customWidth="1"/>
    <col min="5903" max="5903" width="9.08984375" style="57" customWidth="1"/>
    <col min="5904" max="6144" width="0" style="57" hidden="1"/>
    <col min="6145" max="6145" width="24.36328125" style="57" customWidth="1"/>
    <col min="6146" max="6158" width="12" style="57" customWidth="1"/>
    <col min="6159" max="6159" width="9.08984375" style="57" customWidth="1"/>
    <col min="6160" max="6400" width="0" style="57" hidden="1"/>
    <col min="6401" max="6401" width="24.36328125" style="57" customWidth="1"/>
    <col min="6402" max="6414" width="12" style="57" customWidth="1"/>
    <col min="6415" max="6415" width="9.08984375" style="57" customWidth="1"/>
    <col min="6416" max="6656" width="0" style="57" hidden="1"/>
    <col min="6657" max="6657" width="24.36328125" style="57" customWidth="1"/>
    <col min="6658" max="6670" width="12" style="57" customWidth="1"/>
    <col min="6671" max="6671" width="9.08984375" style="57" customWidth="1"/>
    <col min="6672" max="6912" width="0" style="57" hidden="1"/>
    <col min="6913" max="6913" width="24.36328125" style="57" customWidth="1"/>
    <col min="6914" max="6926" width="12" style="57" customWidth="1"/>
    <col min="6927" max="6927" width="9.08984375" style="57" customWidth="1"/>
    <col min="6928" max="7168" width="0" style="57" hidden="1"/>
    <col min="7169" max="7169" width="24.36328125" style="57" customWidth="1"/>
    <col min="7170" max="7182" width="12" style="57" customWidth="1"/>
    <col min="7183" max="7183" width="9.08984375" style="57" customWidth="1"/>
    <col min="7184" max="7424" width="0" style="57" hidden="1"/>
    <col min="7425" max="7425" width="24.36328125" style="57" customWidth="1"/>
    <col min="7426" max="7438" width="12" style="57" customWidth="1"/>
    <col min="7439" max="7439" width="9.08984375" style="57" customWidth="1"/>
    <col min="7440" max="7680" width="0" style="57" hidden="1"/>
    <col min="7681" max="7681" width="24.36328125" style="57" customWidth="1"/>
    <col min="7682" max="7694" width="12" style="57" customWidth="1"/>
    <col min="7695" max="7695" width="9.08984375" style="57" customWidth="1"/>
    <col min="7696" max="7936" width="0" style="57" hidden="1"/>
    <col min="7937" max="7937" width="24.36328125" style="57" customWidth="1"/>
    <col min="7938" max="7950" width="12" style="57" customWidth="1"/>
    <col min="7951" max="7951" width="9.08984375" style="57" customWidth="1"/>
    <col min="7952" max="8192" width="0" style="57" hidden="1"/>
    <col min="8193" max="8193" width="24.36328125" style="57" customWidth="1"/>
    <col min="8194" max="8206" width="12" style="57" customWidth="1"/>
    <col min="8207" max="8207" width="9.08984375" style="57" customWidth="1"/>
    <col min="8208" max="8448" width="0" style="57" hidden="1"/>
    <col min="8449" max="8449" width="24.36328125" style="57" customWidth="1"/>
    <col min="8450" max="8462" width="12" style="57" customWidth="1"/>
    <col min="8463" max="8463" width="9.08984375" style="57" customWidth="1"/>
    <col min="8464" max="8704" width="0" style="57" hidden="1"/>
    <col min="8705" max="8705" width="24.36328125" style="57" customWidth="1"/>
    <col min="8706" max="8718" width="12" style="57" customWidth="1"/>
    <col min="8719" max="8719" width="9.08984375" style="57" customWidth="1"/>
    <col min="8720" max="8960" width="0" style="57" hidden="1"/>
    <col min="8961" max="8961" width="24.36328125" style="57" customWidth="1"/>
    <col min="8962" max="8974" width="12" style="57" customWidth="1"/>
    <col min="8975" max="8975" width="9.08984375" style="57" customWidth="1"/>
    <col min="8976" max="9216" width="0" style="57" hidden="1"/>
    <col min="9217" max="9217" width="24.36328125" style="57" customWidth="1"/>
    <col min="9218" max="9230" width="12" style="57" customWidth="1"/>
    <col min="9231" max="9231" width="9.08984375" style="57" customWidth="1"/>
    <col min="9232" max="9472" width="0" style="57" hidden="1"/>
    <col min="9473" max="9473" width="24.36328125" style="57" customWidth="1"/>
    <col min="9474" max="9486" width="12" style="57" customWidth="1"/>
    <col min="9487" max="9487" width="9.08984375" style="57" customWidth="1"/>
    <col min="9488" max="9728" width="0" style="57" hidden="1"/>
    <col min="9729" max="9729" width="24.36328125" style="57" customWidth="1"/>
    <col min="9730" max="9742" width="12" style="57" customWidth="1"/>
    <col min="9743" max="9743" width="9.08984375" style="57" customWidth="1"/>
    <col min="9744" max="9984" width="0" style="57" hidden="1"/>
    <col min="9985" max="9985" width="24.36328125" style="57" customWidth="1"/>
    <col min="9986" max="9998" width="12" style="57" customWidth="1"/>
    <col min="9999" max="9999" width="9.08984375" style="57" customWidth="1"/>
    <col min="10000" max="10240" width="0" style="57" hidden="1"/>
    <col min="10241" max="10241" width="24.36328125" style="57" customWidth="1"/>
    <col min="10242" max="10254" width="12" style="57" customWidth="1"/>
    <col min="10255" max="10255" width="9.08984375" style="57" customWidth="1"/>
    <col min="10256" max="10496" width="0" style="57" hidden="1"/>
    <col min="10497" max="10497" width="24.36328125" style="57" customWidth="1"/>
    <col min="10498" max="10510" width="12" style="57" customWidth="1"/>
    <col min="10511" max="10511" width="9.08984375" style="57" customWidth="1"/>
    <col min="10512" max="10752" width="0" style="57" hidden="1"/>
    <col min="10753" max="10753" width="24.36328125" style="57" customWidth="1"/>
    <col min="10754" max="10766" width="12" style="57" customWidth="1"/>
    <col min="10767" max="10767" width="9.08984375" style="57" customWidth="1"/>
    <col min="10768" max="11008" width="0" style="57" hidden="1"/>
    <col min="11009" max="11009" width="24.36328125" style="57" customWidth="1"/>
    <col min="11010" max="11022" width="12" style="57" customWidth="1"/>
    <col min="11023" max="11023" width="9.08984375" style="57" customWidth="1"/>
    <col min="11024" max="11264" width="0" style="57" hidden="1"/>
    <col min="11265" max="11265" width="24.36328125" style="57" customWidth="1"/>
    <col min="11266" max="11278" width="12" style="57" customWidth="1"/>
    <col min="11279" max="11279" width="9.08984375" style="57" customWidth="1"/>
    <col min="11280" max="11520" width="0" style="57" hidden="1"/>
    <col min="11521" max="11521" width="24.36328125" style="57" customWidth="1"/>
    <col min="11522" max="11534" width="12" style="57" customWidth="1"/>
    <col min="11535" max="11535" width="9.08984375" style="57" customWidth="1"/>
    <col min="11536" max="11776" width="0" style="57" hidden="1"/>
    <col min="11777" max="11777" width="24.36328125" style="57" customWidth="1"/>
    <col min="11778" max="11790" width="12" style="57" customWidth="1"/>
    <col min="11791" max="11791" width="9.08984375" style="57" customWidth="1"/>
    <col min="11792" max="12032" width="0" style="57" hidden="1"/>
    <col min="12033" max="12033" width="24.36328125" style="57" customWidth="1"/>
    <col min="12034" max="12046" width="12" style="57" customWidth="1"/>
    <col min="12047" max="12047" width="9.08984375" style="57" customWidth="1"/>
    <col min="12048" max="12288" width="0" style="57" hidden="1"/>
    <col min="12289" max="12289" width="24.36328125" style="57" customWidth="1"/>
    <col min="12290" max="12302" width="12" style="57" customWidth="1"/>
    <col min="12303" max="12303" width="9.08984375" style="57" customWidth="1"/>
    <col min="12304" max="12544" width="0" style="57" hidden="1"/>
    <col min="12545" max="12545" width="24.36328125" style="57" customWidth="1"/>
    <col min="12546" max="12558" width="12" style="57" customWidth="1"/>
    <col min="12559" max="12559" width="9.08984375" style="57" customWidth="1"/>
    <col min="12560" max="12800" width="0" style="57" hidden="1"/>
    <col min="12801" max="12801" width="24.36328125" style="57" customWidth="1"/>
    <col min="12802" max="12814" width="12" style="57" customWidth="1"/>
    <col min="12815" max="12815" width="9.08984375" style="57" customWidth="1"/>
    <col min="12816" max="13056" width="0" style="57" hidden="1"/>
    <col min="13057" max="13057" width="24.36328125" style="57" customWidth="1"/>
    <col min="13058" max="13070" width="12" style="57" customWidth="1"/>
    <col min="13071" max="13071" width="9.08984375" style="57" customWidth="1"/>
    <col min="13072" max="13312" width="0" style="57" hidden="1"/>
    <col min="13313" max="13313" width="24.36328125" style="57" customWidth="1"/>
    <col min="13314" max="13326" width="12" style="57" customWidth="1"/>
    <col min="13327" max="13327" width="9.08984375" style="57" customWidth="1"/>
    <col min="13328" max="13568" width="0" style="57" hidden="1"/>
    <col min="13569" max="13569" width="24.36328125" style="57" customWidth="1"/>
    <col min="13570" max="13582" width="12" style="57" customWidth="1"/>
    <col min="13583" max="13583" width="9.08984375" style="57" customWidth="1"/>
    <col min="13584" max="13824" width="0" style="57" hidden="1"/>
    <col min="13825" max="13825" width="24.36328125" style="57" customWidth="1"/>
    <col min="13826" max="13838" width="12" style="57" customWidth="1"/>
    <col min="13839" max="13839" width="9.08984375" style="57" customWidth="1"/>
    <col min="13840" max="14080" width="0" style="57" hidden="1"/>
    <col min="14081" max="14081" width="24.36328125" style="57" customWidth="1"/>
    <col min="14082" max="14094" width="12" style="57" customWidth="1"/>
    <col min="14095" max="14095" width="9.08984375" style="57" customWidth="1"/>
    <col min="14096" max="14336" width="0" style="57" hidden="1"/>
    <col min="14337" max="14337" width="24.36328125" style="57" customWidth="1"/>
    <col min="14338" max="14350" width="12" style="57" customWidth="1"/>
    <col min="14351" max="14351" width="9.08984375" style="57" customWidth="1"/>
    <col min="14352" max="14592" width="0" style="57" hidden="1"/>
    <col min="14593" max="14593" width="24.36328125" style="57" customWidth="1"/>
    <col min="14594" max="14606" width="12" style="57" customWidth="1"/>
    <col min="14607" max="14607" width="9.08984375" style="57" customWidth="1"/>
    <col min="14608" max="14848" width="0" style="57" hidden="1"/>
    <col min="14849" max="14849" width="24.36328125" style="57" customWidth="1"/>
    <col min="14850" max="14862" width="12" style="57" customWidth="1"/>
    <col min="14863" max="14863" width="9.08984375" style="57" customWidth="1"/>
    <col min="14864" max="15104" width="0" style="57" hidden="1"/>
    <col min="15105" max="15105" width="24.36328125" style="57" customWidth="1"/>
    <col min="15106" max="15118" width="12" style="57" customWidth="1"/>
    <col min="15119" max="15119" width="9.08984375" style="57" customWidth="1"/>
    <col min="15120" max="15360" width="0" style="57" hidden="1"/>
    <col min="15361" max="15361" width="24.36328125" style="57" customWidth="1"/>
    <col min="15362" max="15374" width="12" style="57" customWidth="1"/>
    <col min="15375" max="15375" width="9.08984375" style="57" customWidth="1"/>
    <col min="15376" max="15616" width="0" style="57" hidden="1"/>
    <col min="15617" max="15617" width="24.36328125" style="57" customWidth="1"/>
    <col min="15618" max="15630" width="12" style="57" customWidth="1"/>
    <col min="15631" max="15631" width="9.08984375" style="57" customWidth="1"/>
    <col min="15632" max="15872" width="0" style="57" hidden="1"/>
    <col min="15873" max="15873" width="24.36328125" style="57" customWidth="1"/>
    <col min="15874" max="15886" width="12" style="57" customWidth="1"/>
    <col min="15887" max="15887" width="9.08984375" style="57" customWidth="1"/>
    <col min="15888" max="16128" width="0" style="57" hidden="1"/>
    <col min="16129" max="16129" width="24.36328125" style="57" customWidth="1"/>
    <col min="16130" max="16142" width="12" style="57" customWidth="1"/>
    <col min="16143" max="16143" width="9.08984375" style="57" customWidth="1"/>
    <col min="16144" max="16384" width="0" style="57" hidden="1"/>
  </cols>
  <sheetData>
    <row r="1" spans="1:17" ht="20" x14ac:dyDescent="0.3">
      <c r="A1" s="57"/>
      <c r="B1" s="58" t="s">
        <v>433</v>
      </c>
      <c r="C1" s="57"/>
      <c r="D1" s="58"/>
      <c r="E1" s="58"/>
      <c r="F1" s="58"/>
      <c r="G1" s="58"/>
      <c r="H1" s="58"/>
      <c r="I1" s="57"/>
      <c r="J1" s="57"/>
      <c r="K1" s="57"/>
      <c r="L1" s="57"/>
      <c r="M1" s="57"/>
      <c r="N1" s="57"/>
    </row>
    <row r="2" spans="1:17" ht="14" x14ac:dyDescent="0.3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</row>
    <row r="3" spans="1:17" ht="14" x14ac:dyDescent="0.3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</row>
    <row r="4" spans="1:17" ht="14" x14ac:dyDescent="0.3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</row>
    <row r="5" spans="1:17" ht="17.5" x14ac:dyDescent="0.35">
      <c r="A5" s="59" t="s">
        <v>465</v>
      </c>
      <c r="B5" s="60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</row>
    <row r="6" spans="1:17" ht="17.5" x14ac:dyDescent="0.3">
      <c r="A6" s="115" t="s">
        <v>435</v>
      </c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</row>
    <row r="7" spans="1:17" ht="17.5" x14ac:dyDescent="0.3">
      <c r="A7" s="116" t="s">
        <v>466</v>
      </c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8"/>
    </row>
    <row r="8" spans="1:17" ht="35" x14ac:dyDescent="0.3">
      <c r="A8" s="61" t="s">
        <v>437</v>
      </c>
      <c r="B8" s="61" t="s">
        <v>438</v>
      </c>
      <c r="C8" s="61" t="s">
        <v>439</v>
      </c>
      <c r="D8" s="61" t="s">
        <v>440</v>
      </c>
      <c r="E8" s="61" t="s">
        <v>441</v>
      </c>
      <c r="F8" s="61" t="s">
        <v>442</v>
      </c>
      <c r="G8" s="61" t="s">
        <v>443</v>
      </c>
      <c r="H8" s="61" t="s">
        <v>444</v>
      </c>
      <c r="I8" s="61" t="s">
        <v>445</v>
      </c>
      <c r="J8" s="61" t="s">
        <v>446</v>
      </c>
      <c r="K8" s="61" t="s">
        <v>447</v>
      </c>
      <c r="L8" s="61" t="s">
        <v>448</v>
      </c>
      <c r="M8" s="61" t="s">
        <v>449</v>
      </c>
      <c r="N8" s="61" t="s">
        <v>450</v>
      </c>
      <c r="O8" s="61" t="s">
        <v>470</v>
      </c>
    </row>
    <row r="9" spans="1:17" ht="16.5" customHeight="1" x14ac:dyDescent="0.35">
      <c r="A9" s="62" t="s">
        <v>297</v>
      </c>
      <c r="B9" s="63">
        <v>1900.2895089669996</v>
      </c>
      <c r="C9" s="63">
        <v>2054.1949161490038</v>
      </c>
      <c r="D9" s="64">
        <v>1793.3468987630029</v>
      </c>
      <c r="E9" s="64">
        <v>2219.1593404870132</v>
      </c>
      <c r="F9" s="64">
        <v>2401.711614790001</v>
      </c>
      <c r="G9" s="65">
        <v>2163.8148332390051</v>
      </c>
      <c r="H9" s="65">
        <v>2348.1493904940003</v>
      </c>
      <c r="I9" s="65">
        <v>2260.6591498389917</v>
      </c>
      <c r="J9" s="65">
        <v>2354.1457966239946</v>
      </c>
      <c r="K9" s="65">
        <v>2435.0525639500001</v>
      </c>
      <c r="L9" s="65">
        <v>2105.8014553610001</v>
      </c>
      <c r="M9" s="65">
        <v>2293.4545303439863</v>
      </c>
      <c r="N9" s="83">
        <f>SUM(B9:M9)</f>
        <v>26329.779999006998</v>
      </c>
      <c r="O9" s="86">
        <f>SUM(B9:K9)</f>
        <v>21930.524013302012</v>
      </c>
      <c r="P9" s="67"/>
      <c r="Q9" s="68"/>
    </row>
    <row r="10" spans="1:17" ht="16.5" customHeight="1" x14ac:dyDescent="0.35">
      <c r="A10" s="62" t="s">
        <v>301</v>
      </c>
      <c r="B10" s="63">
        <v>966.26494100000002</v>
      </c>
      <c r="C10" s="63">
        <v>785.91127499999982</v>
      </c>
      <c r="D10" s="69">
        <v>982.87214800000004</v>
      </c>
      <c r="E10" s="69">
        <v>1465.1881879999996</v>
      </c>
      <c r="F10" s="69">
        <v>1366.7629899999999</v>
      </c>
      <c r="G10" s="69">
        <v>1101.7297979999998</v>
      </c>
      <c r="H10" s="69">
        <v>1127.7482850000001</v>
      </c>
      <c r="I10" s="69">
        <v>1248.3723950000003</v>
      </c>
      <c r="J10" s="69">
        <v>1272.1939209999998</v>
      </c>
      <c r="K10" s="69">
        <v>1419.304715</v>
      </c>
      <c r="L10" s="69">
        <v>1219.0556660000004</v>
      </c>
      <c r="M10" s="69">
        <v>1312.3744605454547</v>
      </c>
      <c r="N10" s="83">
        <f>SUM(B10:M10)</f>
        <v>14267.778782545454</v>
      </c>
      <c r="O10" s="86">
        <f t="shared" ref="O10:O21" si="0">SUM(B10:K10)</f>
        <v>11736.348656</v>
      </c>
    </row>
    <row r="11" spans="1:17" ht="16.5" customHeight="1" x14ac:dyDescent="0.35">
      <c r="A11" s="62" t="s">
        <v>451</v>
      </c>
      <c r="B11" s="63">
        <v>2459.1239687445213</v>
      </c>
      <c r="C11" s="63">
        <v>2737.4141283761533</v>
      </c>
      <c r="D11" s="70">
        <v>2638.6722575779891</v>
      </c>
      <c r="E11" s="70">
        <v>2522.9077699623563</v>
      </c>
      <c r="F11" s="70">
        <v>2574.9290912808842</v>
      </c>
      <c r="G11" s="70">
        <v>2372.2949184322615</v>
      </c>
      <c r="H11" s="70">
        <v>2539.306914299862</v>
      </c>
      <c r="I11" s="63">
        <v>2534.7383052778951</v>
      </c>
      <c r="J11" s="63">
        <v>2473.2641568353583</v>
      </c>
      <c r="K11" s="63">
        <v>2456.1561711158474</v>
      </c>
      <c r="L11" s="63">
        <v>2510.9534597670172</v>
      </c>
      <c r="M11" s="63">
        <v>2155.7272645789112</v>
      </c>
      <c r="N11" s="83">
        <f t="shared" ref="N11:N20" si="1">SUM(B11:M11)</f>
        <v>29975.488406249053</v>
      </c>
      <c r="O11" s="86">
        <f t="shared" si="0"/>
        <v>25308.807681903123</v>
      </c>
    </row>
    <row r="12" spans="1:17" ht="16.5" customHeight="1" x14ac:dyDescent="0.35">
      <c r="A12" s="62" t="s">
        <v>303</v>
      </c>
      <c r="B12" s="63">
        <v>645.67579382515623</v>
      </c>
      <c r="C12" s="63">
        <v>679.5829452093277</v>
      </c>
      <c r="D12" s="70">
        <v>649.67093491446451</v>
      </c>
      <c r="E12" s="70">
        <v>658.25801789364255</v>
      </c>
      <c r="F12" s="70">
        <v>666.38074333970349</v>
      </c>
      <c r="G12" s="70">
        <v>653.49547453503874</v>
      </c>
      <c r="H12" s="70">
        <v>697.4823615620021</v>
      </c>
      <c r="I12" s="63">
        <v>708.72417336379033</v>
      </c>
      <c r="J12" s="63">
        <v>728.97079876606927</v>
      </c>
      <c r="K12" s="63">
        <v>738.52625765140999</v>
      </c>
      <c r="L12" s="63">
        <v>688.97909434439896</v>
      </c>
      <c r="M12" s="63">
        <v>482.862440112532</v>
      </c>
      <c r="N12" s="83">
        <f t="shared" si="1"/>
        <v>7998.6090355175338</v>
      </c>
      <c r="O12" s="86">
        <f t="shared" si="0"/>
        <v>6826.7675010606035</v>
      </c>
    </row>
    <row r="13" spans="1:17" ht="16.5" customHeight="1" x14ac:dyDescent="0.35">
      <c r="A13" s="62" t="s">
        <v>299</v>
      </c>
      <c r="B13" s="63">
        <v>254.35419024280102</v>
      </c>
      <c r="C13" s="63">
        <v>268.06204531361806</v>
      </c>
      <c r="D13" s="70">
        <v>260.04836372295716</v>
      </c>
      <c r="E13" s="70">
        <v>195.02356593774365</v>
      </c>
      <c r="F13" s="70">
        <v>231.36937240933844</v>
      </c>
      <c r="G13" s="70">
        <v>176.33663125291838</v>
      </c>
      <c r="H13" s="70">
        <v>170.21238832996161</v>
      </c>
      <c r="I13" s="63">
        <v>188.22542645136201</v>
      </c>
      <c r="J13" s="63">
        <v>152.6743713260702</v>
      </c>
      <c r="K13" s="63">
        <v>164.036551058366</v>
      </c>
      <c r="L13" s="63">
        <v>184.59085911751009</v>
      </c>
      <c r="M13" s="63">
        <v>151.8907371346302</v>
      </c>
      <c r="N13" s="83">
        <f t="shared" si="1"/>
        <v>2396.8245022972774</v>
      </c>
      <c r="O13" s="86">
        <f t="shared" si="0"/>
        <v>2060.3429060451367</v>
      </c>
      <c r="P13" s="67"/>
      <c r="Q13" s="68"/>
    </row>
    <row r="14" spans="1:17" ht="16.5" customHeight="1" x14ac:dyDescent="0.35">
      <c r="A14" s="62" t="s">
        <v>302</v>
      </c>
      <c r="B14" s="63">
        <v>7323.8681179608893</v>
      </c>
      <c r="C14" s="63">
        <v>7788.6883968592438</v>
      </c>
      <c r="D14" s="70">
        <v>7451.6324568051368</v>
      </c>
      <c r="E14" s="70">
        <v>6841.7277897079975</v>
      </c>
      <c r="F14" s="70">
        <v>6117.2108305877391</v>
      </c>
      <c r="G14" s="70">
        <v>5837.5952912828725</v>
      </c>
      <c r="H14" s="70">
        <v>6510.2291372035252</v>
      </c>
      <c r="I14" s="63">
        <v>7565.5534822242607</v>
      </c>
      <c r="J14" s="63">
        <v>7387.3140964337044</v>
      </c>
      <c r="K14" s="63">
        <v>6956.4078840389238</v>
      </c>
      <c r="L14" s="63">
        <v>7161.9543756990215</v>
      </c>
      <c r="M14" s="63">
        <v>5659.8306466439681</v>
      </c>
      <c r="N14" s="83">
        <f t="shared" si="1"/>
        <v>82602.012505447288</v>
      </c>
      <c r="O14" s="86">
        <f t="shared" si="0"/>
        <v>69780.227483104303</v>
      </c>
    </row>
    <row r="15" spans="1:17" ht="16.5" customHeight="1" x14ac:dyDescent="0.35">
      <c r="A15" s="62" t="s">
        <v>304</v>
      </c>
      <c r="B15" s="63">
        <v>45.03277411092153</v>
      </c>
      <c r="C15" s="63">
        <v>49.381141766211663</v>
      </c>
      <c r="D15" s="70">
        <v>53.481650392491481</v>
      </c>
      <c r="E15" s="70">
        <v>51.507754795221871</v>
      </c>
      <c r="F15" s="70">
        <v>63.210866040955665</v>
      </c>
      <c r="G15" s="70">
        <v>60.098123634812325</v>
      </c>
      <c r="H15" s="70">
        <v>48.287083540955656</v>
      </c>
      <c r="I15" s="63">
        <v>50.602727064846498</v>
      </c>
      <c r="J15" s="63">
        <v>46.001593950512024</v>
      </c>
      <c r="K15" s="63">
        <v>57.33493441979531</v>
      </c>
      <c r="L15" s="63">
        <v>53.994992610921543</v>
      </c>
      <c r="M15" s="63">
        <v>48.865902312286757</v>
      </c>
      <c r="N15" s="83">
        <f t="shared" si="1"/>
        <v>627.79954463993238</v>
      </c>
      <c r="O15" s="86">
        <f t="shared" si="0"/>
        <v>524.93864971672406</v>
      </c>
    </row>
    <row r="16" spans="1:17" ht="16.5" customHeight="1" x14ac:dyDescent="0.35">
      <c r="A16" s="62" t="s">
        <v>452</v>
      </c>
      <c r="B16" s="63">
        <v>264.66566697257434</v>
      </c>
      <c r="C16" s="63">
        <v>362.52576916906025</v>
      </c>
      <c r="D16" s="70">
        <v>300.87042834535038</v>
      </c>
      <c r="E16" s="70">
        <v>344.68556437339697</v>
      </c>
      <c r="F16" s="70">
        <v>310.30484298665374</v>
      </c>
      <c r="G16" s="70">
        <v>310.86100393709228</v>
      </c>
      <c r="H16" s="70">
        <v>326.23360064359144</v>
      </c>
      <c r="I16" s="63">
        <v>335.0523461264641</v>
      </c>
      <c r="J16" s="63">
        <v>306.53365331489857</v>
      </c>
      <c r="K16" s="63">
        <v>374.38106802977165</v>
      </c>
      <c r="L16" s="63">
        <v>321.39940087477993</v>
      </c>
      <c r="M16" s="63">
        <v>275.87443711864034</v>
      </c>
      <c r="N16" s="83">
        <f t="shared" si="1"/>
        <v>3833.3877818922742</v>
      </c>
      <c r="O16" s="86">
        <f t="shared" si="0"/>
        <v>3236.1139438988539</v>
      </c>
    </row>
    <row r="17" spans="1:15" ht="16.5" customHeight="1" x14ac:dyDescent="0.35">
      <c r="A17" s="62" t="s">
        <v>453</v>
      </c>
      <c r="B17" s="63">
        <v>498.38352320318523</v>
      </c>
      <c r="C17" s="63">
        <v>516.41900138526501</v>
      </c>
      <c r="D17" s="70">
        <v>477.70168659727557</v>
      </c>
      <c r="E17" s="70">
        <v>571.28134302225567</v>
      </c>
      <c r="F17" s="70">
        <v>481.18646712835795</v>
      </c>
      <c r="G17" s="70">
        <v>530.76533257482799</v>
      </c>
      <c r="H17" s="70">
        <v>473.36997351880234</v>
      </c>
      <c r="I17" s="63">
        <v>460.53006141768958</v>
      </c>
      <c r="J17" s="63">
        <v>628.03754791462097</v>
      </c>
      <c r="K17" s="63">
        <v>604.56223750671529</v>
      </c>
      <c r="L17" s="63">
        <v>587.4111160418264</v>
      </c>
      <c r="M17" s="63">
        <v>471.89082847927887</v>
      </c>
      <c r="N17" s="83">
        <f t="shared" si="1"/>
        <v>6301.5391187900996</v>
      </c>
      <c r="O17" s="86">
        <f t="shared" si="0"/>
        <v>5242.2371742689947</v>
      </c>
    </row>
    <row r="18" spans="1:15" ht="16.5" customHeight="1" x14ac:dyDescent="0.35">
      <c r="A18" s="62" t="s">
        <v>309</v>
      </c>
      <c r="B18" s="63">
        <v>690.53014599999949</v>
      </c>
      <c r="C18" s="63">
        <v>726.4798939999996</v>
      </c>
      <c r="D18" s="70">
        <v>547.89400999999975</v>
      </c>
      <c r="E18" s="70">
        <v>407.05955000000017</v>
      </c>
      <c r="F18" s="70">
        <v>230.65011099999992</v>
      </c>
      <c r="G18" s="70">
        <v>320.76422600000041</v>
      </c>
      <c r="H18" s="70">
        <v>445.65572700000035</v>
      </c>
      <c r="I18" s="63">
        <v>584.8412059999996</v>
      </c>
      <c r="J18" s="63">
        <v>629.55254300000058</v>
      </c>
      <c r="K18" s="63">
        <v>699.89514400000019</v>
      </c>
      <c r="L18" s="63">
        <v>813.57041900000013</v>
      </c>
      <c r="M18" s="63">
        <v>623.47587399999964</v>
      </c>
      <c r="N18" s="83">
        <f t="shared" si="1"/>
        <v>6720.3688499999989</v>
      </c>
      <c r="O18" s="86">
        <f t="shared" si="0"/>
        <v>5283.3225569999995</v>
      </c>
    </row>
    <row r="19" spans="1:15" ht="16.5" customHeight="1" x14ac:dyDescent="0.35">
      <c r="A19" s="62" t="s">
        <v>454</v>
      </c>
      <c r="B19" s="63">
        <v>2253.6149920000007</v>
      </c>
      <c r="C19" s="63">
        <v>2298.8317080000006</v>
      </c>
      <c r="D19" s="70">
        <v>1547.542788</v>
      </c>
      <c r="E19" s="70">
        <v>1688.275985</v>
      </c>
      <c r="F19" s="70">
        <v>1778.0626060000002</v>
      </c>
      <c r="G19" s="70">
        <v>1755.7938019999992</v>
      </c>
      <c r="H19" s="70">
        <v>1664.5080329999998</v>
      </c>
      <c r="I19" s="63">
        <v>1673.0042190000001</v>
      </c>
      <c r="J19" s="63">
        <v>2001.6109490000006</v>
      </c>
      <c r="K19" s="63">
        <v>1863.7026540000002</v>
      </c>
      <c r="L19" s="63">
        <v>1590.9113799999996</v>
      </c>
      <c r="M19" s="63">
        <v>1592.2997090000003</v>
      </c>
      <c r="N19" s="83">
        <f t="shared" si="1"/>
        <v>21708.158824999999</v>
      </c>
      <c r="O19" s="86">
        <f t="shared" si="0"/>
        <v>18524.947736000002</v>
      </c>
    </row>
    <row r="20" spans="1:15" ht="16.5" customHeight="1" x14ac:dyDescent="0.35">
      <c r="A20" s="62" t="s">
        <v>295</v>
      </c>
      <c r="B20" s="63">
        <v>1039.0960492665267</v>
      </c>
      <c r="C20" s="63">
        <v>949.02322172546656</v>
      </c>
      <c r="D20" s="70">
        <v>975.13910273270596</v>
      </c>
      <c r="E20" s="70">
        <v>1023.5169563378383</v>
      </c>
      <c r="F20" s="70">
        <v>908.12853834169448</v>
      </c>
      <c r="G20" s="70">
        <v>905.51019047238856</v>
      </c>
      <c r="H20" s="70">
        <v>992.36388829116186</v>
      </c>
      <c r="I20" s="63">
        <v>902.2231501777735</v>
      </c>
      <c r="J20" s="63">
        <v>965.26715692767721</v>
      </c>
      <c r="K20" s="63">
        <v>976.43191180153951</v>
      </c>
      <c r="L20" s="63">
        <v>866.07690963652703</v>
      </c>
      <c r="M20" s="63">
        <v>862.10202268731257</v>
      </c>
      <c r="N20" s="83">
        <f t="shared" si="1"/>
        <v>11364.879098398613</v>
      </c>
      <c r="O20" s="86">
        <f t="shared" si="0"/>
        <v>9636.7001660747719</v>
      </c>
    </row>
    <row r="21" spans="1:15" ht="16.5" customHeight="1" x14ac:dyDescent="0.3">
      <c r="A21" s="71" t="s">
        <v>450</v>
      </c>
      <c r="B21" s="72">
        <f>SUM(B9:B20)</f>
        <v>18340.899672293574</v>
      </c>
      <c r="C21" s="72">
        <f t="shared" ref="C21:M21" si="2">SUM(C9:C20)</f>
        <v>19216.51444295335</v>
      </c>
      <c r="D21" s="72">
        <f t="shared" si="2"/>
        <v>17678.872725851375</v>
      </c>
      <c r="E21" s="72">
        <f t="shared" si="2"/>
        <v>17988.591825517462</v>
      </c>
      <c r="F21" s="72">
        <f t="shared" si="2"/>
        <v>17129.908073905328</v>
      </c>
      <c r="G21" s="72">
        <f t="shared" si="2"/>
        <v>16189.05962536122</v>
      </c>
      <c r="H21" s="72">
        <f t="shared" si="2"/>
        <v>17343.546782883866</v>
      </c>
      <c r="I21" s="72">
        <f t="shared" si="2"/>
        <v>18512.526641943074</v>
      </c>
      <c r="J21" s="72">
        <f t="shared" si="2"/>
        <v>18945.566585092907</v>
      </c>
      <c r="K21" s="72">
        <f t="shared" si="2"/>
        <v>18745.792092572374</v>
      </c>
      <c r="L21" s="72">
        <f t="shared" si="2"/>
        <v>18104.699128453001</v>
      </c>
      <c r="M21" s="72">
        <f t="shared" si="2"/>
        <v>15930.648852957005</v>
      </c>
      <c r="N21" s="84">
        <f>SUM(N9:N20)</f>
        <v>214126.62644978453</v>
      </c>
      <c r="O21" s="86">
        <f t="shared" si="0"/>
        <v>180091.27846837451</v>
      </c>
    </row>
    <row r="22" spans="1:15" ht="15.5" x14ac:dyDescent="0.35">
      <c r="A22" s="73" t="s">
        <v>455</v>
      </c>
      <c r="B22" s="74"/>
      <c r="C22" s="74"/>
      <c r="D22" s="74"/>
      <c r="E22" s="74"/>
      <c r="F22" s="74"/>
      <c r="G22" s="74"/>
      <c r="H22" s="85"/>
      <c r="I22" s="85"/>
      <c r="J22" s="74"/>
      <c r="K22" s="74"/>
      <c r="L22" s="74"/>
      <c r="M22" s="74"/>
      <c r="N22" s="77"/>
    </row>
    <row r="23" spans="1:15" ht="15.5" x14ac:dyDescent="0.35">
      <c r="A23" s="78" t="s">
        <v>467</v>
      </c>
      <c r="G23" s="81"/>
      <c r="I23" s="82"/>
      <c r="N23" s="80"/>
    </row>
    <row r="24" spans="1:15" ht="15.5" x14ac:dyDescent="0.35">
      <c r="A24" s="119" t="s">
        <v>468</v>
      </c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1"/>
    </row>
    <row r="25" spans="1:15" ht="15.5" x14ac:dyDescent="0.35">
      <c r="A25" s="122" t="s">
        <v>459</v>
      </c>
      <c r="B25" s="123"/>
      <c r="C25" s="123"/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4"/>
    </row>
    <row r="26" spans="1:15" ht="15.5" x14ac:dyDescent="0.35">
      <c r="A26" s="125" t="s">
        <v>469</v>
      </c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7"/>
    </row>
    <row r="27" spans="1:15" ht="15.5" x14ac:dyDescent="0.35">
      <c r="A27" s="112" t="s">
        <v>461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4"/>
    </row>
    <row r="28" spans="1:15" ht="15.5" x14ac:dyDescent="0.35">
      <c r="A28" s="88" t="s">
        <v>27</v>
      </c>
      <c r="B28" s="89" t="s">
        <v>492</v>
      </c>
    </row>
    <row r="29" spans="1:15" ht="15.75" customHeight="1" x14ac:dyDescent="0.35">
      <c r="A29" s="89"/>
      <c r="B29" s="92" t="s">
        <v>336</v>
      </c>
    </row>
    <row r="30" spans="1:15" ht="15.75" customHeight="1" x14ac:dyDescent="0.35"/>
    <row r="31" spans="1:15" ht="15.75" customHeight="1" x14ac:dyDescent="0.35"/>
  </sheetData>
  <mergeCells count="6">
    <mergeCell ref="A27:N27"/>
    <mergeCell ref="A6:N6"/>
    <mergeCell ref="A7:N7"/>
    <mergeCell ref="A24:N24"/>
    <mergeCell ref="A25:N25"/>
    <mergeCell ref="A26:N26"/>
  </mergeCells>
  <hyperlinks>
    <hyperlink ref="B29" r:id="rId1" xr:uid="{00000000-0004-0000-0900-000000000000}"/>
  </hyperlinks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30"/>
  <sheetViews>
    <sheetView workbookViewId="0">
      <selection activeCell="A30" sqref="A30"/>
    </sheetView>
  </sheetViews>
  <sheetFormatPr defaultColWidth="0" defaultRowHeight="15.75" customHeight="1" zeroHeight="1" x14ac:dyDescent="0.35"/>
  <cols>
    <col min="1" max="1" width="24.36328125" style="76" customWidth="1"/>
    <col min="2" max="13" width="10.7265625" style="76" customWidth="1"/>
    <col min="14" max="14" width="11" style="76" customWidth="1"/>
    <col min="15" max="15" width="9.08984375" style="57" customWidth="1"/>
    <col min="16" max="256" width="0" style="57" hidden="1"/>
    <col min="257" max="257" width="24.36328125" style="57" customWidth="1"/>
    <col min="258" max="269" width="10.7265625" style="57" customWidth="1"/>
    <col min="270" max="270" width="11" style="57" customWidth="1"/>
    <col min="271" max="271" width="9.08984375" style="57" customWidth="1"/>
    <col min="272" max="512" width="0" style="57" hidden="1"/>
    <col min="513" max="513" width="24.36328125" style="57" customWidth="1"/>
    <col min="514" max="525" width="10.7265625" style="57" customWidth="1"/>
    <col min="526" max="526" width="11" style="57" customWidth="1"/>
    <col min="527" max="527" width="9.08984375" style="57" customWidth="1"/>
    <col min="528" max="768" width="0" style="57" hidden="1"/>
    <col min="769" max="769" width="24.36328125" style="57" customWidth="1"/>
    <col min="770" max="781" width="10.7265625" style="57" customWidth="1"/>
    <col min="782" max="782" width="11" style="57" customWidth="1"/>
    <col min="783" max="783" width="9.08984375" style="57" customWidth="1"/>
    <col min="784" max="1024" width="0" style="57" hidden="1"/>
    <col min="1025" max="1025" width="24.36328125" style="57" customWidth="1"/>
    <col min="1026" max="1037" width="10.7265625" style="57" customWidth="1"/>
    <col min="1038" max="1038" width="11" style="57" customWidth="1"/>
    <col min="1039" max="1039" width="9.08984375" style="57" customWidth="1"/>
    <col min="1040" max="1280" width="0" style="57" hidden="1"/>
    <col min="1281" max="1281" width="24.36328125" style="57" customWidth="1"/>
    <col min="1282" max="1293" width="10.7265625" style="57" customWidth="1"/>
    <col min="1294" max="1294" width="11" style="57" customWidth="1"/>
    <col min="1295" max="1295" width="9.08984375" style="57" customWidth="1"/>
    <col min="1296" max="1536" width="0" style="57" hidden="1"/>
    <col min="1537" max="1537" width="24.36328125" style="57" customWidth="1"/>
    <col min="1538" max="1549" width="10.7265625" style="57" customWidth="1"/>
    <col min="1550" max="1550" width="11" style="57" customWidth="1"/>
    <col min="1551" max="1551" width="9.08984375" style="57" customWidth="1"/>
    <col min="1552" max="1792" width="0" style="57" hidden="1"/>
    <col min="1793" max="1793" width="24.36328125" style="57" customWidth="1"/>
    <col min="1794" max="1805" width="10.7265625" style="57" customWidth="1"/>
    <col min="1806" max="1806" width="11" style="57" customWidth="1"/>
    <col min="1807" max="1807" width="9.08984375" style="57" customWidth="1"/>
    <col min="1808" max="2048" width="0" style="57" hidden="1"/>
    <col min="2049" max="2049" width="24.36328125" style="57" customWidth="1"/>
    <col min="2050" max="2061" width="10.7265625" style="57" customWidth="1"/>
    <col min="2062" max="2062" width="11" style="57" customWidth="1"/>
    <col min="2063" max="2063" width="9.08984375" style="57" customWidth="1"/>
    <col min="2064" max="2304" width="0" style="57" hidden="1"/>
    <col min="2305" max="2305" width="24.36328125" style="57" customWidth="1"/>
    <col min="2306" max="2317" width="10.7265625" style="57" customWidth="1"/>
    <col min="2318" max="2318" width="11" style="57" customWidth="1"/>
    <col min="2319" max="2319" width="9.08984375" style="57" customWidth="1"/>
    <col min="2320" max="2560" width="0" style="57" hidden="1"/>
    <col min="2561" max="2561" width="24.36328125" style="57" customWidth="1"/>
    <col min="2562" max="2573" width="10.7265625" style="57" customWidth="1"/>
    <col min="2574" max="2574" width="11" style="57" customWidth="1"/>
    <col min="2575" max="2575" width="9.08984375" style="57" customWidth="1"/>
    <col min="2576" max="2816" width="0" style="57" hidden="1"/>
    <col min="2817" max="2817" width="24.36328125" style="57" customWidth="1"/>
    <col min="2818" max="2829" width="10.7265625" style="57" customWidth="1"/>
    <col min="2830" max="2830" width="11" style="57" customWidth="1"/>
    <col min="2831" max="2831" width="9.08984375" style="57" customWidth="1"/>
    <col min="2832" max="3072" width="0" style="57" hidden="1"/>
    <col min="3073" max="3073" width="24.36328125" style="57" customWidth="1"/>
    <col min="3074" max="3085" width="10.7265625" style="57" customWidth="1"/>
    <col min="3086" max="3086" width="11" style="57" customWidth="1"/>
    <col min="3087" max="3087" width="9.08984375" style="57" customWidth="1"/>
    <col min="3088" max="3328" width="0" style="57" hidden="1"/>
    <col min="3329" max="3329" width="24.36328125" style="57" customWidth="1"/>
    <col min="3330" max="3341" width="10.7265625" style="57" customWidth="1"/>
    <col min="3342" max="3342" width="11" style="57" customWidth="1"/>
    <col min="3343" max="3343" width="9.08984375" style="57" customWidth="1"/>
    <col min="3344" max="3584" width="0" style="57" hidden="1"/>
    <col min="3585" max="3585" width="24.36328125" style="57" customWidth="1"/>
    <col min="3586" max="3597" width="10.7265625" style="57" customWidth="1"/>
    <col min="3598" max="3598" width="11" style="57" customWidth="1"/>
    <col min="3599" max="3599" width="9.08984375" style="57" customWidth="1"/>
    <col min="3600" max="3840" width="0" style="57" hidden="1"/>
    <col min="3841" max="3841" width="24.36328125" style="57" customWidth="1"/>
    <col min="3842" max="3853" width="10.7265625" style="57" customWidth="1"/>
    <col min="3854" max="3854" width="11" style="57" customWidth="1"/>
    <col min="3855" max="3855" width="9.08984375" style="57" customWidth="1"/>
    <col min="3856" max="4096" width="0" style="57" hidden="1"/>
    <col min="4097" max="4097" width="24.36328125" style="57" customWidth="1"/>
    <col min="4098" max="4109" width="10.7265625" style="57" customWidth="1"/>
    <col min="4110" max="4110" width="11" style="57" customWidth="1"/>
    <col min="4111" max="4111" width="9.08984375" style="57" customWidth="1"/>
    <col min="4112" max="4352" width="0" style="57" hidden="1"/>
    <col min="4353" max="4353" width="24.36328125" style="57" customWidth="1"/>
    <col min="4354" max="4365" width="10.7265625" style="57" customWidth="1"/>
    <col min="4366" max="4366" width="11" style="57" customWidth="1"/>
    <col min="4367" max="4367" width="9.08984375" style="57" customWidth="1"/>
    <col min="4368" max="4608" width="0" style="57" hidden="1"/>
    <col min="4609" max="4609" width="24.36328125" style="57" customWidth="1"/>
    <col min="4610" max="4621" width="10.7265625" style="57" customWidth="1"/>
    <col min="4622" max="4622" width="11" style="57" customWidth="1"/>
    <col min="4623" max="4623" width="9.08984375" style="57" customWidth="1"/>
    <col min="4624" max="4864" width="0" style="57" hidden="1"/>
    <col min="4865" max="4865" width="24.36328125" style="57" customWidth="1"/>
    <col min="4866" max="4877" width="10.7265625" style="57" customWidth="1"/>
    <col min="4878" max="4878" width="11" style="57" customWidth="1"/>
    <col min="4879" max="4879" width="9.08984375" style="57" customWidth="1"/>
    <col min="4880" max="5120" width="0" style="57" hidden="1"/>
    <col min="5121" max="5121" width="24.36328125" style="57" customWidth="1"/>
    <col min="5122" max="5133" width="10.7265625" style="57" customWidth="1"/>
    <col min="5134" max="5134" width="11" style="57" customWidth="1"/>
    <col min="5135" max="5135" width="9.08984375" style="57" customWidth="1"/>
    <col min="5136" max="5376" width="0" style="57" hidden="1"/>
    <col min="5377" max="5377" width="24.36328125" style="57" customWidth="1"/>
    <col min="5378" max="5389" width="10.7265625" style="57" customWidth="1"/>
    <col min="5390" max="5390" width="11" style="57" customWidth="1"/>
    <col min="5391" max="5391" width="9.08984375" style="57" customWidth="1"/>
    <col min="5392" max="5632" width="0" style="57" hidden="1"/>
    <col min="5633" max="5633" width="24.36328125" style="57" customWidth="1"/>
    <col min="5634" max="5645" width="10.7265625" style="57" customWidth="1"/>
    <col min="5646" max="5646" width="11" style="57" customWidth="1"/>
    <col min="5647" max="5647" width="9.08984375" style="57" customWidth="1"/>
    <col min="5648" max="5888" width="0" style="57" hidden="1"/>
    <col min="5889" max="5889" width="24.36328125" style="57" customWidth="1"/>
    <col min="5890" max="5901" width="10.7265625" style="57" customWidth="1"/>
    <col min="5902" max="5902" width="11" style="57" customWidth="1"/>
    <col min="5903" max="5903" width="9.08984375" style="57" customWidth="1"/>
    <col min="5904" max="6144" width="0" style="57" hidden="1"/>
    <col min="6145" max="6145" width="24.36328125" style="57" customWidth="1"/>
    <col min="6146" max="6157" width="10.7265625" style="57" customWidth="1"/>
    <col min="6158" max="6158" width="11" style="57" customWidth="1"/>
    <col min="6159" max="6159" width="9.08984375" style="57" customWidth="1"/>
    <col min="6160" max="6400" width="0" style="57" hidden="1"/>
    <col min="6401" max="6401" width="24.36328125" style="57" customWidth="1"/>
    <col min="6402" max="6413" width="10.7265625" style="57" customWidth="1"/>
    <col min="6414" max="6414" width="11" style="57" customWidth="1"/>
    <col min="6415" max="6415" width="9.08984375" style="57" customWidth="1"/>
    <col min="6416" max="6656" width="0" style="57" hidden="1"/>
    <col min="6657" max="6657" width="24.36328125" style="57" customWidth="1"/>
    <col min="6658" max="6669" width="10.7265625" style="57" customWidth="1"/>
    <col min="6670" max="6670" width="11" style="57" customWidth="1"/>
    <col min="6671" max="6671" width="9.08984375" style="57" customWidth="1"/>
    <col min="6672" max="6912" width="0" style="57" hidden="1"/>
    <col min="6913" max="6913" width="24.36328125" style="57" customWidth="1"/>
    <col min="6914" max="6925" width="10.7265625" style="57" customWidth="1"/>
    <col min="6926" max="6926" width="11" style="57" customWidth="1"/>
    <col min="6927" max="6927" width="9.08984375" style="57" customWidth="1"/>
    <col min="6928" max="7168" width="0" style="57" hidden="1"/>
    <col min="7169" max="7169" width="24.36328125" style="57" customWidth="1"/>
    <col min="7170" max="7181" width="10.7265625" style="57" customWidth="1"/>
    <col min="7182" max="7182" width="11" style="57" customWidth="1"/>
    <col min="7183" max="7183" width="9.08984375" style="57" customWidth="1"/>
    <col min="7184" max="7424" width="0" style="57" hidden="1"/>
    <col min="7425" max="7425" width="24.36328125" style="57" customWidth="1"/>
    <col min="7426" max="7437" width="10.7265625" style="57" customWidth="1"/>
    <col min="7438" max="7438" width="11" style="57" customWidth="1"/>
    <col min="7439" max="7439" width="9.08984375" style="57" customWidth="1"/>
    <col min="7440" max="7680" width="0" style="57" hidden="1"/>
    <col min="7681" max="7681" width="24.36328125" style="57" customWidth="1"/>
    <col min="7682" max="7693" width="10.7265625" style="57" customWidth="1"/>
    <col min="7694" max="7694" width="11" style="57" customWidth="1"/>
    <col min="7695" max="7695" width="9.08984375" style="57" customWidth="1"/>
    <col min="7696" max="7936" width="0" style="57" hidden="1"/>
    <col min="7937" max="7937" width="24.36328125" style="57" customWidth="1"/>
    <col min="7938" max="7949" width="10.7265625" style="57" customWidth="1"/>
    <col min="7950" max="7950" width="11" style="57" customWidth="1"/>
    <col min="7951" max="7951" width="9.08984375" style="57" customWidth="1"/>
    <col min="7952" max="8192" width="0" style="57" hidden="1"/>
    <col min="8193" max="8193" width="24.36328125" style="57" customWidth="1"/>
    <col min="8194" max="8205" width="10.7265625" style="57" customWidth="1"/>
    <col min="8206" max="8206" width="11" style="57" customWidth="1"/>
    <col min="8207" max="8207" width="9.08984375" style="57" customWidth="1"/>
    <col min="8208" max="8448" width="0" style="57" hidden="1"/>
    <col min="8449" max="8449" width="24.36328125" style="57" customWidth="1"/>
    <col min="8450" max="8461" width="10.7265625" style="57" customWidth="1"/>
    <col min="8462" max="8462" width="11" style="57" customWidth="1"/>
    <col min="8463" max="8463" width="9.08984375" style="57" customWidth="1"/>
    <col min="8464" max="8704" width="0" style="57" hidden="1"/>
    <col min="8705" max="8705" width="24.36328125" style="57" customWidth="1"/>
    <col min="8706" max="8717" width="10.7265625" style="57" customWidth="1"/>
    <col min="8718" max="8718" width="11" style="57" customWidth="1"/>
    <col min="8719" max="8719" width="9.08984375" style="57" customWidth="1"/>
    <col min="8720" max="8960" width="0" style="57" hidden="1"/>
    <col min="8961" max="8961" width="24.36328125" style="57" customWidth="1"/>
    <col min="8962" max="8973" width="10.7265625" style="57" customWidth="1"/>
    <col min="8974" max="8974" width="11" style="57" customWidth="1"/>
    <col min="8975" max="8975" width="9.08984375" style="57" customWidth="1"/>
    <col min="8976" max="9216" width="0" style="57" hidden="1"/>
    <col min="9217" max="9217" width="24.36328125" style="57" customWidth="1"/>
    <col min="9218" max="9229" width="10.7265625" style="57" customWidth="1"/>
    <col min="9230" max="9230" width="11" style="57" customWidth="1"/>
    <col min="9231" max="9231" width="9.08984375" style="57" customWidth="1"/>
    <col min="9232" max="9472" width="0" style="57" hidden="1"/>
    <col min="9473" max="9473" width="24.36328125" style="57" customWidth="1"/>
    <col min="9474" max="9485" width="10.7265625" style="57" customWidth="1"/>
    <col min="9486" max="9486" width="11" style="57" customWidth="1"/>
    <col min="9487" max="9487" width="9.08984375" style="57" customWidth="1"/>
    <col min="9488" max="9728" width="0" style="57" hidden="1"/>
    <col min="9729" max="9729" width="24.36328125" style="57" customWidth="1"/>
    <col min="9730" max="9741" width="10.7265625" style="57" customWidth="1"/>
    <col min="9742" max="9742" width="11" style="57" customWidth="1"/>
    <col min="9743" max="9743" width="9.08984375" style="57" customWidth="1"/>
    <col min="9744" max="9984" width="0" style="57" hidden="1"/>
    <col min="9985" max="9985" width="24.36328125" style="57" customWidth="1"/>
    <col min="9986" max="9997" width="10.7265625" style="57" customWidth="1"/>
    <col min="9998" max="9998" width="11" style="57" customWidth="1"/>
    <col min="9999" max="9999" width="9.08984375" style="57" customWidth="1"/>
    <col min="10000" max="10240" width="0" style="57" hidden="1"/>
    <col min="10241" max="10241" width="24.36328125" style="57" customWidth="1"/>
    <col min="10242" max="10253" width="10.7265625" style="57" customWidth="1"/>
    <col min="10254" max="10254" width="11" style="57" customWidth="1"/>
    <col min="10255" max="10255" width="9.08984375" style="57" customWidth="1"/>
    <col min="10256" max="10496" width="0" style="57" hidden="1"/>
    <col min="10497" max="10497" width="24.36328125" style="57" customWidth="1"/>
    <col min="10498" max="10509" width="10.7265625" style="57" customWidth="1"/>
    <col min="10510" max="10510" width="11" style="57" customWidth="1"/>
    <col min="10511" max="10511" width="9.08984375" style="57" customWidth="1"/>
    <col min="10512" max="10752" width="0" style="57" hidden="1"/>
    <col min="10753" max="10753" width="24.36328125" style="57" customWidth="1"/>
    <col min="10754" max="10765" width="10.7265625" style="57" customWidth="1"/>
    <col min="10766" max="10766" width="11" style="57" customWidth="1"/>
    <col min="10767" max="10767" width="9.08984375" style="57" customWidth="1"/>
    <col min="10768" max="11008" width="0" style="57" hidden="1"/>
    <col min="11009" max="11009" width="24.36328125" style="57" customWidth="1"/>
    <col min="11010" max="11021" width="10.7265625" style="57" customWidth="1"/>
    <col min="11022" max="11022" width="11" style="57" customWidth="1"/>
    <col min="11023" max="11023" width="9.08984375" style="57" customWidth="1"/>
    <col min="11024" max="11264" width="0" style="57" hidden="1"/>
    <col min="11265" max="11265" width="24.36328125" style="57" customWidth="1"/>
    <col min="11266" max="11277" width="10.7265625" style="57" customWidth="1"/>
    <col min="11278" max="11278" width="11" style="57" customWidth="1"/>
    <col min="11279" max="11279" width="9.08984375" style="57" customWidth="1"/>
    <col min="11280" max="11520" width="0" style="57" hidden="1"/>
    <col min="11521" max="11521" width="24.36328125" style="57" customWidth="1"/>
    <col min="11522" max="11533" width="10.7265625" style="57" customWidth="1"/>
    <col min="11534" max="11534" width="11" style="57" customWidth="1"/>
    <col min="11535" max="11535" width="9.08984375" style="57" customWidth="1"/>
    <col min="11536" max="11776" width="0" style="57" hidden="1"/>
    <col min="11777" max="11777" width="24.36328125" style="57" customWidth="1"/>
    <col min="11778" max="11789" width="10.7265625" style="57" customWidth="1"/>
    <col min="11790" max="11790" width="11" style="57" customWidth="1"/>
    <col min="11791" max="11791" width="9.08984375" style="57" customWidth="1"/>
    <col min="11792" max="12032" width="0" style="57" hidden="1"/>
    <col min="12033" max="12033" width="24.36328125" style="57" customWidth="1"/>
    <col min="12034" max="12045" width="10.7265625" style="57" customWidth="1"/>
    <col min="12046" max="12046" width="11" style="57" customWidth="1"/>
    <col min="12047" max="12047" width="9.08984375" style="57" customWidth="1"/>
    <col min="12048" max="12288" width="0" style="57" hidden="1"/>
    <col min="12289" max="12289" width="24.36328125" style="57" customWidth="1"/>
    <col min="12290" max="12301" width="10.7265625" style="57" customWidth="1"/>
    <col min="12302" max="12302" width="11" style="57" customWidth="1"/>
    <col min="12303" max="12303" width="9.08984375" style="57" customWidth="1"/>
    <col min="12304" max="12544" width="0" style="57" hidden="1"/>
    <col min="12545" max="12545" width="24.36328125" style="57" customWidth="1"/>
    <col min="12546" max="12557" width="10.7265625" style="57" customWidth="1"/>
    <col min="12558" max="12558" width="11" style="57" customWidth="1"/>
    <col min="12559" max="12559" width="9.08984375" style="57" customWidth="1"/>
    <col min="12560" max="12800" width="0" style="57" hidden="1"/>
    <col min="12801" max="12801" width="24.36328125" style="57" customWidth="1"/>
    <col min="12802" max="12813" width="10.7265625" style="57" customWidth="1"/>
    <col min="12814" max="12814" width="11" style="57" customWidth="1"/>
    <col min="12815" max="12815" width="9.08984375" style="57" customWidth="1"/>
    <col min="12816" max="13056" width="0" style="57" hidden="1"/>
    <col min="13057" max="13057" width="24.36328125" style="57" customWidth="1"/>
    <col min="13058" max="13069" width="10.7265625" style="57" customWidth="1"/>
    <col min="13070" max="13070" width="11" style="57" customWidth="1"/>
    <col min="13071" max="13071" width="9.08984375" style="57" customWidth="1"/>
    <col min="13072" max="13312" width="0" style="57" hidden="1"/>
    <col min="13313" max="13313" width="24.36328125" style="57" customWidth="1"/>
    <col min="13314" max="13325" width="10.7265625" style="57" customWidth="1"/>
    <col min="13326" max="13326" width="11" style="57" customWidth="1"/>
    <col min="13327" max="13327" width="9.08984375" style="57" customWidth="1"/>
    <col min="13328" max="13568" width="0" style="57" hidden="1"/>
    <col min="13569" max="13569" width="24.36328125" style="57" customWidth="1"/>
    <col min="13570" max="13581" width="10.7265625" style="57" customWidth="1"/>
    <col min="13582" max="13582" width="11" style="57" customWidth="1"/>
    <col min="13583" max="13583" width="9.08984375" style="57" customWidth="1"/>
    <col min="13584" max="13824" width="0" style="57" hidden="1"/>
    <col min="13825" max="13825" width="24.36328125" style="57" customWidth="1"/>
    <col min="13826" max="13837" width="10.7265625" style="57" customWidth="1"/>
    <col min="13838" max="13838" width="11" style="57" customWidth="1"/>
    <col min="13839" max="13839" width="9.08984375" style="57" customWidth="1"/>
    <col min="13840" max="14080" width="0" style="57" hidden="1"/>
    <col min="14081" max="14081" width="24.36328125" style="57" customWidth="1"/>
    <col min="14082" max="14093" width="10.7265625" style="57" customWidth="1"/>
    <col min="14094" max="14094" width="11" style="57" customWidth="1"/>
    <col min="14095" max="14095" width="9.08984375" style="57" customWidth="1"/>
    <col min="14096" max="14336" width="0" style="57" hidden="1"/>
    <col min="14337" max="14337" width="24.36328125" style="57" customWidth="1"/>
    <col min="14338" max="14349" width="10.7265625" style="57" customWidth="1"/>
    <col min="14350" max="14350" width="11" style="57" customWidth="1"/>
    <col min="14351" max="14351" width="9.08984375" style="57" customWidth="1"/>
    <col min="14352" max="14592" width="0" style="57" hidden="1"/>
    <col min="14593" max="14593" width="24.36328125" style="57" customWidth="1"/>
    <col min="14594" max="14605" width="10.7265625" style="57" customWidth="1"/>
    <col min="14606" max="14606" width="11" style="57" customWidth="1"/>
    <col min="14607" max="14607" width="9.08984375" style="57" customWidth="1"/>
    <col min="14608" max="14848" width="0" style="57" hidden="1"/>
    <col min="14849" max="14849" width="24.36328125" style="57" customWidth="1"/>
    <col min="14850" max="14861" width="10.7265625" style="57" customWidth="1"/>
    <col min="14862" max="14862" width="11" style="57" customWidth="1"/>
    <col min="14863" max="14863" width="9.08984375" style="57" customWidth="1"/>
    <col min="14864" max="15104" width="0" style="57" hidden="1"/>
    <col min="15105" max="15105" width="24.36328125" style="57" customWidth="1"/>
    <col min="15106" max="15117" width="10.7265625" style="57" customWidth="1"/>
    <col min="15118" max="15118" width="11" style="57" customWidth="1"/>
    <col min="15119" max="15119" width="9.08984375" style="57" customWidth="1"/>
    <col min="15120" max="15360" width="0" style="57" hidden="1"/>
    <col min="15361" max="15361" width="24.36328125" style="57" customWidth="1"/>
    <col min="15362" max="15373" width="10.7265625" style="57" customWidth="1"/>
    <col min="15374" max="15374" width="11" style="57" customWidth="1"/>
    <col min="15375" max="15375" width="9.08984375" style="57" customWidth="1"/>
    <col min="15376" max="15616" width="0" style="57" hidden="1"/>
    <col min="15617" max="15617" width="24.36328125" style="57" customWidth="1"/>
    <col min="15618" max="15629" width="10.7265625" style="57" customWidth="1"/>
    <col min="15630" max="15630" width="11" style="57" customWidth="1"/>
    <col min="15631" max="15631" width="9.08984375" style="57" customWidth="1"/>
    <col min="15632" max="15872" width="0" style="57" hidden="1"/>
    <col min="15873" max="15873" width="24.36328125" style="57" customWidth="1"/>
    <col min="15874" max="15885" width="10.7265625" style="57" customWidth="1"/>
    <col min="15886" max="15886" width="11" style="57" customWidth="1"/>
    <col min="15887" max="15887" width="9.08984375" style="57" customWidth="1"/>
    <col min="15888" max="16128" width="0" style="57" hidden="1"/>
    <col min="16129" max="16129" width="24.36328125" style="57" customWidth="1"/>
    <col min="16130" max="16141" width="10.7265625" style="57" customWidth="1"/>
    <col min="16142" max="16142" width="11" style="57" customWidth="1"/>
    <col min="16143" max="16143" width="9.08984375" style="57" customWidth="1"/>
    <col min="16144" max="16384" width="0" style="57" hidden="1"/>
  </cols>
  <sheetData>
    <row r="1" spans="1:17" ht="20" x14ac:dyDescent="0.3">
      <c r="A1" s="57"/>
      <c r="B1" s="58" t="s">
        <v>433</v>
      </c>
      <c r="C1" s="57"/>
      <c r="D1" s="58"/>
      <c r="E1" s="58"/>
      <c r="F1" s="58"/>
      <c r="G1" s="58"/>
      <c r="H1" s="58"/>
      <c r="I1" s="57"/>
      <c r="J1" s="57"/>
      <c r="K1" s="57"/>
      <c r="L1" s="57"/>
      <c r="M1" s="57"/>
      <c r="N1" s="57"/>
    </row>
    <row r="2" spans="1:17" ht="14" x14ac:dyDescent="0.3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</row>
    <row r="3" spans="1:17" ht="14" x14ac:dyDescent="0.3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</row>
    <row r="4" spans="1:17" ht="14" x14ac:dyDescent="0.3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</row>
    <row r="5" spans="1:17" ht="17.5" x14ac:dyDescent="0.35">
      <c r="A5" s="59" t="s">
        <v>434</v>
      </c>
      <c r="B5" s="60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</row>
    <row r="6" spans="1:17" ht="17.5" x14ac:dyDescent="0.3">
      <c r="A6" s="129" t="s">
        <v>435</v>
      </c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1"/>
    </row>
    <row r="7" spans="1:17" ht="18" x14ac:dyDescent="0.3">
      <c r="A7" s="116" t="s">
        <v>436</v>
      </c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8"/>
    </row>
    <row r="8" spans="1:17" ht="17.5" x14ac:dyDescent="0.3">
      <c r="A8" s="61" t="s">
        <v>437</v>
      </c>
      <c r="B8" s="61" t="s">
        <v>438</v>
      </c>
      <c r="C8" s="61" t="s">
        <v>439</v>
      </c>
      <c r="D8" s="61" t="s">
        <v>440</v>
      </c>
      <c r="E8" s="61" t="s">
        <v>441</v>
      </c>
      <c r="F8" s="61" t="s">
        <v>442</v>
      </c>
      <c r="G8" s="61" t="s">
        <v>443</v>
      </c>
      <c r="H8" s="61" t="s">
        <v>444</v>
      </c>
      <c r="I8" s="61" t="s">
        <v>445</v>
      </c>
      <c r="J8" s="61" t="s">
        <v>446</v>
      </c>
      <c r="K8" s="61" t="s">
        <v>447</v>
      </c>
      <c r="L8" s="61" t="s">
        <v>448</v>
      </c>
      <c r="M8" s="61" t="s">
        <v>449</v>
      </c>
      <c r="N8" s="61" t="s">
        <v>450</v>
      </c>
    </row>
    <row r="9" spans="1:17" ht="15.5" x14ac:dyDescent="0.35">
      <c r="A9" s="62" t="s">
        <v>297</v>
      </c>
      <c r="B9" s="63">
        <v>2112.9966433430131</v>
      </c>
      <c r="C9" s="63">
        <v>2295.6130733830196</v>
      </c>
      <c r="D9" s="64">
        <v>2063.6710397960073</v>
      </c>
      <c r="E9" s="64">
        <v>2264.0943155070108</v>
      </c>
      <c r="F9" s="64">
        <v>2273.1604699930199</v>
      </c>
      <c r="G9" s="65">
        <v>2266.2002183350091</v>
      </c>
      <c r="H9" s="65">
        <v>2421.9968019700141</v>
      </c>
      <c r="I9" s="65">
        <v>2353.7566176370128</v>
      </c>
      <c r="J9" s="65">
        <v>2530.0067386260116</v>
      </c>
      <c r="K9" s="65">
        <v>2492.3170664330341</v>
      </c>
      <c r="L9" s="65"/>
      <c r="M9" s="65"/>
      <c r="N9" s="66">
        <f>SUM(B9:M9)</f>
        <v>23073.812985023153</v>
      </c>
      <c r="O9" s="67"/>
      <c r="P9" s="67"/>
      <c r="Q9" s="68"/>
    </row>
    <row r="10" spans="1:17" ht="15.5" x14ac:dyDescent="0.35">
      <c r="A10" s="62" t="s">
        <v>301</v>
      </c>
      <c r="B10" s="63">
        <v>822.66141799999991</v>
      </c>
      <c r="C10" s="63">
        <v>1021.717853</v>
      </c>
      <c r="D10" s="64">
        <v>1231.093959</v>
      </c>
      <c r="E10" s="64">
        <v>1281.7597934200001</v>
      </c>
      <c r="F10" s="64">
        <v>1077.5762948745453</v>
      </c>
      <c r="G10" s="64">
        <v>1142.0495084199997</v>
      </c>
      <c r="H10" s="69">
        <v>1301.51230642</v>
      </c>
      <c r="I10" s="69">
        <v>1344.9506744199998</v>
      </c>
      <c r="J10" s="69">
        <v>1240.30303942</v>
      </c>
      <c r="K10" s="69">
        <v>1271.1084384100002</v>
      </c>
      <c r="L10" s="69"/>
      <c r="M10" s="69"/>
      <c r="N10" s="66">
        <f t="shared" ref="N10:N20" si="0">SUM(B10:M10)</f>
        <v>11734.733285384544</v>
      </c>
      <c r="O10" s="67"/>
    </row>
    <row r="11" spans="1:17" ht="15.5" x14ac:dyDescent="0.35">
      <c r="A11" s="62" t="s">
        <v>451</v>
      </c>
      <c r="B11" s="63">
        <v>972.98798578869503</v>
      </c>
      <c r="C11" s="63">
        <v>1770.5307892089652</v>
      </c>
      <c r="D11" s="64">
        <v>2282.2730097224039</v>
      </c>
      <c r="E11" s="64">
        <v>2260.9277116239823</v>
      </c>
      <c r="F11" s="64">
        <v>2381.7015346467938</v>
      </c>
      <c r="G11" s="64">
        <v>2450.7878631467333</v>
      </c>
      <c r="H11" s="70">
        <v>2654.6105451571643</v>
      </c>
      <c r="I11" s="63">
        <v>2665.3288792569647</v>
      </c>
      <c r="J11" s="63">
        <v>2705.7783633113454</v>
      </c>
      <c r="K11" s="63">
        <v>2610.1293732061899</v>
      </c>
      <c r="L11" s="63"/>
      <c r="M11" s="63"/>
      <c r="N11" s="66">
        <f t="shared" si="0"/>
        <v>22755.056055069239</v>
      </c>
      <c r="O11" s="67"/>
    </row>
    <row r="12" spans="1:17" ht="15.5" x14ac:dyDescent="0.35">
      <c r="A12" s="62" t="s">
        <v>303</v>
      </c>
      <c r="B12" s="63">
        <v>55.18886354042754</v>
      </c>
      <c r="C12" s="63">
        <v>110.38094766530006</v>
      </c>
      <c r="D12" s="64">
        <v>221.8192029759862</v>
      </c>
      <c r="E12" s="64">
        <v>233.3911956198601</v>
      </c>
      <c r="F12" s="64">
        <v>256.52359750088505</v>
      </c>
      <c r="G12" s="70">
        <v>313.59695097859509</v>
      </c>
      <c r="H12" s="70">
        <v>360.17436470199453</v>
      </c>
      <c r="I12" s="63">
        <v>376.7754691184939</v>
      </c>
      <c r="J12" s="63">
        <v>427.87338588720058</v>
      </c>
      <c r="K12" s="63">
        <v>429.30406561739852</v>
      </c>
      <c r="L12" s="63"/>
      <c r="M12" s="63"/>
      <c r="N12" s="66">
        <f t="shared" si="0"/>
        <v>2785.0280436061416</v>
      </c>
      <c r="O12" s="67"/>
    </row>
    <row r="13" spans="1:17" ht="15.5" x14ac:dyDescent="0.35">
      <c r="A13" s="62" t="s">
        <v>299</v>
      </c>
      <c r="B13" s="63">
        <v>129.13179856809356</v>
      </c>
      <c r="C13" s="63">
        <v>181.13153457743363</v>
      </c>
      <c r="D13" s="64">
        <v>161.2455980311303</v>
      </c>
      <c r="E13" s="64">
        <v>158.52261414786167</v>
      </c>
      <c r="F13" s="64">
        <v>132.30472963035041</v>
      </c>
      <c r="G13" s="70">
        <v>166.39981425681125</v>
      </c>
      <c r="H13" s="70">
        <v>138.79156175953358</v>
      </c>
      <c r="I13" s="63">
        <v>154.65964574007955</v>
      </c>
      <c r="J13" s="63">
        <v>135.27169033618662</v>
      </c>
      <c r="K13" s="63">
        <v>145.98166021789896</v>
      </c>
      <c r="L13" s="63"/>
      <c r="M13" s="63"/>
      <c r="N13" s="66">
        <f t="shared" si="0"/>
        <v>1503.4406472653795</v>
      </c>
      <c r="O13" s="67"/>
      <c r="P13" s="67"/>
      <c r="Q13" s="68"/>
    </row>
    <row r="14" spans="1:17" ht="15.5" x14ac:dyDescent="0.35">
      <c r="A14" s="62" t="s">
        <v>302</v>
      </c>
      <c r="B14" s="63">
        <v>3253.6208323459568</v>
      </c>
      <c r="C14" s="63">
        <v>5494.0735856515648</v>
      </c>
      <c r="D14" s="64">
        <v>6299.98441166466</v>
      </c>
      <c r="E14" s="64">
        <v>5510.6768240249003</v>
      </c>
      <c r="F14" s="64">
        <v>4850.5801798852635</v>
      </c>
      <c r="G14" s="70">
        <v>5494.49163552967</v>
      </c>
      <c r="H14" s="70">
        <v>6997.4623478004805</v>
      </c>
      <c r="I14" s="63">
        <v>7046.5260960663645</v>
      </c>
      <c r="J14" s="63">
        <v>7187.8158430821559</v>
      </c>
      <c r="K14" s="63">
        <v>6804.2329966344632</v>
      </c>
      <c r="L14" s="63"/>
      <c r="M14" s="63"/>
      <c r="N14" s="66">
        <f t="shared" si="0"/>
        <v>58939.464752685482</v>
      </c>
      <c r="O14" s="67"/>
    </row>
    <row r="15" spans="1:17" ht="15.5" x14ac:dyDescent="0.35">
      <c r="A15" s="62" t="s">
        <v>304</v>
      </c>
      <c r="B15" s="63">
        <v>27.668144641638197</v>
      </c>
      <c r="C15" s="63">
        <v>70.961904274744072</v>
      </c>
      <c r="D15" s="64">
        <v>60.865054035836245</v>
      </c>
      <c r="E15" s="64">
        <v>58.789688139931819</v>
      </c>
      <c r="F15" s="64">
        <v>59.991892764505181</v>
      </c>
      <c r="G15" s="70">
        <v>65.236555213310737</v>
      </c>
      <c r="H15" s="70">
        <v>68.650746416382347</v>
      </c>
      <c r="I15" s="63">
        <v>67.541357022184442</v>
      </c>
      <c r="J15" s="63">
        <v>86.614482551194698</v>
      </c>
      <c r="K15" s="63">
        <v>84.902169455631523</v>
      </c>
      <c r="L15" s="63"/>
      <c r="M15" s="63"/>
      <c r="N15" s="66">
        <f t="shared" si="0"/>
        <v>651.22199451535926</v>
      </c>
      <c r="O15" s="67"/>
    </row>
    <row r="16" spans="1:17" ht="15.5" x14ac:dyDescent="0.35">
      <c r="A16" s="62" t="s">
        <v>452</v>
      </c>
      <c r="B16" s="63">
        <v>172.40982536715322</v>
      </c>
      <c r="C16" s="63">
        <v>152.29576040559937</v>
      </c>
      <c r="D16" s="64">
        <v>248.83459612925796</v>
      </c>
      <c r="E16" s="64">
        <v>332.22249668428378</v>
      </c>
      <c r="F16" s="64">
        <v>320.4351915865098</v>
      </c>
      <c r="G16" s="70">
        <v>346.14236180556247</v>
      </c>
      <c r="H16" s="70">
        <v>316.16945810886841</v>
      </c>
      <c r="I16" s="63">
        <v>315.57407531813658</v>
      </c>
      <c r="J16" s="63">
        <v>334.06805152973277</v>
      </c>
      <c r="K16" s="63">
        <v>311.9081220270819</v>
      </c>
      <c r="L16" s="63"/>
      <c r="M16" s="63"/>
      <c r="N16" s="66">
        <f t="shared" si="0"/>
        <v>2850.0599389621862</v>
      </c>
      <c r="O16" s="67"/>
    </row>
    <row r="17" spans="1:15" ht="15.5" x14ac:dyDescent="0.35">
      <c r="A17" s="62" t="s">
        <v>453</v>
      </c>
      <c r="B17" s="63">
        <v>292.74727257482692</v>
      </c>
      <c r="C17" s="63">
        <v>469.18182671469657</v>
      </c>
      <c r="D17" s="64">
        <v>522.1074690186108</v>
      </c>
      <c r="E17" s="64">
        <v>505.99348833710741</v>
      </c>
      <c r="F17" s="64">
        <v>511.3095489668072</v>
      </c>
      <c r="G17" s="70">
        <v>489.69428483211692</v>
      </c>
      <c r="H17" s="70">
        <v>531.87755228779747</v>
      </c>
      <c r="I17" s="63">
        <v>515.46844721565537</v>
      </c>
      <c r="J17" s="63">
        <v>560.21214329432075</v>
      </c>
      <c r="K17" s="63">
        <v>536.28620668821964</v>
      </c>
      <c r="L17" s="63"/>
      <c r="M17" s="63"/>
      <c r="N17" s="66">
        <f t="shared" si="0"/>
        <v>4934.8782399301599</v>
      </c>
      <c r="O17" s="67"/>
    </row>
    <row r="18" spans="1:15" ht="15.5" x14ac:dyDescent="0.35">
      <c r="A18" s="62" t="s">
        <v>309</v>
      </c>
      <c r="B18" s="63">
        <v>186.59210699999991</v>
      </c>
      <c r="C18" s="63">
        <v>590.34053300000085</v>
      </c>
      <c r="D18" s="64">
        <v>750.78268899999807</v>
      </c>
      <c r="E18" s="64">
        <v>390.54199392000015</v>
      </c>
      <c r="F18" s="64">
        <v>320.72985891999991</v>
      </c>
      <c r="G18" s="70">
        <v>443.71435591999949</v>
      </c>
      <c r="H18" s="70">
        <v>662.50020691999907</v>
      </c>
      <c r="I18" s="63">
        <v>692.52481492000118</v>
      </c>
      <c r="J18" s="63">
        <v>764.16021991999992</v>
      </c>
      <c r="K18" s="63">
        <v>676.16906291999953</v>
      </c>
      <c r="L18" s="63"/>
      <c r="M18" s="63"/>
      <c r="N18" s="66">
        <f t="shared" si="0"/>
        <v>5478.0558424399978</v>
      </c>
      <c r="O18" s="67"/>
    </row>
    <row r="19" spans="1:15" ht="15.5" x14ac:dyDescent="0.35">
      <c r="A19" s="62" t="s">
        <v>454</v>
      </c>
      <c r="B19" s="63">
        <v>775.48815799999988</v>
      </c>
      <c r="C19" s="63">
        <v>2501.8744830000001</v>
      </c>
      <c r="D19" s="64">
        <v>1413.7312269999995</v>
      </c>
      <c r="E19" s="64">
        <v>1633.5055170000005</v>
      </c>
      <c r="F19" s="64">
        <v>1392.7429779999995</v>
      </c>
      <c r="G19" s="70">
        <v>1346.247337</v>
      </c>
      <c r="H19" s="70">
        <v>1393.7884520000005</v>
      </c>
      <c r="I19" s="63">
        <v>1401.5737130000007</v>
      </c>
      <c r="J19" s="63">
        <v>1594.7701039999988</v>
      </c>
      <c r="K19" s="63">
        <v>1611.766546000001</v>
      </c>
      <c r="L19" s="63"/>
      <c r="M19" s="63"/>
      <c r="N19" s="66">
        <f t="shared" si="0"/>
        <v>15065.488514999999</v>
      </c>
      <c r="O19" s="67"/>
    </row>
    <row r="20" spans="1:15" ht="15.5" x14ac:dyDescent="0.35">
      <c r="A20" s="62" t="s">
        <v>295</v>
      </c>
      <c r="B20" s="63">
        <v>601.73685757551459</v>
      </c>
      <c r="C20" s="63">
        <v>715.53587769068577</v>
      </c>
      <c r="D20" s="64">
        <v>836.30341235628225</v>
      </c>
      <c r="E20" s="64">
        <v>973.83222708429946</v>
      </c>
      <c r="F20" s="64">
        <v>856.90072307350579</v>
      </c>
      <c r="G20" s="70">
        <v>952.82408023092557</v>
      </c>
      <c r="H20" s="70">
        <v>920.21146496824042</v>
      </c>
      <c r="I20" s="63">
        <v>932.47785909652634</v>
      </c>
      <c r="J20" s="63">
        <v>1050.9982634543683</v>
      </c>
      <c r="K20" s="63">
        <v>1036.2333892159465</v>
      </c>
      <c r="L20" s="63"/>
      <c r="M20" s="63"/>
      <c r="N20" s="66">
        <f t="shared" si="0"/>
        <v>8877.0541547462944</v>
      </c>
      <c r="O20" s="67"/>
    </row>
    <row r="21" spans="1:15" ht="15" x14ac:dyDescent="0.3">
      <c r="A21" s="71" t="s">
        <v>450</v>
      </c>
      <c r="B21" s="72">
        <f>SUM(B9:B20)</f>
        <v>9403.2299067453187</v>
      </c>
      <c r="C21" s="72">
        <f t="shared" ref="C21:N21" si="1">SUM(C9:C20)</f>
        <v>15373.63816857201</v>
      </c>
      <c r="D21" s="72">
        <f t="shared" si="1"/>
        <v>16092.711668730173</v>
      </c>
      <c r="E21" s="72">
        <f t="shared" si="1"/>
        <v>15604.257865509238</v>
      </c>
      <c r="F21" s="72">
        <f t="shared" si="1"/>
        <v>14433.956999842187</v>
      </c>
      <c r="G21" s="72">
        <f t="shared" si="1"/>
        <v>15477.384965668734</v>
      </c>
      <c r="H21" s="72">
        <f t="shared" si="1"/>
        <v>17767.745808510477</v>
      </c>
      <c r="I21" s="72">
        <f t="shared" si="1"/>
        <v>17867.157648811419</v>
      </c>
      <c r="J21" s="72">
        <f t="shared" si="1"/>
        <v>18617.872325412514</v>
      </c>
      <c r="K21" s="72">
        <f t="shared" si="1"/>
        <v>18010.339096825868</v>
      </c>
      <c r="L21" s="72">
        <f t="shared" si="1"/>
        <v>0</v>
      </c>
      <c r="M21" s="72">
        <f t="shared" si="1"/>
        <v>0</v>
      </c>
      <c r="N21" s="72">
        <f t="shared" si="1"/>
        <v>158648.29445462796</v>
      </c>
      <c r="O21" s="67"/>
    </row>
    <row r="22" spans="1:15" ht="15.5" x14ac:dyDescent="0.35">
      <c r="A22" s="73" t="s">
        <v>455</v>
      </c>
      <c r="B22" s="74"/>
      <c r="C22" s="74"/>
      <c r="D22" s="74"/>
      <c r="E22" s="75"/>
      <c r="F22" s="74"/>
      <c r="G22" s="74"/>
      <c r="J22" s="74"/>
      <c r="K22" s="74"/>
      <c r="L22" s="74"/>
      <c r="M22" s="74"/>
      <c r="N22" s="77"/>
    </row>
    <row r="23" spans="1:15" ht="15.5" x14ac:dyDescent="0.35">
      <c r="A23" s="78" t="s">
        <v>456</v>
      </c>
      <c r="I23" s="79"/>
      <c r="N23" s="80"/>
    </row>
    <row r="24" spans="1:15" ht="15.5" x14ac:dyDescent="0.35">
      <c r="A24" s="78" t="s">
        <v>457</v>
      </c>
      <c r="G24" s="81"/>
      <c r="I24" s="82"/>
      <c r="N24" s="80"/>
    </row>
    <row r="25" spans="1:15" ht="15.5" x14ac:dyDescent="0.35">
      <c r="A25" s="119" t="s">
        <v>458</v>
      </c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1"/>
    </row>
    <row r="26" spans="1:15" ht="15.5" x14ac:dyDescent="0.35">
      <c r="A26" s="122" t="s">
        <v>459</v>
      </c>
      <c r="B26" s="123"/>
      <c r="C26" s="123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4"/>
    </row>
    <row r="27" spans="1:15" ht="15.5" x14ac:dyDescent="0.35">
      <c r="A27" s="125" t="s">
        <v>460</v>
      </c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7"/>
    </row>
    <row r="28" spans="1:15" ht="15.5" x14ac:dyDescent="0.35">
      <c r="A28" s="125" t="s">
        <v>461</v>
      </c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7"/>
    </row>
    <row r="29" spans="1:15" ht="15" x14ac:dyDescent="0.3">
      <c r="A29" s="128" t="s">
        <v>462</v>
      </c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</row>
    <row r="30" spans="1:15" ht="15.5" x14ac:dyDescent="0.35"/>
  </sheetData>
  <mergeCells count="7">
    <mergeCell ref="A29:N29"/>
    <mergeCell ref="A6:N6"/>
    <mergeCell ref="A7:N7"/>
    <mergeCell ref="A25:N25"/>
    <mergeCell ref="A26:N26"/>
    <mergeCell ref="A27:N27"/>
    <mergeCell ref="A28:N2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-0.249977111117893"/>
  </sheetPr>
  <dimension ref="A1:G9"/>
  <sheetViews>
    <sheetView workbookViewId="0">
      <selection activeCell="I11" sqref="I11"/>
    </sheetView>
  </sheetViews>
  <sheetFormatPr defaultRowHeight="14.5" x14ac:dyDescent="0.35"/>
  <cols>
    <col min="1" max="1" width="41.08984375" customWidth="1"/>
  </cols>
  <sheetData>
    <row r="1" spans="1:7" x14ac:dyDescent="0.35">
      <c r="A1" s="10" t="s">
        <v>20</v>
      </c>
      <c r="B1" s="15" t="s">
        <v>17</v>
      </c>
    </row>
    <row r="2" spans="1:7" x14ac:dyDescent="0.35">
      <c r="A2" t="s">
        <v>9</v>
      </c>
      <c r="B2" s="7">
        <f>'Calculations-India'!E49</f>
        <v>1.8297713209183402</v>
      </c>
      <c r="G2" s="7"/>
    </row>
    <row r="3" spans="1:7" x14ac:dyDescent="0.35">
      <c r="A3" s="12" t="s">
        <v>16</v>
      </c>
      <c r="B3" s="13">
        <f>'Calculations-India'!F49</f>
        <v>0.50204990882209899</v>
      </c>
      <c r="G3" s="7"/>
    </row>
    <row r="4" spans="1:7" x14ac:dyDescent="0.35">
      <c r="A4" t="s">
        <v>10</v>
      </c>
      <c r="B4" s="7">
        <f>'Calculations-India'!B49</f>
        <v>5.7399315030402215E-2</v>
      </c>
      <c r="G4" s="7"/>
    </row>
    <row r="5" spans="1:7" x14ac:dyDescent="0.35">
      <c r="A5" t="s">
        <v>11</v>
      </c>
      <c r="B5" s="7">
        <f>'Calculations-India'!C49</f>
        <v>0.22826822980987013</v>
      </c>
      <c r="G5" s="7"/>
    </row>
    <row r="6" spans="1:7" x14ac:dyDescent="0.35">
      <c r="A6" t="s">
        <v>12</v>
      </c>
      <c r="B6" s="7">
        <f>'Calculations-India'!D49</f>
        <v>0.6149946033864454</v>
      </c>
      <c r="G6" s="7"/>
    </row>
    <row r="7" spans="1:7" x14ac:dyDescent="0.35">
      <c r="A7" s="2" t="s">
        <v>13</v>
      </c>
      <c r="B7" s="2">
        <v>0</v>
      </c>
    </row>
    <row r="8" spans="1:7" x14ac:dyDescent="0.35">
      <c r="A8" s="2" t="s">
        <v>15</v>
      </c>
      <c r="B8" s="2">
        <v>0</v>
      </c>
    </row>
    <row r="9" spans="1:7" x14ac:dyDescent="0.35">
      <c r="A9" s="2" t="s">
        <v>14</v>
      </c>
      <c r="B9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9"/>
  <sheetViews>
    <sheetView topLeftCell="A28" workbookViewId="0">
      <selection activeCell="C32" sqref="C32"/>
    </sheetView>
  </sheetViews>
  <sheetFormatPr defaultRowHeight="14.5" x14ac:dyDescent="0.35"/>
  <cols>
    <col min="1" max="1" width="23" customWidth="1"/>
    <col min="2" max="2" width="29.36328125" customWidth="1"/>
    <col min="3" max="3" width="13" customWidth="1"/>
    <col min="6" max="6" width="13.26953125" customWidth="1"/>
  </cols>
  <sheetData>
    <row r="1" spans="1:3" x14ac:dyDescent="0.35">
      <c r="A1" s="5" t="s">
        <v>293</v>
      </c>
      <c r="B1" s="5"/>
      <c r="C1" s="5"/>
    </row>
    <row r="2" spans="1:3" ht="29" x14ac:dyDescent="0.35">
      <c r="B2" s="16" t="s">
        <v>292</v>
      </c>
      <c r="C2" t="s">
        <v>5</v>
      </c>
    </row>
    <row r="3" spans="1:3" x14ac:dyDescent="0.35">
      <c r="A3" s="18" t="s">
        <v>2</v>
      </c>
    </row>
    <row r="4" spans="1:3" x14ac:dyDescent="0.35">
      <c r="A4" t="s">
        <v>4</v>
      </c>
      <c r="B4" s="20">
        <f>SUM('BIFUbC-India'!D2,'BIFUbC-India'!D12,'BIFUbC-India'!D22,'BIFUbC-India'!D32,'BIFUbC-India'!D42,'BIFUbC-India'!D52,'BIFUbC-India'!D62,'BIFUbC-India'!D72)/SUM('BIFUbC-India'!C2:C81)</f>
        <v>9.8236486144869378E-2</v>
      </c>
      <c r="C4" s="45">
        <f>Electricity!A20</f>
        <v>-3.8657842979301624E-2</v>
      </c>
    </row>
    <row r="5" spans="1:3" x14ac:dyDescent="0.35">
      <c r="A5" t="s">
        <v>29</v>
      </c>
      <c r="B5" s="20">
        <f>SUM('BIFUbC-India'!D3,'BIFUbC-India'!D13,'BIFUbC-India'!D23,'BIFUbC-India'!D33,'BIFUbC-India'!D43,'BIFUbC-India'!D53,'BIFUbC-India'!D63,'BIFUbC-India'!D73)/SUM('BIFUbC-India'!C2:C81)</f>
        <v>0.23430105582926158</v>
      </c>
      <c r="C5" s="45">
        <f>Coal!B7</f>
        <v>-3.7638738827227236E-2</v>
      </c>
    </row>
    <row r="6" spans="1:3" x14ac:dyDescent="0.35">
      <c r="A6" t="s">
        <v>28</v>
      </c>
      <c r="B6" s="20">
        <f>SUM('BIFUbC-India'!D4,'BIFUbC-India'!D14,'BIFUbC-India'!D24,'BIFUbC-India'!D34,'BIFUbC-India'!D44,'BIFUbC-India'!D54,'BIFUbC-India'!D64,'BIFUbC-India'!D74)/SUM('BIFUbC-India'!C2:C81)</f>
        <v>5.2227871992370292E-2</v>
      </c>
      <c r="C6" s="45">
        <f>'Natural Gas'!B30</f>
        <v>-5.4606151280733338E-2</v>
      </c>
    </row>
    <row r="7" spans="1:3" x14ac:dyDescent="0.35">
      <c r="A7" t="s">
        <v>338</v>
      </c>
      <c r="B7" s="20">
        <f>SUM('BIFUbC-India'!D6,'BIFUbC-India'!D16,'BIFUbC-India'!D26,'BIFUbC-India'!D36,'BIFUbC-India'!D46,'BIFUbC-India'!D56,'BIFUbC-India'!D66,'BIFUbC-India'!D76)/SUM('BIFUbC-India'!C2:C81)</f>
        <v>4.8132221456175427E-2</v>
      </c>
      <c r="C7" s="45">
        <f>'Petroleum Products'!E10</f>
        <v>-0.1553557952077996</v>
      </c>
    </row>
    <row r="8" spans="1:3" x14ac:dyDescent="0.35">
      <c r="A8" t="s">
        <v>339</v>
      </c>
      <c r="B8" s="20">
        <f>SUM('BIFUbC-India'!D9,'BIFUbC-India'!D19,'BIFUbC-India'!D29,'BIFUbC-India'!D39,'BIFUbC-India'!D49,'BIFUbC-India'!D59,'BIFUbC-India'!D69,'BIFUbC-India'!D79)/SUM('BIFUbC-India'!C2:C81)</f>
        <v>1.1037084419464702E-2</v>
      </c>
      <c r="C8" s="45">
        <f>'Petroleum Products'!E14</f>
        <v>-5.8631253054988799E-2</v>
      </c>
    </row>
    <row r="9" spans="1:3" x14ac:dyDescent="0.35">
      <c r="A9" t="s">
        <v>340</v>
      </c>
      <c r="B9" s="20">
        <f>SUM('BIFUbC-India'!D10,'BIFUbC-India'!D20,'BIFUbC-India'!D30,'BIFUbC-India'!D40,'BIFUbC-India'!D50,'BIFUbC-India'!D60,'BIFUbC-India'!D70,'BIFUbC-India'!D80)/SUM('BIFUbC-India'!C2:C81)</f>
        <v>2.5840220738077659E-2</v>
      </c>
      <c r="C9" s="45">
        <f>'Petroleum Products'!E6</f>
        <v>5.2132314349975194E-2</v>
      </c>
    </row>
    <row r="11" spans="1:3" x14ac:dyDescent="0.35">
      <c r="A11" s="18" t="s">
        <v>30</v>
      </c>
    </row>
    <row r="12" spans="1:3" x14ac:dyDescent="0.35">
      <c r="A12" t="s">
        <v>4</v>
      </c>
      <c r="B12" s="20">
        <f>SUM('BCEU-India'!D2:D7,'BCEU-India'!D62:D67)/SUM('BCEU-India'!D2:D121)</f>
        <v>0.20790492121200893</v>
      </c>
      <c r="C12" s="45">
        <f>C4</f>
        <v>-3.8657842979301624E-2</v>
      </c>
    </row>
    <row r="13" spans="1:3" x14ac:dyDescent="0.35">
      <c r="A13" t="s">
        <v>29</v>
      </c>
      <c r="B13" s="20">
        <f>SUM('BCEU-India'!D8:D13,'BCEU-India'!D68:D73)/SUM('BCEU-India'!D2:D121)</f>
        <v>0</v>
      </c>
      <c r="C13" s="45">
        <f>C5</f>
        <v>-3.7638738827227236E-2</v>
      </c>
    </row>
    <row r="14" spans="1:3" x14ac:dyDescent="0.35">
      <c r="A14" t="s">
        <v>28</v>
      </c>
      <c r="B14" s="20">
        <f>SUM('BCEU-India'!D14:D19,'BCEU-India'!D74:D79)/SUM('BCEU-India'!D2:D121)</f>
        <v>3.3115390163193321E-2</v>
      </c>
      <c r="C14" s="45">
        <f>C6</f>
        <v>-5.4606151280733338E-2</v>
      </c>
    </row>
    <row r="15" spans="1:3" x14ac:dyDescent="0.35">
      <c r="A15" t="s">
        <v>338</v>
      </c>
      <c r="B15" s="20">
        <f>SUM('BCEU-India'!D20:D25,'BCEU-India'!D80:D85)/SUM('BCEU-India'!D2:D121)</f>
        <v>0</v>
      </c>
      <c r="C15" s="45">
        <f>C7</f>
        <v>-0.1553557952077996</v>
      </c>
    </row>
    <row r="16" spans="1:3" x14ac:dyDescent="0.35">
      <c r="A16" t="s">
        <v>341</v>
      </c>
      <c r="B16" s="20">
        <f>SUM('BCEU-India'!D38:D43,'BCEU-India'!D98:D103)/SUM('BCEU-India'!D2:D121)</f>
        <v>8.3355437898596473E-3</v>
      </c>
      <c r="C16" s="45">
        <f>'Petroleum Products'!E7</f>
        <v>-0.27029590906726325</v>
      </c>
    </row>
    <row r="17" spans="1:5" x14ac:dyDescent="0.35">
      <c r="A17" t="s">
        <v>339</v>
      </c>
      <c r="B17" s="20">
        <f>SUM('BCEU-India'!D44:D49,'BCEU-India'!D104:D109)/SUM('BCEU-India'!D2:D121)</f>
        <v>0</v>
      </c>
      <c r="C17" s="45">
        <f>C8</f>
        <v>-5.8631253054988799E-2</v>
      </c>
    </row>
    <row r="18" spans="1:5" x14ac:dyDescent="0.35">
      <c r="A18" t="s">
        <v>340</v>
      </c>
      <c r="B18" s="20">
        <f>SUM('BCEU-India'!D50:D55,'BCEU-India'!D110:D115)/SUM('BCEU-India'!D2:D121)</f>
        <v>0.19444796565417424</v>
      </c>
      <c r="C18" s="45">
        <f>C9</f>
        <v>5.2132314349975194E-2</v>
      </c>
    </row>
    <row r="20" spans="1:5" x14ac:dyDescent="0.35">
      <c r="A20" s="18" t="s">
        <v>31</v>
      </c>
    </row>
    <row r="21" spans="1:5" x14ac:dyDescent="0.35">
      <c r="A21" t="s">
        <v>4</v>
      </c>
      <c r="B21" s="20">
        <f>SUM('BCEU-India'!D122:D127)/SUM('BCEU-India'!D122:D181)</f>
        <v>0.7577338457251106</v>
      </c>
      <c r="C21" s="45">
        <f>C12</f>
        <v>-3.8657842979301624E-2</v>
      </c>
    </row>
    <row r="22" spans="1:5" x14ac:dyDescent="0.35">
      <c r="A22" t="s">
        <v>29</v>
      </c>
      <c r="B22" s="20">
        <f>SUM('BCEU-India'!D128:D133)/SUM('BCEU-India'!D122:D181)</f>
        <v>0</v>
      </c>
      <c r="C22" s="45">
        <f t="shared" ref="C22:C27" si="0">C13</f>
        <v>-3.7638738827227236E-2</v>
      </c>
    </row>
    <row r="23" spans="1:5" x14ac:dyDescent="0.35">
      <c r="A23" t="s">
        <v>28</v>
      </c>
      <c r="B23" s="20">
        <f>SUM('BCEU-India'!D134:D139)/SUM('BCEU-India'!D122:D181)</f>
        <v>0</v>
      </c>
      <c r="C23" s="45">
        <f t="shared" si="0"/>
        <v>-5.4606151280733338E-2</v>
      </c>
    </row>
    <row r="24" spans="1:5" x14ac:dyDescent="0.35">
      <c r="A24" t="s">
        <v>338</v>
      </c>
      <c r="B24" s="20">
        <f>SUM('BCEU-India'!D140:D145)/SUM('BCEU-India'!D122:D181)</f>
        <v>0</v>
      </c>
      <c r="C24" s="45">
        <f t="shared" si="0"/>
        <v>-0.1553557952077996</v>
      </c>
    </row>
    <row r="25" spans="1:5" x14ac:dyDescent="0.35">
      <c r="A25" t="s">
        <v>341</v>
      </c>
      <c r="B25" s="20">
        <f>SUM('BCEU-India'!D158:D163)/SUM('BCEU-India'!D122:D181)</f>
        <v>2.8353379507085612E-3</v>
      </c>
      <c r="C25" s="45">
        <f t="shared" si="0"/>
        <v>-0.27029590906726325</v>
      </c>
    </row>
    <row r="26" spans="1:5" x14ac:dyDescent="0.35">
      <c r="A26" t="s">
        <v>339</v>
      </c>
      <c r="B26" s="20">
        <f>SUM('BCEU-India'!D164:D169)/SUM('BCEU-India'!D122:D181)</f>
        <v>0</v>
      </c>
      <c r="C26" s="45">
        <f t="shared" si="0"/>
        <v>-5.8631253054988799E-2</v>
      </c>
    </row>
    <row r="27" spans="1:5" x14ac:dyDescent="0.35">
      <c r="A27" t="s">
        <v>340</v>
      </c>
      <c r="B27" s="20">
        <f>SUM('BCEU-India'!D170:D175)/SUM('BCEU-India'!D122:D181)</f>
        <v>0.2394308163241809</v>
      </c>
      <c r="C27" s="45">
        <f t="shared" si="0"/>
        <v>5.2132314349975194E-2</v>
      </c>
    </row>
    <row r="29" spans="1:5" ht="29" x14ac:dyDescent="0.35">
      <c r="A29" s="18" t="s">
        <v>3</v>
      </c>
      <c r="B29" s="16" t="s">
        <v>343</v>
      </c>
    </row>
    <row r="30" spans="1:5" x14ac:dyDescent="0.35">
      <c r="A30" t="s">
        <v>300</v>
      </c>
      <c r="B30" s="20">
        <f>B39/SUM(B39,F39,I39)</f>
        <v>0.26561697488093805</v>
      </c>
      <c r="C30" s="45">
        <f>'Petroleum Products'!E8</f>
        <v>-0.10090367191260161</v>
      </c>
    </row>
    <row r="31" spans="1:5" x14ac:dyDescent="0.35">
      <c r="A31" t="s">
        <v>342</v>
      </c>
      <c r="B31" s="20">
        <f>F39/SUM(B39,F39,I39)</f>
        <v>0.73438301419951224</v>
      </c>
      <c r="C31" s="45">
        <f>C24</f>
        <v>-0.1553557952077996</v>
      </c>
    </row>
    <row r="32" spans="1:5" x14ac:dyDescent="0.35">
      <c r="A32" t="s">
        <v>375</v>
      </c>
      <c r="B32" s="87">
        <f>I39/SUM(B39,F39,I39)</f>
        <v>1.0919549723472598E-8</v>
      </c>
      <c r="C32" s="45">
        <f>'Petroleum Products'!E11</f>
        <v>-0.59204293347130088</v>
      </c>
      <c r="E32" s="18" t="s">
        <v>472</v>
      </c>
    </row>
    <row r="33" spans="1:10" x14ac:dyDescent="0.35">
      <c r="E33" s="18" t="s">
        <v>376</v>
      </c>
    </row>
    <row r="34" spans="1:10" x14ac:dyDescent="0.35">
      <c r="A34" s="1" t="s">
        <v>471</v>
      </c>
      <c r="B34" s="23"/>
    </row>
    <row r="35" spans="1:10" x14ac:dyDescent="0.35">
      <c r="A35" t="s">
        <v>300</v>
      </c>
      <c r="B35" s="26">
        <f>'Petroleum Products'!D8</f>
        <v>25308.807681903123</v>
      </c>
      <c r="C35" t="s">
        <v>369</v>
      </c>
      <c r="E35" t="s">
        <v>342</v>
      </c>
      <c r="F35" s="26">
        <f>'Petroleum Products'!D10</f>
        <v>69780.227483104303</v>
      </c>
      <c r="G35" t="s">
        <v>369</v>
      </c>
      <c r="H35" t="s">
        <v>303</v>
      </c>
      <c r="I35" s="26">
        <f>'Petroleum Products'!D11</f>
        <v>6826.7675010606035</v>
      </c>
      <c r="J35" t="s">
        <v>369</v>
      </c>
    </row>
    <row r="36" spans="1:10" x14ac:dyDescent="0.35">
      <c r="B36">
        <f>B35*1000</f>
        <v>25308807.681903124</v>
      </c>
      <c r="C36" t="s">
        <v>370</v>
      </c>
      <c r="F36">
        <f>F35*1000</f>
        <v>69780227.483104303</v>
      </c>
      <c r="G36" t="s">
        <v>370</v>
      </c>
      <c r="I36">
        <f>I35*1000</f>
        <v>6826767.5010606032</v>
      </c>
      <c r="J36" t="s">
        <v>370</v>
      </c>
    </row>
    <row r="37" spans="1:10" x14ac:dyDescent="0.35">
      <c r="B37">
        <f>B36*'Conversion Factors'!C5</f>
        <v>35710727.639165312</v>
      </c>
      <c r="C37" t="s">
        <v>372</v>
      </c>
      <c r="F37">
        <f>F36*'Conversion Factors'!C6</f>
        <v>84434075.254556209</v>
      </c>
      <c r="G37" t="s">
        <v>372</v>
      </c>
      <c r="I37">
        <f>'Conversion Factors'!C8</f>
        <v>1.288</v>
      </c>
      <c r="J37" t="s">
        <v>372</v>
      </c>
    </row>
    <row r="38" spans="1:10" x14ac:dyDescent="0.35">
      <c r="B38">
        <f>B37*1000</f>
        <v>35710727639.165314</v>
      </c>
      <c r="C38" t="s">
        <v>371</v>
      </c>
      <c r="F38">
        <f>F37*1000</f>
        <v>84434075254.556213</v>
      </c>
      <c r="G38" t="s">
        <v>371</v>
      </c>
      <c r="I38">
        <f>I37*1000</f>
        <v>1288</v>
      </c>
      <c r="J38" t="s">
        <v>371</v>
      </c>
    </row>
    <row r="39" spans="1:10" x14ac:dyDescent="0.35">
      <c r="B39" s="19">
        <f>B38*'Conversion Factors'!B19</f>
        <v>1117345756261640.1</v>
      </c>
      <c r="C39" t="s">
        <v>373</v>
      </c>
      <c r="F39" s="19">
        <f>F38*'Conversion Factors'!B24</f>
        <v>3089259429877439.5</v>
      </c>
      <c r="G39" t="s">
        <v>373</v>
      </c>
      <c r="I39">
        <f>I38*'Conversion Factors'!B29</f>
        <v>45934234.998644546</v>
      </c>
      <c r="J39" t="s">
        <v>373</v>
      </c>
    </row>
    <row r="41" spans="1:10" x14ac:dyDescent="0.35">
      <c r="A41" s="1" t="s">
        <v>473</v>
      </c>
    </row>
    <row r="42" spans="1:10" x14ac:dyDescent="0.35">
      <c r="A42" s="14">
        <v>-7.6999999999999999E-2</v>
      </c>
      <c r="B42" t="s">
        <v>392</v>
      </c>
    </row>
    <row r="43" spans="1:10" x14ac:dyDescent="0.35">
      <c r="B43" s="3"/>
    </row>
    <row r="45" spans="1:10" x14ac:dyDescent="0.35">
      <c r="A45" s="1" t="s">
        <v>1</v>
      </c>
    </row>
    <row r="46" spans="1:10" ht="29" x14ac:dyDescent="0.35">
      <c r="B46" s="8" t="s">
        <v>6</v>
      </c>
      <c r="C46" s="8" t="s">
        <v>7</v>
      </c>
      <c r="D46" s="1" t="s">
        <v>2</v>
      </c>
      <c r="E46" s="1" t="s">
        <v>3</v>
      </c>
      <c r="F46" s="103" t="s">
        <v>4</v>
      </c>
      <c r="G46" s="104"/>
    </row>
    <row r="47" spans="1:10" x14ac:dyDescent="0.35">
      <c r="A47" s="1" t="s">
        <v>5</v>
      </c>
      <c r="B47" s="6">
        <f>SUMPRODUCT(B12:B18,C12:C18)/SUM(B12:B18)</f>
        <v>-4.4197472573409705E-3</v>
      </c>
      <c r="C47" s="6">
        <f>SUMPRODUCT(B21:B27,C21:C27)/SUM(B21:B27)</f>
        <v>-1.757665369536E-2</v>
      </c>
      <c r="D47" s="6">
        <f>SUMPRODUCT(B4:B9,C4:C9)/SUM(B4:B9)</f>
        <v>-4.7354584460756299E-2</v>
      </c>
      <c r="E47" s="6">
        <f>SUMPRODUCT(B30:B32,C30:C32)/SUM(B30:B32)</f>
        <v>-0.14089239171071219</v>
      </c>
      <c r="F47" s="6">
        <f>C4</f>
        <v>-3.8657842979301624E-2</v>
      </c>
    </row>
    <row r="49" spans="1:6" x14ac:dyDescent="0.35">
      <c r="A49" s="8" t="s">
        <v>8</v>
      </c>
      <c r="B49" s="11">
        <f>B47/$A$42</f>
        <v>5.7399315030402215E-2</v>
      </c>
      <c r="C49" s="11">
        <f t="shared" ref="C49:F49" si="1">C47/$A$42</f>
        <v>0.22826822980987013</v>
      </c>
      <c r="D49" s="11">
        <f t="shared" si="1"/>
        <v>0.6149946033864454</v>
      </c>
      <c r="E49" s="11">
        <f t="shared" si="1"/>
        <v>1.8297713209183402</v>
      </c>
      <c r="F49" s="11">
        <f t="shared" si="1"/>
        <v>0.50204990882209899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C25" sqref="C25"/>
    </sheetView>
  </sheetViews>
  <sheetFormatPr defaultColWidth="8.81640625" defaultRowHeight="14.5" x14ac:dyDescent="0.35"/>
  <cols>
    <col min="1" max="1" width="21.08984375" customWidth="1"/>
    <col min="2" max="2" width="11.7265625" customWidth="1"/>
    <col min="3" max="3" width="26.7265625" customWidth="1"/>
    <col min="4" max="4" width="15.36328125" customWidth="1"/>
  </cols>
  <sheetData>
    <row r="1" spans="1:7" x14ac:dyDescent="0.35">
      <c r="A1" s="5" t="s">
        <v>344</v>
      </c>
      <c r="B1" s="2"/>
      <c r="C1" s="2"/>
      <c r="D1" s="2"/>
      <c r="F1" s="1" t="s">
        <v>294</v>
      </c>
      <c r="G1" s="18" t="s">
        <v>368</v>
      </c>
    </row>
    <row r="2" spans="1:7" x14ac:dyDescent="0.35">
      <c r="A2" s="48" t="s">
        <v>345</v>
      </c>
      <c r="B2" s="49" t="s">
        <v>346</v>
      </c>
      <c r="C2" s="49" t="s">
        <v>347</v>
      </c>
      <c r="D2" s="49" t="s">
        <v>348</v>
      </c>
    </row>
    <row r="3" spans="1:7" x14ac:dyDescent="0.35">
      <c r="A3" s="48"/>
      <c r="B3" s="49" t="s">
        <v>349</v>
      </c>
      <c r="C3" s="49" t="s">
        <v>350</v>
      </c>
      <c r="D3" s="49" t="s">
        <v>351</v>
      </c>
    </row>
    <row r="4" spans="1:7" x14ac:dyDescent="0.35">
      <c r="A4" s="50" t="s">
        <v>297</v>
      </c>
      <c r="B4" s="49">
        <v>1</v>
      </c>
      <c r="C4" s="49">
        <v>1.8440000000000001</v>
      </c>
      <c r="D4" s="49">
        <v>11.6</v>
      </c>
    </row>
    <row r="5" spans="1:7" x14ac:dyDescent="0.35">
      <c r="A5" s="50" t="s">
        <v>352</v>
      </c>
      <c r="B5" s="49">
        <v>1</v>
      </c>
      <c r="C5" s="49">
        <v>1.411</v>
      </c>
      <c r="D5" s="49">
        <v>8.8800000000000008</v>
      </c>
    </row>
    <row r="6" spans="1:7" x14ac:dyDescent="0.35">
      <c r="A6" s="50" t="s">
        <v>353</v>
      </c>
      <c r="B6" s="49">
        <v>1</v>
      </c>
      <c r="C6" s="49">
        <v>1.21</v>
      </c>
      <c r="D6" s="49">
        <v>7.61</v>
      </c>
    </row>
    <row r="7" spans="1:7" x14ac:dyDescent="0.35">
      <c r="A7" s="50" t="s">
        <v>354</v>
      </c>
      <c r="B7" s="49">
        <v>1</v>
      </c>
      <c r="C7" s="49">
        <v>1.2849999999999999</v>
      </c>
      <c r="D7" s="49">
        <v>8.08</v>
      </c>
    </row>
    <row r="8" spans="1:7" x14ac:dyDescent="0.35">
      <c r="A8" s="50" t="s">
        <v>303</v>
      </c>
      <c r="B8" s="49">
        <v>1</v>
      </c>
      <c r="C8" s="49">
        <v>1.288</v>
      </c>
      <c r="D8" s="49">
        <v>8.1</v>
      </c>
    </row>
    <row r="9" spans="1:7" x14ac:dyDescent="0.35">
      <c r="A9" s="50" t="s">
        <v>355</v>
      </c>
      <c r="B9" s="49">
        <v>1</v>
      </c>
      <c r="C9" s="49">
        <v>1.1719999999999999</v>
      </c>
      <c r="D9" s="49">
        <v>7.37</v>
      </c>
    </row>
    <row r="10" spans="1:7" x14ac:dyDescent="0.35">
      <c r="A10" s="50" t="s">
        <v>356</v>
      </c>
      <c r="B10" s="49">
        <v>1</v>
      </c>
      <c r="C10" s="49">
        <v>1.071</v>
      </c>
      <c r="D10" s="49">
        <v>6.74</v>
      </c>
    </row>
    <row r="11" spans="1:7" x14ac:dyDescent="0.35">
      <c r="A11" s="50" t="s">
        <v>357</v>
      </c>
      <c r="B11" s="49">
        <v>1</v>
      </c>
      <c r="C11" s="49">
        <v>1.17</v>
      </c>
      <c r="D11" s="49">
        <v>7.33</v>
      </c>
    </row>
    <row r="12" spans="1:7" x14ac:dyDescent="0.35">
      <c r="A12" s="51" t="s">
        <v>358</v>
      </c>
    </row>
    <row r="14" spans="1:7" x14ac:dyDescent="0.35">
      <c r="A14" s="5" t="s">
        <v>363</v>
      </c>
      <c r="B14" s="2"/>
      <c r="C14" s="2"/>
    </row>
    <row r="15" spans="1:7" x14ac:dyDescent="0.35">
      <c r="B15">
        <v>10700</v>
      </c>
      <c r="C15" t="s">
        <v>359</v>
      </c>
    </row>
    <row r="16" spans="1:7" x14ac:dyDescent="0.35">
      <c r="B16">
        <v>8.5299999999999994</v>
      </c>
      <c r="C16" t="s">
        <v>364</v>
      </c>
    </row>
    <row r="17" spans="1:3" x14ac:dyDescent="0.35">
      <c r="B17" s="19">
        <v>1254396.248534584</v>
      </c>
      <c r="C17" t="s">
        <v>365</v>
      </c>
    </row>
    <row r="18" spans="1:3" ht="18.75" customHeight="1" x14ac:dyDescent="0.35">
      <c r="B18" s="19">
        <v>4974521.5709261429</v>
      </c>
      <c r="C18" t="s">
        <v>361</v>
      </c>
    </row>
    <row r="19" spans="1:3" x14ac:dyDescent="0.35">
      <c r="B19" s="19">
        <v>31288.798356385338</v>
      </c>
      <c r="C19" t="s">
        <v>362</v>
      </c>
    </row>
    <row r="21" spans="1:3" x14ac:dyDescent="0.35">
      <c r="A21" s="5" t="s">
        <v>366</v>
      </c>
      <c r="B21" s="2"/>
      <c r="C21" s="2"/>
    </row>
    <row r="22" spans="1:3" x14ac:dyDescent="0.35">
      <c r="B22">
        <v>5.8170000000000002</v>
      </c>
      <c r="C22" t="s">
        <v>367</v>
      </c>
    </row>
    <row r="23" spans="1:3" x14ac:dyDescent="0.35">
      <c r="B23">
        <v>3.6587828084381581E-2</v>
      </c>
      <c r="C23" t="s">
        <v>391</v>
      </c>
    </row>
    <row r="24" spans="1:3" x14ac:dyDescent="0.35">
      <c r="B24" s="19">
        <v>36587.828084381581</v>
      </c>
      <c r="C24" t="s">
        <v>362</v>
      </c>
    </row>
    <row r="25" spans="1:3" x14ac:dyDescent="0.35">
      <c r="B25" s="19"/>
    </row>
    <row r="27" spans="1:3" x14ac:dyDescent="0.35">
      <c r="A27" s="5" t="s">
        <v>360</v>
      </c>
      <c r="B27" s="2"/>
      <c r="C27" s="2"/>
    </row>
    <row r="28" spans="1:3" x14ac:dyDescent="0.35">
      <c r="B28">
        <v>5670000</v>
      </c>
      <c r="C28" t="s">
        <v>361</v>
      </c>
    </row>
    <row r="29" spans="1:3" x14ac:dyDescent="0.35">
      <c r="B29" s="26">
        <v>35663.225930624649</v>
      </c>
      <c r="C29" t="s">
        <v>362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81"/>
  <sheetViews>
    <sheetView workbookViewId="0">
      <selection sqref="A1:AG181"/>
    </sheetView>
  </sheetViews>
  <sheetFormatPr defaultRowHeight="14.5" x14ac:dyDescent="0.35"/>
  <cols>
    <col min="1" max="1" width="109" customWidth="1"/>
    <col min="4" max="4" width="9.08984375" style="44"/>
  </cols>
  <sheetData>
    <row r="1" spans="1:33" x14ac:dyDescent="0.35">
      <c r="A1" t="s">
        <v>502</v>
      </c>
      <c r="B1">
        <v>2019</v>
      </c>
      <c r="C1">
        <v>2020</v>
      </c>
      <c r="D1" s="44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32</v>
      </c>
      <c r="B2" s="19">
        <v>0</v>
      </c>
      <c r="C2" s="19">
        <v>0</v>
      </c>
      <c r="D2" s="47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33</v>
      </c>
      <c r="B3" s="19">
        <v>81400000000000</v>
      </c>
      <c r="C3" s="19">
        <v>93700000000000</v>
      </c>
      <c r="D3" s="47">
        <v>106000000000000</v>
      </c>
      <c r="E3" s="19">
        <v>119000000000000</v>
      </c>
      <c r="F3" s="19">
        <v>134000000000000</v>
      </c>
      <c r="G3" s="19">
        <v>150000000000000</v>
      </c>
      <c r="H3" s="19">
        <v>166000000000000</v>
      </c>
      <c r="I3" s="19">
        <v>182000000000000</v>
      </c>
      <c r="J3" s="19">
        <v>198000000000000</v>
      </c>
      <c r="K3" s="19">
        <v>222000000000000</v>
      </c>
      <c r="L3" s="19">
        <v>245000000000000</v>
      </c>
      <c r="M3" s="19">
        <v>269000000000000</v>
      </c>
      <c r="N3" s="19">
        <v>294000000000000</v>
      </c>
      <c r="O3" s="19">
        <v>319000000000000</v>
      </c>
      <c r="P3" s="19">
        <v>343000000000000</v>
      </c>
      <c r="Q3" s="19">
        <v>368000000000000</v>
      </c>
      <c r="R3" s="19">
        <v>393000000000000</v>
      </c>
      <c r="S3" s="19">
        <v>418000000000000</v>
      </c>
      <c r="T3" s="19">
        <v>444000000000000</v>
      </c>
      <c r="U3" s="19">
        <v>469000000000000</v>
      </c>
      <c r="V3" s="19">
        <v>494000000000000</v>
      </c>
      <c r="W3" s="19">
        <v>520000000000000</v>
      </c>
      <c r="X3" s="19">
        <v>546000000000000</v>
      </c>
      <c r="Y3" s="19">
        <v>572000000000000</v>
      </c>
      <c r="Z3" s="19">
        <v>598000000000000</v>
      </c>
      <c r="AA3" s="19">
        <v>624000000000000</v>
      </c>
      <c r="AB3" s="19">
        <v>651000000000000</v>
      </c>
      <c r="AC3" s="19">
        <v>677000000000000</v>
      </c>
      <c r="AD3" s="19">
        <v>704000000000000</v>
      </c>
      <c r="AE3" s="19">
        <v>731000000000000</v>
      </c>
      <c r="AF3" s="19">
        <v>759000000000000</v>
      </c>
      <c r="AG3" s="19">
        <v>786000000000000</v>
      </c>
    </row>
    <row r="4" spans="1:33" x14ac:dyDescent="0.35">
      <c r="A4" t="s">
        <v>34</v>
      </c>
      <c r="B4">
        <v>0</v>
      </c>
      <c r="C4">
        <v>0</v>
      </c>
      <c r="D4" s="4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35</v>
      </c>
      <c r="B5" s="19">
        <v>60500000000000</v>
      </c>
      <c r="C5" s="19">
        <v>63900000000000</v>
      </c>
      <c r="D5" s="47">
        <v>67300000000000</v>
      </c>
      <c r="E5" s="19">
        <v>70800000000000</v>
      </c>
      <c r="F5" s="19">
        <v>72000000000000</v>
      </c>
      <c r="G5" s="19">
        <v>73100000000000</v>
      </c>
      <c r="H5" s="19">
        <v>74300000000000</v>
      </c>
      <c r="I5" s="19">
        <v>75400000000000</v>
      </c>
      <c r="J5" s="19">
        <v>76500000000000</v>
      </c>
      <c r="K5" s="19">
        <v>77300000000000</v>
      </c>
      <c r="L5" s="19">
        <v>78100000000000</v>
      </c>
      <c r="M5" s="19">
        <v>78900000000000</v>
      </c>
      <c r="N5" s="19">
        <v>79700000000000</v>
      </c>
      <c r="O5" s="19">
        <v>80400000000000</v>
      </c>
      <c r="P5" s="19">
        <v>82100000000000</v>
      </c>
      <c r="Q5" s="19">
        <v>83700000000000</v>
      </c>
      <c r="R5" s="19">
        <v>85400000000000</v>
      </c>
      <c r="S5" s="19">
        <v>87000000000000</v>
      </c>
      <c r="T5" s="19">
        <v>88700000000000</v>
      </c>
      <c r="U5" s="19">
        <v>90200000000000</v>
      </c>
      <c r="V5" s="19">
        <v>91800000000000</v>
      </c>
      <c r="W5" s="19">
        <v>93400000000000</v>
      </c>
      <c r="X5" s="19">
        <v>94900000000000</v>
      </c>
      <c r="Y5" s="19">
        <v>96400000000000</v>
      </c>
      <c r="Z5" s="19">
        <v>97700000000000</v>
      </c>
      <c r="AA5" s="19">
        <v>99000000000000</v>
      </c>
      <c r="AB5" s="19">
        <v>100000000000000</v>
      </c>
      <c r="AC5" s="19">
        <v>101000000000000</v>
      </c>
      <c r="AD5" s="19">
        <v>103000000000000</v>
      </c>
      <c r="AE5" s="19">
        <v>104000000000000</v>
      </c>
      <c r="AF5" s="19">
        <v>105000000000000</v>
      </c>
      <c r="AG5" s="19">
        <v>106000000000000</v>
      </c>
    </row>
    <row r="6" spans="1:33" x14ac:dyDescent="0.35">
      <c r="A6" t="s">
        <v>36</v>
      </c>
      <c r="B6" s="19">
        <v>160000000000000</v>
      </c>
      <c r="C6" s="19">
        <v>172000000000000</v>
      </c>
      <c r="D6" s="47">
        <v>185000000000000</v>
      </c>
      <c r="E6" s="19">
        <v>198000000000000</v>
      </c>
      <c r="F6" s="19">
        <v>210000000000000</v>
      </c>
      <c r="G6" s="19">
        <v>221000000000000</v>
      </c>
      <c r="H6" s="19">
        <v>233000000000000</v>
      </c>
      <c r="I6" s="19">
        <v>245000000000000</v>
      </c>
      <c r="J6" s="19">
        <v>256000000000000</v>
      </c>
      <c r="K6" s="19">
        <v>268000000000000</v>
      </c>
      <c r="L6" s="19">
        <v>281000000000000</v>
      </c>
      <c r="M6" s="19">
        <v>293000000000000</v>
      </c>
      <c r="N6" s="19">
        <v>305000000000000</v>
      </c>
      <c r="O6" s="19">
        <v>317000000000000</v>
      </c>
      <c r="P6" s="19">
        <v>328000000000000</v>
      </c>
      <c r="Q6" s="19">
        <v>338000000000000</v>
      </c>
      <c r="R6" s="19">
        <v>349000000000000</v>
      </c>
      <c r="S6" s="19">
        <v>359000000000000</v>
      </c>
      <c r="T6" s="19">
        <v>370000000000000</v>
      </c>
      <c r="U6" s="19">
        <v>382000000000000</v>
      </c>
      <c r="V6" s="19">
        <v>394000000000000</v>
      </c>
      <c r="W6" s="19">
        <v>406000000000000</v>
      </c>
      <c r="X6" s="19">
        <v>419000000000000</v>
      </c>
      <c r="Y6" s="19">
        <v>431000000000000</v>
      </c>
      <c r="Z6" s="19">
        <v>443000000000000</v>
      </c>
      <c r="AA6" s="19">
        <v>455000000000000</v>
      </c>
      <c r="AB6" s="19">
        <v>467000000000000</v>
      </c>
      <c r="AC6" s="19">
        <v>479000000000000</v>
      </c>
      <c r="AD6" s="19">
        <v>491000000000000</v>
      </c>
      <c r="AE6" s="19">
        <v>503000000000000</v>
      </c>
      <c r="AF6" s="19">
        <v>515000000000000</v>
      </c>
      <c r="AG6" s="19">
        <v>528000000000000</v>
      </c>
    </row>
    <row r="7" spans="1:33" x14ac:dyDescent="0.35">
      <c r="A7" t="s">
        <v>37</v>
      </c>
      <c r="B7" s="19">
        <v>29600000000000</v>
      </c>
      <c r="C7" s="19">
        <v>33100000000000</v>
      </c>
      <c r="D7" s="47">
        <v>36600000000000</v>
      </c>
      <c r="E7" s="19">
        <v>40300000000000</v>
      </c>
      <c r="F7" s="19">
        <v>45800000000000</v>
      </c>
      <c r="G7" s="19">
        <v>51300000000000</v>
      </c>
      <c r="H7" s="19">
        <v>57000000000000</v>
      </c>
      <c r="I7" s="19">
        <v>62800000000000</v>
      </c>
      <c r="J7" s="19">
        <v>68600000000000</v>
      </c>
      <c r="K7" s="19">
        <v>77500000000000</v>
      </c>
      <c r="L7" s="19">
        <v>86600000000000</v>
      </c>
      <c r="M7" s="19">
        <v>95800000000000</v>
      </c>
      <c r="N7" s="19">
        <v>105000000000000</v>
      </c>
      <c r="O7" s="19">
        <v>115000000000000</v>
      </c>
      <c r="P7" s="19">
        <v>129000000000000</v>
      </c>
      <c r="Q7" s="19">
        <v>143000000000000</v>
      </c>
      <c r="R7" s="19">
        <v>158000000000000</v>
      </c>
      <c r="S7" s="19">
        <v>172000000000000</v>
      </c>
      <c r="T7" s="19">
        <v>187000000000000</v>
      </c>
      <c r="U7" s="19">
        <v>204000000000000</v>
      </c>
      <c r="V7" s="19">
        <v>220000000000000</v>
      </c>
      <c r="W7" s="19">
        <v>237000000000000</v>
      </c>
      <c r="X7" s="19">
        <v>254000000000000</v>
      </c>
      <c r="Y7" s="19">
        <v>271000000000000</v>
      </c>
      <c r="Z7" s="19">
        <v>290000000000000</v>
      </c>
      <c r="AA7" s="19">
        <v>309000000000000</v>
      </c>
      <c r="AB7" s="19">
        <v>329000000000000</v>
      </c>
      <c r="AC7" s="19">
        <v>349000000000000</v>
      </c>
      <c r="AD7" s="19">
        <v>368000000000000</v>
      </c>
      <c r="AE7" s="19">
        <v>388000000000000</v>
      </c>
      <c r="AF7" s="19">
        <v>409000000000000</v>
      </c>
      <c r="AG7" s="19">
        <v>429000000000000</v>
      </c>
    </row>
    <row r="8" spans="1:33" x14ac:dyDescent="0.35">
      <c r="A8" t="s">
        <v>38</v>
      </c>
      <c r="B8">
        <v>0</v>
      </c>
      <c r="C8">
        <v>0</v>
      </c>
      <c r="D8" s="44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39</v>
      </c>
      <c r="B9">
        <v>0</v>
      </c>
      <c r="C9">
        <v>0</v>
      </c>
      <c r="D9" s="44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40</v>
      </c>
      <c r="B10">
        <v>0</v>
      </c>
      <c r="C10">
        <v>0</v>
      </c>
      <c r="D10" s="44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41</v>
      </c>
      <c r="B11">
        <v>0</v>
      </c>
      <c r="C11">
        <v>0</v>
      </c>
      <c r="D11" s="44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35">
      <c r="A12" t="s">
        <v>42</v>
      </c>
      <c r="B12">
        <v>0</v>
      </c>
      <c r="C12">
        <v>0</v>
      </c>
      <c r="D12" s="44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35">
      <c r="A13" t="s">
        <v>43</v>
      </c>
      <c r="B13">
        <v>0</v>
      </c>
      <c r="C13">
        <v>0</v>
      </c>
      <c r="D13" s="44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35">
      <c r="A14" t="s">
        <v>44</v>
      </c>
      <c r="B14" s="19">
        <v>0</v>
      </c>
      <c r="C14" s="19">
        <v>0</v>
      </c>
      <c r="D14" s="47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35">
      <c r="A15" t="s">
        <v>45</v>
      </c>
      <c r="B15" s="19">
        <v>0</v>
      </c>
      <c r="C15" s="19">
        <v>0</v>
      </c>
      <c r="D15" s="47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35">
      <c r="A16" t="s">
        <v>46</v>
      </c>
      <c r="B16">
        <v>0</v>
      </c>
      <c r="C16">
        <v>0</v>
      </c>
      <c r="D16" s="44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35">
      <c r="A17" t="s">
        <v>47</v>
      </c>
      <c r="B17">
        <v>0</v>
      </c>
      <c r="C17">
        <v>0</v>
      </c>
      <c r="D17" s="44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35">
      <c r="A18" t="s">
        <v>48</v>
      </c>
      <c r="B18" s="19">
        <v>97071000000000</v>
      </c>
      <c r="C18" s="19">
        <v>105770000000000</v>
      </c>
      <c r="D18" s="47">
        <v>114468000000000</v>
      </c>
      <c r="E18" s="19">
        <v>123167000000000</v>
      </c>
      <c r="F18" s="19">
        <v>135571000000000</v>
      </c>
      <c r="G18" s="19">
        <v>147975000000000</v>
      </c>
      <c r="H18" s="19">
        <v>160378000000000</v>
      </c>
      <c r="I18" s="19">
        <v>172782000000000</v>
      </c>
      <c r="J18" s="19">
        <v>185186000000000</v>
      </c>
      <c r="K18" s="19">
        <v>195071000000000</v>
      </c>
      <c r="L18" s="19">
        <v>204955000000000</v>
      </c>
      <c r="M18" s="19">
        <v>214840000000000</v>
      </c>
      <c r="N18" s="19">
        <v>224724000000000</v>
      </c>
      <c r="O18" s="19">
        <v>234609000000000</v>
      </c>
      <c r="P18" s="19">
        <v>244085000000000</v>
      </c>
      <c r="Q18" s="19">
        <v>253560000000000</v>
      </c>
      <c r="R18" s="19">
        <v>263036000000000</v>
      </c>
      <c r="S18" s="19">
        <v>272512000000000</v>
      </c>
      <c r="T18" s="19">
        <v>281988000000000</v>
      </c>
      <c r="U18" s="19">
        <v>293394000000000</v>
      </c>
      <c r="V18" s="19">
        <v>304801000000000</v>
      </c>
      <c r="W18" s="19">
        <v>316207000000000</v>
      </c>
      <c r="X18" s="19">
        <v>327614000000000</v>
      </c>
      <c r="Y18" s="19">
        <v>339020000000000</v>
      </c>
      <c r="Z18" s="19">
        <v>345216000000000</v>
      </c>
      <c r="AA18" s="19">
        <v>351412000000000</v>
      </c>
      <c r="AB18" s="19">
        <v>357607000000000</v>
      </c>
      <c r="AC18" s="19">
        <v>363803000000000</v>
      </c>
      <c r="AD18" s="19">
        <v>369999000000000</v>
      </c>
      <c r="AE18" s="19">
        <v>376194000000000</v>
      </c>
      <c r="AF18" s="19">
        <v>382390000000000</v>
      </c>
      <c r="AG18" s="19">
        <v>388586000000000</v>
      </c>
    </row>
    <row r="19" spans="1:33" x14ac:dyDescent="0.35">
      <c r="A19" t="s">
        <v>49</v>
      </c>
      <c r="B19" s="19">
        <v>0</v>
      </c>
      <c r="C19" s="19">
        <v>0</v>
      </c>
      <c r="D19" s="47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35">
      <c r="A20" t="s">
        <v>50</v>
      </c>
      <c r="B20" s="19">
        <v>0</v>
      </c>
      <c r="C20" s="19">
        <v>0</v>
      </c>
      <c r="D20" s="47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35">
      <c r="A21" t="s">
        <v>51</v>
      </c>
      <c r="B21">
        <v>0</v>
      </c>
      <c r="C21">
        <v>0</v>
      </c>
      <c r="D21" s="44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35">
      <c r="A22" t="s">
        <v>52</v>
      </c>
      <c r="B22">
        <v>0</v>
      </c>
      <c r="C22">
        <v>0</v>
      </c>
      <c r="D22" s="44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5">
      <c r="A23" t="s">
        <v>53</v>
      </c>
      <c r="B23">
        <v>0</v>
      </c>
      <c r="C23">
        <v>0</v>
      </c>
      <c r="D23" s="44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35">
      <c r="A24" t="s">
        <v>54</v>
      </c>
      <c r="B24" s="19">
        <v>0</v>
      </c>
      <c r="C24" s="19">
        <v>0</v>
      </c>
      <c r="D24" s="47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35">
      <c r="A25" t="s">
        <v>55</v>
      </c>
      <c r="B25" s="19">
        <v>0</v>
      </c>
      <c r="C25" s="19">
        <v>0</v>
      </c>
      <c r="D25" s="47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35">
      <c r="A26" t="s">
        <v>56</v>
      </c>
      <c r="B26">
        <v>0</v>
      </c>
      <c r="C26">
        <v>0</v>
      </c>
      <c r="D26" s="44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35">
      <c r="A27" t="s">
        <v>57</v>
      </c>
      <c r="B27">
        <v>0</v>
      </c>
      <c r="C27">
        <v>0</v>
      </c>
      <c r="D27" s="44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35">
      <c r="A28" t="s">
        <v>58</v>
      </c>
      <c r="B28">
        <v>0</v>
      </c>
      <c r="C28">
        <v>0</v>
      </c>
      <c r="D28" s="44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35">
      <c r="A29" t="s">
        <v>59</v>
      </c>
      <c r="B29">
        <v>0</v>
      </c>
      <c r="C29">
        <v>0</v>
      </c>
      <c r="D29" s="44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35">
      <c r="A30" t="s">
        <v>60</v>
      </c>
      <c r="B30">
        <v>0</v>
      </c>
      <c r="C30">
        <v>0</v>
      </c>
      <c r="D30" s="44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35">
      <c r="A31" t="s">
        <v>61</v>
      </c>
      <c r="B31">
        <v>0</v>
      </c>
      <c r="C31">
        <v>0</v>
      </c>
      <c r="D31" s="44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35">
      <c r="A32" t="s">
        <v>62</v>
      </c>
      <c r="B32" s="19">
        <v>0</v>
      </c>
      <c r="C32" s="19">
        <v>0</v>
      </c>
      <c r="D32" s="47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35">
      <c r="A33" t="s">
        <v>63</v>
      </c>
      <c r="B33">
        <v>0</v>
      </c>
      <c r="C33">
        <v>0</v>
      </c>
      <c r="D33" s="44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35">
      <c r="A34" t="s">
        <v>64</v>
      </c>
      <c r="B34">
        <v>0</v>
      </c>
      <c r="C34">
        <v>0</v>
      </c>
      <c r="D34" s="4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35">
      <c r="A35" t="s">
        <v>65</v>
      </c>
      <c r="B35">
        <v>0</v>
      </c>
      <c r="C35">
        <v>0</v>
      </c>
      <c r="D35" s="44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35">
      <c r="A36" t="s">
        <v>66</v>
      </c>
      <c r="B36" s="19">
        <v>382020000000000</v>
      </c>
      <c r="C36" s="19">
        <v>350184000000000</v>
      </c>
      <c r="D36" s="47">
        <v>318348000000000</v>
      </c>
      <c r="E36" s="19">
        <v>286512000000000</v>
      </c>
      <c r="F36" s="19">
        <v>251902000000000</v>
      </c>
      <c r="G36" s="19">
        <v>217291000000000</v>
      </c>
      <c r="H36" s="19">
        <v>182681000000000</v>
      </c>
      <c r="I36" s="19">
        <v>148071000000000</v>
      </c>
      <c r="J36" s="19">
        <v>113461000000000</v>
      </c>
      <c r="K36" s="19">
        <v>101680000000000</v>
      </c>
      <c r="L36" s="19">
        <v>89899400000000</v>
      </c>
      <c r="M36" s="19">
        <v>78118700000000</v>
      </c>
      <c r="N36" s="19">
        <v>66338100000000</v>
      </c>
      <c r="O36" s="19">
        <v>54557400000000</v>
      </c>
      <c r="P36" s="19">
        <v>43645900000000</v>
      </c>
      <c r="Q36" s="19">
        <v>32734500000000</v>
      </c>
      <c r="R36" s="19">
        <v>21823000000000</v>
      </c>
      <c r="S36" s="19">
        <v>10911500000000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35">
      <c r="A37" t="s">
        <v>67</v>
      </c>
      <c r="B37">
        <v>0</v>
      </c>
      <c r="C37">
        <v>0</v>
      </c>
      <c r="D37" s="44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35">
      <c r="A38" t="s">
        <v>68</v>
      </c>
      <c r="B38">
        <v>0</v>
      </c>
      <c r="C38">
        <v>0</v>
      </c>
      <c r="D38" s="44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35">
      <c r="A39" t="s">
        <v>69</v>
      </c>
      <c r="B39">
        <v>0</v>
      </c>
      <c r="C39">
        <v>0</v>
      </c>
      <c r="D39" s="44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35">
      <c r="A40" t="s">
        <v>70</v>
      </c>
      <c r="B40">
        <v>0</v>
      </c>
      <c r="C40">
        <v>0</v>
      </c>
      <c r="D40" s="44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35">
      <c r="A41" t="s">
        <v>71</v>
      </c>
      <c r="B41">
        <v>0</v>
      </c>
      <c r="C41">
        <v>0</v>
      </c>
      <c r="D41" s="44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35">
      <c r="A42" t="s">
        <v>72</v>
      </c>
      <c r="B42">
        <v>0</v>
      </c>
      <c r="C42">
        <v>0</v>
      </c>
      <c r="D42" s="44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35">
      <c r="A43" t="s">
        <v>73</v>
      </c>
      <c r="B43">
        <v>0</v>
      </c>
      <c r="C43">
        <v>0</v>
      </c>
      <c r="D43" s="44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35">
      <c r="A44" t="s">
        <v>74</v>
      </c>
      <c r="B44">
        <v>0</v>
      </c>
      <c r="C44">
        <v>0</v>
      </c>
      <c r="D44" s="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35">
      <c r="A45" t="s">
        <v>75</v>
      </c>
      <c r="B45">
        <v>0</v>
      </c>
      <c r="C45">
        <v>0</v>
      </c>
      <c r="D45" s="44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35">
      <c r="A46" t="s">
        <v>76</v>
      </c>
      <c r="B46">
        <v>0</v>
      </c>
      <c r="C46">
        <v>0</v>
      </c>
      <c r="D46" s="44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35">
      <c r="A47" t="s">
        <v>77</v>
      </c>
      <c r="B47">
        <v>0</v>
      </c>
      <c r="C47">
        <v>0</v>
      </c>
      <c r="D47" s="44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35">
      <c r="A48" t="s">
        <v>78</v>
      </c>
      <c r="B48">
        <v>0</v>
      </c>
      <c r="C48">
        <v>0</v>
      </c>
      <c r="D48" s="44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35">
      <c r="A49" t="s">
        <v>79</v>
      </c>
      <c r="B49">
        <v>0</v>
      </c>
      <c r="C49">
        <v>0</v>
      </c>
      <c r="D49" s="44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35">
      <c r="A50" t="s">
        <v>80</v>
      </c>
      <c r="B50" s="19">
        <v>0</v>
      </c>
      <c r="C50" s="19">
        <v>0</v>
      </c>
      <c r="D50" s="47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35">
      <c r="A51" t="s">
        <v>81</v>
      </c>
      <c r="B51">
        <v>0</v>
      </c>
      <c r="C51">
        <v>0</v>
      </c>
      <c r="D51" s="44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35">
      <c r="A52" t="s">
        <v>82</v>
      </c>
      <c r="B52">
        <v>0</v>
      </c>
      <c r="C52">
        <v>0</v>
      </c>
      <c r="D52" s="44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35">
      <c r="A53" t="s">
        <v>83</v>
      </c>
      <c r="B53">
        <v>0</v>
      </c>
      <c r="C53">
        <v>0</v>
      </c>
      <c r="D53" s="44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35">
      <c r="A54" t="s">
        <v>84</v>
      </c>
      <c r="B54" s="19">
        <v>570095000000000</v>
      </c>
      <c r="C54" s="19">
        <v>579667000000000</v>
      </c>
      <c r="D54" s="47">
        <v>589240000000000</v>
      </c>
      <c r="E54" s="19">
        <v>598813000000000</v>
      </c>
      <c r="F54" s="19">
        <v>599260000000000</v>
      </c>
      <c r="G54" s="19">
        <v>599707000000000</v>
      </c>
      <c r="H54" s="19">
        <v>600155000000000</v>
      </c>
      <c r="I54" s="19">
        <v>600602000000000</v>
      </c>
      <c r="J54" s="19">
        <v>601049000000000</v>
      </c>
      <c r="K54" s="19">
        <v>605897000000000</v>
      </c>
      <c r="L54" s="19">
        <v>610745000000000</v>
      </c>
      <c r="M54" s="19">
        <v>615593000000000</v>
      </c>
      <c r="N54" s="19">
        <v>620441000000000</v>
      </c>
      <c r="O54" s="19">
        <v>625289000000000</v>
      </c>
      <c r="P54" s="19">
        <v>631960000000000</v>
      </c>
      <c r="Q54" s="19">
        <v>638632000000000</v>
      </c>
      <c r="R54" s="19">
        <v>645303000000000</v>
      </c>
      <c r="S54" s="19">
        <v>651975000000000</v>
      </c>
      <c r="T54" s="19">
        <v>658646000000000</v>
      </c>
      <c r="U54" s="19">
        <v>649949000000000</v>
      </c>
      <c r="V54" s="19">
        <v>641252000000000</v>
      </c>
      <c r="W54" s="19">
        <v>632555000000000</v>
      </c>
      <c r="X54" s="19">
        <v>623857000000000</v>
      </c>
      <c r="Y54" s="19">
        <v>615160000000000</v>
      </c>
      <c r="Z54" s="19">
        <v>613432000000000</v>
      </c>
      <c r="AA54" s="19">
        <v>611704000000000</v>
      </c>
      <c r="AB54" s="19">
        <v>609975000000000</v>
      </c>
      <c r="AC54" s="19">
        <v>608247000000000</v>
      </c>
      <c r="AD54" s="19">
        <v>606519000000000</v>
      </c>
      <c r="AE54" s="19">
        <v>604790000000000</v>
      </c>
      <c r="AF54" s="19">
        <v>603062000000000</v>
      </c>
      <c r="AG54" s="19">
        <v>601334000000000</v>
      </c>
    </row>
    <row r="55" spans="1:33" x14ac:dyDescent="0.35">
      <c r="A55" t="s">
        <v>85</v>
      </c>
      <c r="B55" s="19">
        <v>0</v>
      </c>
      <c r="C55" s="19">
        <v>0</v>
      </c>
      <c r="D55" s="47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35">
      <c r="A56" t="s">
        <v>86</v>
      </c>
      <c r="B56">
        <v>0</v>
      </c>
      <c r="C56">
        <v>0</v>
      </c>
      <c r="D56" s="44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35">
      <c r="A57" t="s">
        <v>87</v>
      </c>
      <c r="B57">
        <v>0</v>
      </c>
      <c r="C57">
        <v>0</v>
      </c>
      <c r="D57" s="44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35">
      <c r="A58" t="s">
        <v>88</v>
      </c>
      <c r="B58">
        <v>0</v>
      </c>
      <c r="C58">
        <v>0</v>
      </c>
      <c r="D58" s="44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35">
      <c r="A59" t="s">
        <v>89</v>
      </c>
      <c r="B59">
        <v>0</v>
      </c>
      <c r="C59">
        <v>0</v>
      </c>
      <c r="D59" s="44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35">
      <c r="A60" t="s">
        <v>90</v>
      </c>
      <c r="B60">
        <v>0</v>
      </c>
      <c r="C60">
        <v>0</v>
      </c>
      <c r="D60" s="44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s="44" customFormat="1" x14ac:dyDescent="0.35">
      <c r="A61" s="44" t="s">
        <v>91</v>
      </c>
      <c r="B61" s="44">
        <v>0</v>
      </c>
      <c r="C61" s="44">
        <v>0</v>
      </c>
      <c r="D61" s="44">
        <v>0</v>
      </c>
      <c r="E61" s="44">
        <v>0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>
        <v>0</v>
      </c>
      <c r="T61" s="44">
        <v>0</v>
      </c>
      <c r="U61" s="44">
        <v>0</v>
      </c>
      <c r="V61" s="44">
        <v>0</v>
      </c>
      <c r="W61" s="44">
        <v>0</v>
      </c>
      <c r="X61" s="44">
        <v>0</v>
      </c>
      <c r="Y61" s="44">
        <v>0</v>
      </c>
      <c r="Z61" s="44">
        <v>0</v>
      </c>
      <c r="AA61" s="44">
        <v>0</v>
      </c>
      <c r="AB61" s="44">
        <v>0</v>
      </c>
      <c r="AC61" s="44">
        <v>0</v>
      </c>
      <c r="AD61" s="44">
        <v>0</v>
      </c>
      <c r="AE61" s="44">
        <v>0</v>
      </c>
      <c r="AF61" s="44">
        <v>0</v>
      </c>
      <c r="AG61" s="44">
        <v>0</v>
      </c>
    </row>
    <row r="62" spans="1:33" x14ac:dyDescent="0.35">
      <c r="A62" t="s">
        <v>92</v>
      </c>
      <c r="B62" s="19">
        <v>0</v>
      </c>
      <c r="C62" s="19">
        <v>0</v>
      </c>
      <c r="D62" s="47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35">
      <c r="A63" t="s">
        <v>93</v>
      </c>
      <c r="B63" s="19">
        <v>160000000000000</v>
      </c>
      <c r="C63" s="19">
        <v>181000000000000</v>
      </c>
      <c r="D63" s="47">
        <v>202000000000000</v>
      </c>
      <c r="E63" s="19">
        <v>223000000000000</v>
      </c>
      <c r="F63" s="19">
        <v>247000000000000</v>
      </c>
      <c r="G63" s="19">
        <v>271000000000000</v>
      </c>
      <c r="H63" s="19">
        <v>295000000000000</v>
      </c>
      <c r="I63" s="19">
        <v>318000000000000</v>
      </c>
      <c r="J63" s="19">
        <v>342000000000000</v>
      </c>
      <c r="K63" s="19">
        <v>375000000000000</v>
      </c>
      <c r="L63" s="19">
        <v>409000000000000</v>
      </c>
      <c r="M63" s="19">
        <v>442000000000000</v>
      </c>
      <c r="N63" s="19">
        <v>474000000000000</v>
      </c>
      <c r="O63" s="19">
        <v>507000000000000</v>
      </c>
      <c r="P63" s="19">
        <v>537000000000000</v>
      </c>
      <c r="Q63" s="19">
        <v>567000000000000</v>
      </c>
      <c r="R63" s="19">
        <v>597000000000000</v>
      </c>
      <c r="S63" s="19">
        <v>626000000000000</v>
      </c>
      <c r="T63" s="19">
        <v>655000000000000</v>
      </c>
      <c r="U63" s="19">
        <v>681000000000000</v>
      </c>
      <c r="V63" s="19">
        <v>707000000000000</v>
      </c>
      <c r="W63" s="19">
        <v>732000000000000</v>
      </c>
      <c r="X63" s="19">
        <v>758000000000000</v>
      </c>
      <c r="Y63" s="19">
        <v>783000000000000</v>
      </c>
      <c r="Z63" s="19">
        <v>806000000000000</v>
      </c>
      <c r="AA63" s="19">
        <v>829000000000000</v>
      </c>
      <c r="AB63" s="19">
        <v>852000000000000</v>
      </c>
      <c r="AC63" s="19">
        <v>874000000000000</v>
      </c>
      <c r="AD63" s="19">
        <v>896000000000000</v>
      </c>
      <c r="AE63" s="19">
        <v>918000000000000</v>
      </c>
      <c r="AF63" s="19">
        <v>940000000000000</v>
      </c>
      <c r="AG63" s="19">
        <v>962000000000000</v>
      </c>
    </row>
    <row r="64" spans="1:33" x14ac:dyDescent="0.35">
      <c r="A64" t="s">
        <v>94</v>
      </c>
      <c r="B64">
        <v>0</v>
      </c>
      <c r="C64">
        <v>0</v>
      </c>
      <c r="D64" s="4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35">
      <c r="A65" t="s">
        <v>95</v>
      </c>
      <c r="B65" s="19">
        <v>119000000000000</v>
      </c>
      <c r="C65" s="19">
        <v>124000000000000</v>
      </c>
      <c r="D65" s="47">
        <v>128000000000000</v>
      </c>
      <c r="E65" s="19">
        <v>132000000000000</v>
      </c>
      <c r="F65" s="19">
        <v>132000000000000</v>
      </c>
      <c r="G65" s="19">
        <v>132000000000000</v>
      </c>
      <c r="H65" s="19">
        <v>132000000000000</v>
      </c>
      <c r="I65" s="19">
        <v>132000000000000</v>
      </c>
      <c r="J65" s="19">
        <v>132000000000000</v>
      </c>
      <c r="K65" s="19">
        <v>131000000000000</v>
      </c>
      <c r="L65" s="19">
        <v>130000000000000</v>
      </c>
      <c r="M65" s="19">
        <v>129000000000000</v>
      </c>
      <c r="N65" s="19">
        <v>129000000000000</v>
      </c>
      <c r="O65" s="19">
        <v>128000000000000</v>
      </c>
      <c r="P65" s="19">
        <v>128000000000000</v>
      </c>
      <c r="Q65" s="19">
        <v>129000000000000</v>
      </c>
      <c r="R65" s="19">
        <v>130000000000000</v>
      </c>
      <c r="S65" s="19">
        <v>130000000000000</v>
      </c>
      <c r="T65" s="19">
        <v>131000000000000</v>
      </c>
      <c r="U65" s="19">
        <v>131000000000000</v>
      </c>
      <c r="V65" s="19">
        <v>131000000000000</v>
      </c>
      <c r="W65" s="19">
        <v>132000000000000</v>
      </c>
      <c r="X65" s="19">
        <v>132000000000000</v>
      </c>
      <c r="Y65" s="19">
        <v>132000000000000</v>
      </c>
      <c r="Z65" s="19">
        <v>132000000000000</v>
      </c>
      <c r="AA65" s="19">
        <v>132000000000000</v>
      </c>
      <c r="AB65" s="19">
        <v>131000000000000</v>
      </c>
      <c r="AC65" s="19">
        <v>131000000000000</v>
      </c>
      <c r="AD65" s="19">
        <v>131000000000000</v>
      </c>
      <c r="AE65" s="19">
        <v>131000000000000</v>
      </c>
      <c r="AF65" s="19">
        <v>130000000000000</v>
      </c>
      <c r="AG65" s="19">
        <v>130000000000000</v>
      </c>
    </row>
    <row r="66" spans="1:33" x14ac:dyDescent="0.35">
      <c r="A66" t="s">
        <v>96</v>
      </c>
      <c r="B66" s="19">
        <v>314700000000000</v>
      </c>
      <c r="C66" s="19">
        <v>333300000000000</v>
      </c>
      <c r="D66" s="47">
        <v>351800000000000</v>
      </c>
      <c r="E66" s="19">
        <v>370100000000000</v>
      </c>
      <c r="F66" s="19">
        <v>384700000000000</v>
      </c>
      <c r="G66" s="19">
        <v>399300000000000</v>
      </c>
      <c r="H66" s="19">
        <v>413700000000000</v>
      </c>
      <c r="I66" s="19">
        <v>428000000000000</v>
      </c>
      <c r="J66" s="19">
        <v>442200000000000</v>
      </c>
      <c r="K66" s="19">
        <v>454900000000000</v>
      </c>
      <c r="L66" s="19">
        <v>467500000000000</v>
      </c>
      <c r="M66" s="19">
        <v>480000000000000</v>
      </c>
      <c r="N66" s="19">
        <v>492400000000000</v>
      </c>
      <c r="O66" s="19">
        <v>504700000000000</v>
      </c>
      <c r="P66" s="19">
        <v>513100000000000</v>
      </c>
      <c r="Q66" s="19">
        <v>521300000000000</v>
      </c>
      <c r="R66" s="19">
        <v>529600000000000</v>
      </c>
      <c r="S66" s="19">
        <v>537800000000000</v>
      </c>
      <c r="T66" s="19">
        <v>545900000000000</v>
      </c>
      <c r="U66" s="19">
        <v>554900000000000</v>
      </c>
      <c r="V66" s="19">
        <v>563700000000000</v>
      </c>
      <c r="W66" s="19">
        <v>572600000000000</v>
      </c>
      <c r="X66" s="19">
        <v>581400000000000</v>
      </c>
      <c r="Y66" s="19">
        <v>590100000000000</v>
      </c>
      <c r="Z66" s="19">
        <v>597200000000000</v>
      </c>
      <c r="AA66" s="19">
        <v>604200000000000</v>
      </c>
      <c r="AB66" s="19">
        <v>611200000000000</v>
      </c>
      <c r="AC66" s="19">
        <v>618100000000000</v>
      </c>
      <c r="AD66" s="19">
        <v>625000000000000</v>
      </c>
      <c r="AE66" s="19">
        <v>631900000000000</v>
      </c>
      <c r="AF66" s="19">
        <v>638800000000000</v>
      </c>
      <c r="AG66" s="19">
        <v>645600000000000</v>
      </c>
    </row>
    <row r="67" spans="1:33" x14ac:dyDescent="0.35">
      <c r="A67" t="s">
        <v>97</v>
      </c>
      <c r="B67" s="19">
        <v>29600000000000</v>
      </c>
      <c r="C67" s="19">
        <v>33100000000000</v>
      </c>
      <c r="D67" s="47">
        <v>36600000000000</v>
      </c>
      <c r="E67" s="19">
        <v>40300000000000</v>
      </c>
      <c r="F67" s="19">
        <v>45800000000000</v>
      </c>
      <c r="G67" s="19">
        <v>51300000000000</v>
      </c>
      <c r="H67" s="19">
        <v>57000000000000</v>
      </c>
      <c r="I67" s="19">
        <v>62800000000000</v>
      </c>
      <c r="J67" s="19">
        <v>68600000000000</v>
      </c>
      <c r="K67" s="19">
        <v>77500000000000</v>
      </c>
      <c r="L67" s="19">
        <v>86600000000000</v>
      </c>
      <c r="M67" s="19">
        <v>95800000000000</v>
      </c>
      <c r="N67" s="19">
        <v>105000000000000</v>
      </c>
      <c r="O67" s="19">
        <v>115000000000000</v>
      </c>
      <c r="P67" s="19">
        <v>129000000000000</v>
      </c>
      <c r="Q67" s="19">
        <v>143000000000000</v>
      </c>
      <c r="R67" s="19">
        <v>158000000000000</v>
      </c>
      <c r="S67" s="19">
        <v>172000000000000</v>
      </c>
      <c r="T67" s="19">
        <v>187000000000000</v>
      </c>
      <c r="U67" s="19">
        <v>204000000000000</v>
      </c>
      <c r="V67" s="19">
        <v>220000000000000</v>
      </c>
      <c r="W67" s="19">
        <v>237000000000000</v>
      </c>
      <c r="X67" s="19">
        <v>254000000000000</v>
      </c>
      <c r="Y67" s="19">
        <v>271000000000000</v>
      </c>
      <c r="Z67" s="19">
        <v>290000000000000</v>
      </c>
      <c r="AA67" s="19">
        <v>309000000000000</v>
      </c>
      <c r="AB67" s="19">
        <v>329000000000000</v>
      </c>
      <c r="AC67" s="19">
        <v>349000000000000</v>
      </c>
      <c r="AD67" s="19">
        <v>368000000000000</v>
      </c>
      <c r="AE67" s="19">
        <v>388000000000000</v>
      </c>
      <c r="AF67" s="19">
        <v>409000000000000</v>
      </c>
      <c r="AG67" s="19">
        <v>429000000000000</v>
      </c>
    </row>
    <row r="68" spans="1:33" x14ac:dyDescent="0.35">
      <c r="A68" t="s">
        <v>98</v>
      </c>
      <c r="B68">
        <v>0</v>
      </c>
      <c r="C68">
        <v>0</v>
      </c>
      <c r="D68" s="44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35">
      <c r="A69" t="s">
        <v>99</v>
      </c>
      <c r="B69">
        <v>0</v>
      </c>
      <c r="C69">
        <v>0</v>
      </c>
      <c r="D69" s="44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35">
      <c r="A70" t="s">
        <v>100</v>
      </c>
      <c r="B70">
        <v>0</v>
      </c>
      <c r="C70">
        <v>0</v>
      </c>
      <c r="D70" s="44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x14ac:dyDescent="0.35">
      <c r="A71" t="s">
        <v>101</v>
      </c>
      <c r="B71">
        <v>0</v>
      </c>
      <c r="C71">
        <v>0</v>
      </c>
      <c r="D71" s="44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 x14ac:dyDescent="0.35">
      <c r="A72" t="s">
        <v>102</v>
      </c>
      <c r="B72">
        <v>0</v>
      </c>
      <c r="C72">
        <v>0</v>
      </c>
      <c r="D72" s="44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 x14ac:dyDescent="0.35">
      <c r="A73" t="s">
        <v>103</v>
      </c>
      <c r="B73">
        <v>0</v>
      </c>
      <c r="C73">
        <v>0</v>
      </c>
      <c r="D73" s="44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 x14ac:dyDescent="0.35">
      <c r="A74" t="s">
        <v>104</v>
      </c>
      <c r="B74" s="19">
        <v>0</v>
      </c>
      <c r="C74" s="19">
        <v>0</v>
      </c>
      <c r="D74" s="47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 x14ac:dyDescent="0.35">
      <c r="A75" t="s">
        <v>105</v>
      </c>
      <c r="B75" s="19">
        <v>0</v>
      </c>
      <c r="C75" s="19">
        <v>0</v>
      </c>
      <c r="D75" s="47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 x14ac:dyDescent="0.35">
      <c r="A76" t="s">
        <v>106</v>
      </c>
      <c r="B76">
        <v>0</v>
      </c>
      <c r="C76">
        <v>0</v>
      </c>
      <c r="D76" s="44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 x14ac:dyDescent="0.35">
      <c r="A77" t="s">
        <v>107</v>
      </c>
      <c r="B77">
        <v>0</v>
      </c>
      <c r="C77">
        <v>0</v>
      </c>
      <c r="D77" s="44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 x14ac:dyDescent="0.35">
      <c r="A78" t="s">
        <v>108</v>
      </c>
      <c r="B78" s="19">
        <v>54880000000000</v>
      </c>
      <c r="C78" s="19">
        <v>58870000000000</v>
      </c>
      <c r="D78" s="47">
        <v>62860000000000</v>
      </c>
      <c r="E78" s="19">
        <v>66860000000000</v>
      </c>
      <c r="F78" s="19">
        <v>70140000000000</v>
      </c>
      <c r="G78" s="19">
        <v>73420000000000</v>
      </c>
      <c r="H78" s="19">
        <v>76700000000000</v>
      </c>
      <c r="I78" s="19">
        <v>79980000000000</v>
      </c>
      <c r="J78" s="19">
        <v>83260000000000</v>
      </c>
      <c r="K78" s="19">
        <v>88330000000000</v>
      </c>
      <c r="L78" s="19">
        <v>93400000000000</v>
      </c>
      <c r="M78" s="19">
        <v>98470000000000</v>
      </c>
      <c r="N78" s="19">
        <v>103500000000000</v>
      </c>
      <c r="O78" s="19">
        <v>108600000000000</v>
      </c>
      <c r="P78" s="19">
        <v>114700000000000</v>
      </c>
      <c r="Q78" s="19">
        <v>120800000000000</v>
      </c>
      <c r="R78" s="19">
        <v>126900000000000</v>
      </c>
      <c r="S78" s="19">
        <v>133000000000000</v>
      </c>
      <c r="T78" s="19">
        <v>139100000000000</v>
      </c>
      <c r="U78" s="19">
        <v>143500000000000</v>
      </c>
      <c r="V78" s="19">
        <v>147900000000000</v>
      </c>
      <c r="W78" s="19">
        <v>152200000000000</v>
      </c>
      <c r="X78" s="19">
        <v>156600000000000</v>
      </c>
      <c r="Y78" s="19">
        <v>160900000000000</v>
      </c>
      <c r="Z78" s="19">
        <v>164900000000000</v>
      </c>
      <c r="AA78" s="19">
        <v>168900000000000</v>
      </c>
      <c r="AB78" s="19">
        <v>172900000000000</v>
      </c>
      <c r="AC78" s="19">
        <v>176900000000000</v>
      </c>
      <c r="AD78" s="19">
        <v>180900000000000</v>
      </c>
      <c r="AE78" s="19">
        <v>184800000000000</v>
      </c>
      <c r="AF78" s="19">
        <v>188800000000000</v>
      </c>
      <c r="AG78" s="19">
        <v>192800000000000</v>
      </c>
    </row>
    <row r="79" spans="1:33" x14ac:dyDescent="0.35">
      <c r="A79" t="s">
        <v>109</v>
      </c>
      <c r="B79" s="19">
        <v>0</v>
      </c>
      <c r="C79" s="19">
        <v>0</v>
      </c>
      <c r="D79" s="47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1:33" x14ac:dyDescent="0.35">
      <c r="A80" t="s">
        <v>110</v>
      </c>
      <c r="B80" s="19">
        <v>0</v>
      </c>
      <c r="C80" s="19">
        <v>0</v>
      </c>
      <c r="D80" s="47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1:33" x14ac:dyDescent="0.35">
      <c r="A81" t="s">
        <v>111</v>
      </c>
      <c r="B81">
        <v>0</v>
      </c>
      <c r="C81">
        <v>0</v>
      </c>
      <c r="D81" s="44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35">
      <c r="A82" t="s">
        <v>112</v>
      </c>
      <c r="B82">
        <v>0</v>
      </c>
      <c r="C82">
        <v>0</v>
      </c>
      <c r="D82" s="44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x14ac:dyDescent="0.35">
      <c r="A83" t="s">
        <v>113</v>
      </c>
      <c r="B83">
        <v>0</v>
      </c>
      <c r="C83">
        <v>0</v>
      </c>
      <c r="D83" s="44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1:33" x14ac:dyDescent="0.35">
      <c r="A84" t="s">
        <v>114</v>
      </c>
      <c r="B84" s="19">
        <v>0</v>
      </c>
      <c r="C84" s="19">
        <v>0</v>
      </c>
      <c r="D84" s="47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1:33" x14ac:dyDescent="0.35">
      <c r="A85" t="s">
        <v>115</v>
      </c>
      <c r="B85" s="19">
        <v>0</v>
      </c>
      <c r="C85" s="19">
        <v>0</v>
      </c>
      <c r="D85" s="47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 x14ac:dyDescent="0.35">
      <c r="A86" t="s">
        <v>116</v>
      </c>
      <c r="B86">
        <v>0</v>
      </c>
      <c r="C86">
        <v>0</v>
      </c>
      <c r="D86" s="44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</row>
    <row r="87" spans="1:33" x14ac:dyDescent="0.35">
      <c r="A87" t="s">
        <v>117</v>
      </c>
      <c r="B87">
        <v>0</v>
      </c>
      <c r="C87">
        <v>0</v>
      </c>
      <c r="D87" s="44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1:33" x14ac:dyDescent="0.35">
      <c r="A88" t="s">
        <v>118</v>
      </c>
      <c r="B88">
        <v>0</v>
      </c>
      <c r="C88">
        <v>0</v>
      </c>
      <c r="D88" s="44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1:33" x14ac:dyDescent="0.35">
      <c r="A89" t="s">
        <v>119</v>
      </c>
      <c r="B89">
        <v>0</v>
      </c>
      <c r="C89">
        <v>0</v>
      </c>
      <c r="D89" s="44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x14ac:dyDescent="0.35">
      <c r="A90" t="s">
        <v>120</v>
      </c>
      <c r="B90">
        <v>0</v>
      </c>
      <c r="C90">
        <v>0</v>
      </c>
      <c r="D90" s="44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1:33" x14ac:dyDescent="0.35">
      <c r="A91" t="s">
        <v>121</v>
      </c>
      <c r="B91">
        <v>0</v>
      </c>
      <c r="C91">
        <v>0</v>
      </c>
      <c r="D91" s="44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 x14ac:dyDescent="0.35">
      <c r="A92" t="s">
        <v>122</v>
      </c>
      <c r="B92" s="19">
        <v>0</v>
      </c>
      <c r="C92" s="19">
        <v>0</v>
      </c>
      <c r="D92" s="47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x14ac:dyDescent="0.35">
      <c r="A93" t="s">
        <v>123</v>
      </c>
      <c r="B93">
        <v>0</v>
      </c>
      <c r="C93">
        <v>0</v>
      </c>
      <c r="D93" s="44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x14ac:dyDescent="0.35">
      <c r="A94" t="s">
        <v>124</v>
      </c>
      <c r="B94">
        <v>0</v>
      </c>
      <c r="C94">
        <v>0</v>
      </c>
      <c r="D94" s="4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x14ac:dyDescent="0.35">
      <c r="A95" t="s">
        <v>125</v>
      </c>
      <c r="B95">
        <v>0</v>
      </c>
      <c r="C95">
        <v>0</v>
      </c>
      <c r="D95" s="44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x14ac:dyDescent="0.35">
      <c r="A96" t="s">
        <v>126</v>
      </c>
      <c r="B96" s="19">
        <v>3041000000000000</v>
      </c>
      <c r="C96" s="19">
        <v>2850000000000000</v>
      </c>
      <c r="D96" s="47">
        <v>2660000000000000</v>
      </c>
      <c r="E96" s="19">
        <v>2470000000000000</v>
      </c>
      <c r="F96" s="19">
        <v>2302000000000000</v>
      </c>
      <c r="G96" s="19">
        <v>2134000000000000</v>
      </c>
      <c r="H96" s="19">
        <v>1966000000000000</v>
      </c>
      <c r="I96" s="19">
        <v>1799000000000000</v>
      </c>
      <c r="J96" s="19">
        <v>1631000000000000</v>
      </c>
      <c r="K96" s="19">
        <v>1507000000000000</v>
      </c>
      <c r="L96" s="19">
        <v>1383000000000000</v>
      </c>
      <c r="M96" s="19">
        <v>1260000000000000</v>
      </c>
      <c r="N96" s="19">
        <v>1136000000000000</v>
      </c>
      <c r="O96" s="19">
        <v>1012000000000000</v>
      </c>
      <c r="P96" s="19">
        <v>925400000000000</v>
      </c>
      <c r="Q96" s="19">
        <v>838400000000000</v>
      </c>
      <c r="R96" s="19">
        <v>751300000000000</v>
      </c>
      <c r="S96" s="19">
        <v>664300000000000</v>
      </c>
      <c r="T96" s="19">
        <v>577200000000000</v>
      </c>
      <c r="U96" s="19">
        <v>554800000000000</v>
      </c>
      <c r="V96" s="19">
        <v>532300000000000</v>
      </c>
      <c r="W96" s="19">
        <v>509800000000000</v>
      </c>
      <c r="X96" s="19">
        <v>487300000000000</v>
      </c>
      <c r="Y96" s="19">
        <v>464800000000000</v>
      </c>
      <c r="Z96" s="19">
        <v>442700000000000</v>
      </c>
      <c r="AA96" s="19">
        <v>420600000000000</v>
      </c>
      <c r="AB96" s="19">
        <v>398400000000000</v>
      </c>
      <c r="AC96" s="19">
        <v>376300000000000</v>
      </c>
      <c r="AD96" s="19">
        <v>354200000000000</v>
      </c>
      <c r="AE96" s="19">
        <v>332100000000000</v>
      </c>
      <c r="AF96" s="19">
        <v>309900000000000</v>
      </c>
      <c r="AG96" s="19">
        <v>287800000000000</v>
      </c>
    </row>
    <row r="97" spans="1:33" x14ac:dyDescent="0.35">
      <c r="A97" t="s">
        <v>127</v>
      </c>
      <c r="B97">
        <v>0</v>
      </c>
      <c r="C97">
        <v>0</v>
      </c>
      <c r="D97" s="44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1:33" x14ac:dyDescent="0.35">
      <c r="A98" t="s">
        <v>128</v>
      </c>
      <c r="B98">
        <v>0</v>
      </c>
      <c r="C98">
        <v>0</v>
      </c>
      <c r="D98" s="44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 x14ac:dyDescent="0.35">
      <c r="A99" t="s">
        <v>129</v>
      </c>
      <c r="B99">
        <v>0</v>
      </c>
      <c r="C99">
        <v>0</v>
      </c>
      <c r="D99" s="44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 x14ac:dyDescent="0.35">
      <c r="A100" t="s">
        <v>130</v>
      </c>
      <c r="B100">
        <v>0</v>
      </c>
      <c r="C100">
        <v>0</v>
      </c>
      <c r="D100" s="44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3" x14ac:dyDescent="0.35">
      <c r="A101" t="s">
        <v>131</v>
      </c>
      <c r="B101" s="19">
        <v>120515000000000</v>
      </c>
      <c r="C101" s="19">
        <v>80343200000000</v>
      </c>
      <c r="D101" s="47">
        <v>40171600000000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 x14ac:dyDescent="0.35">
      <c r="A102" t="s">
        <v>132</v>
      </c>
      <c r="B102" s="19">
        <v>13390000000000</v>
      </c>
      <c r="C102" s="19">
        <v>8927000000000</v>
      </c>
      <c r="D102" s="47">
        <v>4464000000000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1:33" x14ac:dyDescent="0.35">
      <c r="A103" t="s">
        <v>133</v>
      </c>
      <c r="B103">
        <v>0</v>
      </c>
      <c r="C103">
        <v>0</v>
      </c>
      <c r="D103" s="44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 x14ac:dyDescent="0.35">
      <c r="A104" t="s">
        <v>134</v>
      </c>
      <c r="B104">
        <v>0</v>
      </c>
      <c r="C104">
        <v>0</v>
      </c>
      <c r="D104" s="4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 x14ac:dyDescent="0.35">
      <c r="A105" t="s">
        <v>135</v>
      </c>
      <c r="B105">
        <v>0</v>
      </c>
      <c r="C105">
        <v>0</v>
      </c>
      <c r="D105" s="44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 x14ac:dyDescent="0.35">
      <c r="A106" t="s">
        <v>136</v>
      </c>
      <c r="B106">
        <v>0</v>
      </c>
      <c r="C106">
        <v>0</v>
      </c>
      <c r="D106" s="44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 x14ac:dyDescent="0.35">
      <c r="A107" t="s">
        <v>137</v>
      </c>
      <c r="B107">
        <v>0</v>
      </c>
      <c r="C107">
        <v>0</v>
      </c>
      <c r="D107" s="44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 x14ac:dyDescent="0.35">
      <c r="A108" t="s">
        <v>138</v>
      </c>
      <c r="B108">
        <v>0</v>
      </c>
      <c r="C108">
        <v>0</v>
      </c>
      <c r="D108" s="44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 x14ac:dyDescent="0.35">
      <c r="A109" t="s">
        <v>139</v>
      </c>
      <c r="B109">
        <v>0</v>
      </c>
      <c r="C109">
        <v>0</v>
      </c>
      <c r="D109" s="44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 x14ac:dyDescent="0.35">
      <c r="A110" t="s">
        <v>140</v>
      </c>
      <c r="B110" s="19">
        <v>0</v>
      </c>
      <c r="C110" s="19">
        <v>0</v>
      </c>
      <c r="D110" s="47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 x14ac:dyDescent="0.35">
      <c r="A111" t="s">
        <v>141</v>
      </c>
      <c r="B111">
        <v>0</v>
      </c>
      <c r="C111">
        <v>0</v>
      </c>
      <c r="D111" s="44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 x14ac:dyDescent="0.35">
      <c r="A112" t="s">
        <v>142</v>
      </c>
      <c r="B112">
        <v>0</v>
      </c>
      <c r="C112">
        <v>0</v>
      </c>
      <c r="D112" s="44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 x14ac:dyDescent="0.35">
      <c r="A113" t="s">
        <v>143</v>
      </c>
      <c r="B113">
        <v>0</v>
      </c>
      <c r="C113">
        <v>0</v>
      </c>
      <c r="D113" s="44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 x14ac:dyDescent="0.35">
      <c r="A114" t="s">
        <v>144</v>
      </c>
      <c r="B114" s="19">
        <v>403600000000000</v>
      </c>
      <c r="C114" s="19">
        <v>427800000000000</v>
      </c>
      <c r="D114" s="47">
        <v>452000000000000</v>
      </c>
      <c r="E114" s="19">
        <v>476300000000000</v>
      </c>
      <c r="F114" s="19">
        <v>491100000000000</v>
      </c>
      <c r="G114" s="19">
        <v>506000000000000</v>
      </c>
      <c r="H114" s="19">
        <v>520900000000000</v>
      </c>
      <c r="I114" s="19">
        <v>535700000000000</v>
      </c>
      <c r="J114" s="19">
        <v>550600000000000</v>
      </c>
      <c r="K114" s="19">
        <v>586000000000000</v>
      </c>
      <c r="L114" s="19">
        <v>621500000000000</v>
      </c>
      <c r="M114" s="19">
        <v>656900000000000</v>
      </c>
      <c r="N114" s="19">
        <v>692300000000000</v>
      </c>
      <c r="O114" s="19">
        <v>727700000000000</v>
      </c>
      <c r="P114" s="19">
        <v>726400000000000</v>
      </c>
      <c r="Q114" s="19">
        <v>725000000000000</v>
      </c>
      <c r="R114" s="19">
        <v>723600000000000</v>
      </c>
      <c r="S114" s="19">
        <v>722200000000000</v>
      </c>
      <c r="T114" s="19">
        <v>720900000000000</v>
      </c>
      <c r="U114" s="19">
        <v>720100000000000</v>
      </c>
      <c r="V114" s="19">
        <v>719400000000000</v>
      </c>
      <c r="W114" s="19">
        <v>718600000000000</v>
      </c>
      <c r="X114" s="19">
        <v>717900000000000</v>
      </c>
      <c r="Y114" s="19">
        <v>717100000000000</v>
      </c>
      <c r="Z114" s="19">
        <v>714300000000000</v>
      </c>
      <c r="AA114" s="19">
        <v>711400000000000</v>
      </c>
      <c r="AB114" s="19">
        <v>708600000000000</v>
      </c>
      <c r="AC114" s="19">
        <v>705700000000000</v>
      </c>
      <c r="AD114" s="19">
        <v>702800000000000</v>
      </c>
      <c r="AE114" s="19">
        <v>700000000000000</v>
      </c>
      <c r="AF114" s="19">
        <v>697100000000000</v>
      </c>
      <c r="AG114" s="19">
        <v>694300000000000</v>
      </c>
    </row>
    <row r="115" spans="1:33" x14ac:dyDescent="0.35">
      <c r="A115" t="s">
        <v>145</v>
      </c>
      <c r="B115" s="19">
        <v>0</v>
      </c>
      <c r="C115" s="19">
        <v>0</v>
      </c>
      <c r="D115" s="47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1:33" x14ac:dyDescent="0.35">
      <c r="A116" t="s">
        <v>146</v>
      </c>
      <c r="B116">
        <v>0</v>
      </c>
      <c r="C116">
        <v>0</v>
      </c>
      <c r="D116" s="44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 x14ac:dyDescent="0.35">
      <c r="A117" t="s">
        <v>147</v>
      </c>
      <c r="B117">
        <v>0</v>
      </c>
      <c r="C117">
        <v>0</v>
      </c>
      <c r="D117" s="44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 x14ac:dyDescent="0.35">
      <c r="A118" t="s">
        <v>148</v>
      </c>
      <c r="B118">
        <v>0</v>
      </c>
      <c r="C118">
        <v>0</v>
      </c>
      <c r="D118" s="44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 x14ac:dyDescent="0.35">
      <c r="A119" t="s">
        <v>149</v>
      </c>
      <c r="B119">
        <v>0</v>
      </c>
      <c r="C119">
        <v>0</v>
      </c>
      <c r="D119" s="44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 x14ac:dyDescent="0.35">
      <c r="A120" t="s">
        <v>150</v>
      </c>
      <c r="B120">
        <v>0</v>
      </c>
      <c r="C120">
        <v>0</v>
      </c>
      <c r="D120" s="44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 s="44" customFormat="1" x14ac:dyDescent="0.35">
      <c r="A121" s="44" t="s">
        <v>151</v>
      </c>
      <c r="B121" s="44">
        <v>0</v>
      </c>
      <c r="C121" s="44">
        <v>0</v>
      </c>
      <c r="D121" s="44">
        <v>0</v>
      </c>
      <c r="E121" s="44">
        <v>0</v>
      </c>
      <c r="F121" s="44">
        <v>0</v>
      </c>
      <c r="G121" s="44">
        <v>0</v>
      </c>
      <c r="H121" s="44">
        <v>0</v>
      </c>
      <c r="I121" s="44">
        <v>0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44">
        <v>0</v>
      </c>
      <c r="S121" s="44">
        <v>0</v>
      </c>
      <c r="T121" s="44">
        <v>0</v>
      </c>
      <c r="U121" s="44">
        <v>0</v>
      </c>
      <c r="V121" s="44">
        <v>0</v>
      </c>
      <c r="W121" s="44">
        <v>0</v>
      </c>
      <c r="X121" s="44">
        <v>0</v>
      </c>
      <c r="Y121" s="44">
        <v>0</v>
      </c>
      <c r="Z121" s="44">
        <v>0</v>
      </c>
      <c r="AA121" s="44">
        <v>0</v>
      </c>
      <c r="AB121" s="44">
        <v>0</v>
      </c>
      <c r="AC121" s="44">
        <v>0</v>
      </c>
      <c r="AD121" s="44">
        <v>0</v>
      </c>
      <c r="AE121" s="44">
        <v>0</v>
      </c>
      <c r="AF121" s="44">
        <v>0</v>
      </c>
      <c r="AG121" s="44">
        <v>0</v>
      </c>
    </row>
    <row r="122" spans="1:33" x14ac:dyDescent="0.35">
      <c r="A122" t="s">
        <v>152</v>
      </c>
      <c r="B122" s="19">
        <v>0</v>
      </c>
      <c r="C122" s="19">
        <v>0</v>
      </c>
      <c r="D122" s="47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 x14ac:dyDescent="0.35">
      <c r="A123" t="s">
        <v>153</v>
      </c>
      <c r="B123" s="19">
        <v>191000000000000</v>
      </c>
      <c r="C123" s="19">
        <v>199000000000000</v>
      </c>
      <c r="D123" s="47">
        <v>207000000000000</v>
      </c>
      <c r="E123" s="19">
        <v>216000000000000</v>
      </c>
      <c r="F123" s="19">
        <v>228000000000000</v>
      </c>
      <c r="G123" s="19">
        <v>239000000000000</v>
      </c>
      <c r="H123" s="19">
        <v>251000000000000</v>
      </c>
      <c r="I123" s="19">
        <v>263000000000000</v>
      </c>
      <c r="J123" s="19">
        <v>275000000000000</v>
      </c>
      <c r="K123" s="19">
        <v>293000000000000</v>
      </c>
      <c r="L123" s="19">
        <v>311000000000000</v>
      </c>
      <c r="M123" s="19">
        <v>328000000000000</v>
      </c>
      <c r="N123" s="19">
        <v>346000000000000</v>
      </c>
      <c r="O123" s="19">
        <v>363000000000000</v>
      </c>
      <c r="P123" s="19">
        <v>389000000000000</v>
      </c>
      <c r="Q123" s="19">
        <v>414000000000000</v>
      </c>
      <c r="R123" s="19">
        <v>439000000000000</v>
      </c>
      <c r="S123" s="19">
        <v>464000000000000</v>
      </c>
      <c r="T123" s="19">
        <v>489000000000000</v>
      </c>
      <c r="U123" s="19">
        <v>518000000000000</v>
      </c>
      <c r="V123" s="19">
        <v>548000000000000</v>
      </c>
      <c r="W123" s="19">
        <v>577000000000000</v>
      </c>
      <c r="X123" s="19">
        <v>607000000000000</v>
      </c>
      <c r="Y123" s="19">
        <v>636000000000000</v>
      </c>
      <c r="Z123" s="19">
        <v>671000000000000</v>
      </c>
      <c r="AA123" s="19">
        <v>706000000000000</v>
      </c>
      <c r="AB123" s="19">
        <v>741000000000000</v>
      </c>
      <c r="AC123" s="19">
        <v>776000000000000</v>
      </c>
      <c r="AD123" s="19">
        <v>811000000000000</v>
      </c>
      <c r="AE123" s="19">
        <v>846000000000000</v>
      </c>
      <c r="AF123" s="19">
        <v>881000000000000</v>
      </c>
      <c r="AG123" s="19">
        <v>916000000000000</v>
      </c>
    </row>
    <row r="124" spans="1:33" x14ac:dyDescent="0.35">
      <c r="A124" t="s">
        <v>154</v>
      </c>
      <c r="B124">
        <v>0</v>
      </c>
      <c r="C124">
        <v>0</v>
      </c>
      <c r="D124" s="4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 x14ac:dyDescent="0.35">
      <c r="A125" t="s">
        <v>155</v>
      </c>
      <c r="B125" s="19">
        <v>43700000000000</v>
      </c>
      <c r="C125" s="19">
        <v>44700000000000</v>
      </c>
      <c r="D125" s="47">
        <v>45700000000000</v>
      </c>
      <c r="E125" s="19">
        <v>46800000000000</v>
      </c>
      <c r="F125" s="19">
        <v>48300000000000</v>
      </c>
      <c r="G125" s="19">
        <v>49800000000000</v>
      </c>
      <c r="H125" s="19">
        <v>51300000000000</v>
      </c>
      <c r="I125" s="19">
        <v>52900000000000</v>
      </c>
      <c r="J125" s="19">
        <v>54400000000000</v>
      </c>
      <c r="K125" s="19">
        <v>56600000000000</v>
      </c>
      <c r="L125" s="19">
        <v>58900000000000</v>
      </c>
      <c r="M125" s="19">
        <v>61200000000000</v>
      </c>
      <c r="N125" s="19">
        <v>63400000000000</v>
      </c>
      <c r="O125" s="19">
        <v>65700000000000</v>
      </c>
      <c r="P125" s="19">
        <v>70700000000000</v>
      </c>
      <c r="Q125" s="19">
        <v>75700000000000</v>
      </c>
      <c r="R125" s="19">
        <v>80700000000000</v>
      </c>
      <c r="S125" s="19">
        <v>85700000000000</v>
      </c>
      <c r="T125" s="19">
        <v>90700000000000</v>
      </c>
      <c r="U125" s="19">
        <v>97000000000000</v>
      </c>
      <c r="V125" s="19">
        <v>103000000000000</v>
      </c>
      <c r="W125" s="19">
        <v>110000000000000</v>
      </c>
      <c r="X125" s="19">
        <v>116000000000000</v>
      </c>
      <c r="Y125" s="19">
        <v>122000000000000</v>
      </c>
      <c r="Z125" s="19">
        <v>130000000000000</v>
      </c>
      <c r="AA125" s="19">
        <v>138000000000000</v>
      </c>
      <c r="AB125" s="19">
        <v>147000000000000</v>
      </c>
      <c r="AC125" s="19">
        <v>155000000000000</v>
      </c>
      <c r="AD125" s="19">
        <v>163000000000000</v>
      </c>
      <c r="AE125" s="19">
        <v>171000000000000</v>
      </c>
      <c r="AF125" s="19">
        <v>179000000000000</v>
      </c>
      <c r="AG125" s="19">
        <v>187000000000000</v>
      </c>
    </row>
    <row r="126" spans="1:33" x14ac:dyDescent="0.35">
      <c r="A126" t="s">
        <v>156</v>
      </c>
      <c r="B126" s="19">
        <v>66100000000000</v>
      </c>
      <c r="C126" s="19">
        <v>67900000000000</v>
      </c>
      <c r="D126" s="47">
        <v>69600000000000</v>
      </c>
      <c r="E126" s="19">
        <v>71300000000000</v>
      </c>
      <c r="F126" s="19">
        <v>72800000000000</v>
      </c>
      <c r="G126" s="19">
        <v>74300000000000</v>
      </c>
      <c r="H126" s="19">
        <v>75800000000000</v>
      </c>
      <c r="I126" s="19">
        <v>77300000000000</v>
      </c>
      <c r="J126" s="19">
        <v>78800000000000</v>
      </c>
      <c r="K126" s="19">
        <v>80600000000000</v>
      </c>
      <c r="L126" s="19">
        <v>82300000000000</v>
      </c>
      <c r="M126" s="19">
        <v>84100000000000</v>
      </c>
      <c r="N126" s="19">
        <v>85800000000000</v>
      </c>
      <c r="O126" s="19">
        <v>87500000000000</v>
      </c>
      <c r="P126" s="19">
        <v>89000000000000</v>
      </c>
      <c r="Q126" s="19">
        <v>90500000000000</v>
      </c>
      <c r="R126" s="19">
        <v>92100000000000</v>
      </c>
      <c r="S126" s="19">
        <v>93600000000000</v>
      </c>
      <c r="T126" s="19">
        <v>95100000000000</v>
      </c>
      <c r="U126" s="19">
        <v>96800000000000</v>
      </c>
      <c r="V126" s="19">
        <v>98500000000000</v>
      </c>
      <c r="W126" s="19">
        <v>100000000000000</v>
      </c>
      <c r="X126" s="19">
        <v>102000000000000</v>
      </c>
      <c r="Y126" s="19">
        <v>104000000000000</v>
      </c>
      <c r="Z126" s="19">
        <v>105000000000000</v>
      </c>
      <c r="AA126" s="19">
        <v>106000000000000</v>
      </c>
      <c r="AB126" s="19">
        <v>108000000000000</v>
      </c>
      <c r="AC126" s="19">
        <v>109000000000000</v>
      </c>
      <c r="AD126" s="19">
        <v>111000000000000</v>
      </c>
      <c r="AE126" s="19">
        <v>112000000000000</v>
      </c>
      <c r="AF126" s="19">
        <v>114000000000000</v>
      </c>
      <c r="AG126" s="19">
        <v>115000000000000</v>
      </c>
    </row>
    <row r="127" spans="1:33" x14ac:dyDescent="0.35">
      <c r="A127" t="s">
        <v>157</v>
      </c>
      <c r="B127" s="19">
        <v>34800000000000</v>
      </c>
      <c r="C127" s="19">
        <v>35800000000000</v>
      </c>
      <c r="D127" s="47">
        <v>36900000000000</v>
      </c>
      <c r="E127" s="19">
        <v>38000000000000</v>
      </c>
      <c r="F127" s="19">
        <v>38900000000000</v>
      </c>
      <c r="G127" s="19">
        <v>39900000000000</v>
      </c>
      <c r="H127" s="19">
        <v>40800000000000</v>
      </c>
      <c r="I127" s="19">
        <v>41800000000000</v>
      </c>
      <c r="J127" s="19">
        <v>42700000000000</v>
      </c>
      <c r="K127" s="19">
        <v>44500000000000</v>
      </c>
      <c r="L127" s="19">
        <v>46300000000000</v>
      </c>
      <c r="M127" s="19">
        <v>48100000000000</v>
      </c>
      <c r="N127" s="19">
        <v>49900000000000</v>
      </c>
      <c r="O127" s="19">
        <v>51700000000000</v>
      </c>
      <c r="P127" s="19">
        <v>55600000000000</v>
      </c>
      <c r="Q127" s="19">
        <v>59600000000000</v>
      </c>
      <c r="R127" s="19">
        <v>63500000000000</v>
      </c>
      <c r="S127" s="19">
        <v>67400000000000</v>
      </c>
      <c r="T127" s="19">
        <v>71400000000000</v>
      </c>
      <c r="U127" s="19">
        <v>79600000000000</v>
      </c>
      <c r="V127" s="19">
        <v>87800000000000</v>
      </c>
      <c r="W127" s="19">
        <v>96100000000000</v>
      </c>
      <c r="X127" s="19">
        <v>104000000000000</v>
      </c>
      <c r="Y127" s="19">
        <v>113000000000000</v>
      </c>
      <c r="Z127" s="19">
        <v>116000000000000</v>
      </c>
      <c r="AA127" s="19">
        <v>119000000000000</v>
      </c>
      <c r="AB127" s="19">
        <v>122000000000000</v>
      </c>
      <c r="AC127" s="19">
        <v>125000000000000</v>
      </c>
      <c r="AD127" s="19">
        <v>128000000000000</v>
      </c>
      <c r="AE127" s="19">
        <v>131000000000000</v>
      </c>
      <c r="AF127" s="19">
        <v>134000000000000</v>
      </c>
      <c r="AG127" s="19">
        <v>137000000000000</v>
      </c>
    </row>
    <row r="128" spans="1:33" x14ac:dyDescent="0.35">
      <c r="A128" t="s">
        <v>158</v>
      </c>
      <c r="B128">
        <v>0</v>
      </c>
      <c r="C128">
        <v>0</v>
      </c>
      <c r="D128" s="44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1:33" x14ac:dyDescent="0.35">
      <c r="A129" t="s">
        <v>159</v>
      </c>
      <c r="B129">
        <v>0</v>
      </c>
      <c r="C129">
        <v>0</v>
      </c>
      <c r="D129" s="44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x14ac:dyDescent="0.35">
      <c r="A130" t="s">
        <v>160</v>
      </c>
      <c r="B130">
        <v>0</v>
      </c>
      <c r="C130">
        <v>0</v>
      </c>
      <c r="D130" s="44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1:33" x14ac:dyDescent="0.35">
      <c r="A131" t="s">
        <v>161</v>
      </c>
      <c r="B131">
        <v>0</v>
      </c>
      <c r="C131">
        <v>0</v>
      </c>
      <c r="D131" s="44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2" spans="1:33" x14ac:dyDescent="0.35">
      <c r="A132" t="s">
        <v>162</v>
      </c>
      <c r="B132">
        <v>0</v>
      </c>
      <c r="C132">
        <v>0</v>
      </c>
      <c r="D132" s="44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 x14ac:dyDescent="0.35">
      <c r="A133" t="s">
        <v>163</v>
      </c>
      <c r="B133" s="19">
        <v>0</v>
      </c>
      <c r="C133" s="19">
        <v>0</v>
      </c>
      <c r="D133" s="47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1:33" x14ac:dyDescent="0.35">
      <c r="A134" t="s">
        <v>164</v>
      </c>
      <c r="B134" s="19">
        <v>0</v>
      </c>
      <c r="C134" s="19">
        <v>0</v>
      </c>
      <c r="D134" s="47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</row>
    <row r="135" spans="1:33" x14ac:dyDescent="0.35">
      <c r="A135" t="s">
        <v>165</v>
      </c>
      <c r="B135" s="19">
        <v>0</v>
      </c>
      <c r="C135" s="19">
        <v>0</v>
      </c>
      <c r="D135" s="47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1:33" x14ac:dyDescent="0.35">
      <c r="A136" t="s">
        <v>166</v>
      </c>
      <c r="B136">
        <v>0</v>
      </c>
      <c r="C136">
        <v>0</v>
      </c>
      <c r="D136" s="44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</row>
    <row r="137" spans="1:33" x14ac:dyDescent="0.35">
      <c r="A137" t="s">
        <v>167</v>
      </c>
      <c r="B137">
        <v>0</v>
      </c>
      <c r="C137">
        <v>0</v>
      </c>
      <c r="D137" s="44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</row>
    <row r="138" spans="1:33" x14ac:dyDescent="0.35">
      <c r="A138" t="s">
        <v>168</v>
      </c>
      <c r="B138" s="19">
        <v>0</v>
      </c>
      <c r="C138" s="19">
        <v>0</v>
      </c>
      <c r="D138" s="47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 x14ac:dyDescent="0.35">
      <c r="A139" t="s">
        <v>169</v>
      </c>
      <c r="B139" s="19">
        <v>0</v>
      </c>
      <c r="C139" s="19">
        <v>0</v>
      </c>
      <c r="D139" s="47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 x14ac:dyDescent="0.35">
      <c r="A140" t="s">
        <v>170</v>
      </c>
      <c r="B140" s="19">
        <v>0</v>
      </c>
      <c r="C140" s="19">
        <v>0</v>
      </c>
      <c r="D140" s="47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</row>
    <row r="141" spans="1:33" x14ac:dyDescent="0.35">
      <c r="A141" t="s">
        <v>171</v>
      </c>
      <c r="B141">
        <v>0</v>
      </c>
      <c r="C141">
        <v>0</v>
      </c>
      <c r="D141" s="44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 x14ac:dyDescent="0.35">
      <c r="A142" t="s">
        <v>172</v>
      </c>
      <c r="B142">
        <v>0</v>
      </c>
      <c r="C142">
        <v>0</v>
      </c>
      <c r="D142" s="44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 x14ac:dyDescent="0.35">
      <c r="A143" t="s">
        <v>173</v>
      </c>
      <c r="B143">
        <v>0</v>
      </c>
      <c r="C143">
        <v>0</v>
      </c>
      <c r="D143" s="44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 x14ac:dyDescent="0.35">
      <c r="A144" t="s">
        <v>174</v>
      </c>
      <c r="B144" s="19">
        <v>0</v>
      </c>
      <c r="C144" s="19">
        <v>0</v>
      </c>
      <c r="D144" s="47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 x14ac:dyDescent="0.35">
      <c r="A145" t="s">
        <v>175</v>
      </c>
      <c r="B145" s="19">
        <v>0</v>
      </c>
      <c r="C145" s="19">
        <v>0</v>
      </c>
      <c r="D145" s="47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1:33" x14ac:dyDescent="0.35">
      <c r="A146" t="s">
        <v>176</v>
      </c>
      <c r="B146" s="19">
        <v>0</v>
      </c>
      <c r="C146" s="19">
        <v>0</v>
      </c>
      <c r="D146" s="47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 x14ac:dyDescent="0.35">
      <c r="A147" t="s">
        <v>177</v>
      </c>
      <c r="B147">
        <v>0</v>
      </c>
      <c r="C147">
        <v>0</v>
      </c>
      <c r="D147" s="44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</row>
    <row r="148" spans="1:33" x14ac:dyDescent="0.35">
      <c r="A148" t="s">
        <v>178</v>
      </c>
      <c r="B148">
        <v>0</v>
      </c>
      <c r="C148">
        <v>0</v>
      </c>
      <c r="D148" s="44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</row>
    <row r="149" spans="1:33" x14ac:dyDescent="0.35">
      <c r="A149" t="s">
        <v>179</v>
      </c>
      <c r="B149">
        <v>0</v>
      </c>
      <c r="C149">
        <v>0</v>
      </c>
      <c r="D149" s="44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 x14ac:dyDescent="0.35">
      <c r="A150" t="s">
        <v>180</v>
      </c>
      <c r="B150">
        <v>0</v>
      </c>
      <c r="C150">
        <v>0</v>
      </c>
      <c r="D150" s="44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 x14ac:dyDescent="0.35">
      <c r="A151" t="s">
        <v>181</v>
      </c>
      <c r="B151">
        <v>0</v>
      </c>
      <c r="C151">
        <v>0</v>
      </c>
      <c r="D151" s="44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 x14ac:dyDescent="0.35">
      <c r="A152" t="s">
        <v>182</v>
      </c>
      <c r="B152">
        <v>0</v>
      </c>
      <c r="C152">
        <v>0</v>
      </c>
      <c r="D152" s="44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1:33" x14ac:dyDescent="0.35">
      <c r="A153" t="s">
        <v>183</v>
      </c>
      <c r="B153">
        <v>0</v>
      </c>
      <c r="C153">
        <v>0</v>
      </c>
      <c r="D153" s="44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</row>
    <row r="154" spans="1:33" x14ac:dyDescent="0.35">
      <c r="A154" t="s">
        <v>184</v>
      </c>
      <c r="B154">
        <v>0</v>
      </c>
      <c r="C154">
        <v>0</v>
      </c>
      <c r="D154" s="4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 x14ac:dyDescent="0.35">
      <c r="A155" t="s">
        <v>185</v>
      </c>
      <c r="B155">
        <v>0</v>
      </c>
      <c r="C155">
        <v>0</v>
      </c>
      <c r="D155" s="44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 x14ac:dyDescent="0.35">
      <c r="A156" t="s">
        <v>186</v>
      </c>
      <c r="B156">
        <v>0</v>
      </c>
      <c r="C156">
        <v>0</v>
      </c>
      <c r="D156" s="44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3" x14ac:dyDescent="0.35">
      <c r="A157" t="s">
        <v>187</v>
      </c>
      <c r="B157">
        <v>0</v>
      </c>
      <c r="C157">
        <v>0</v>
      </c>
      <c r="D157" s="44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</row>
    <row r="158" spans="1:33" x14ac:dyDescent="0.35">
      <c r="A158" t="s">
        <v>188</v>
      </c>
      <c r="B158">
        <v>0</v>
      </c>
      <c r="C158">
        <v>0</v>
      </c>
      <c r="D158" s="44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</row>
    <row r="159" spans="1:33" x14ac:dyDescent="0.35">
      <c r="A159" t="s">
        <v>189</v>
      </c>
      <c r="B159">
        <v>0</v>
      </c>
      <c r="C159">
        <v>0</v>
      </c>
      <c r="D159" s="44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</row>
    <row r="160" spans="1:33" x14ac:dyDescent="0.35">
      <c r="A160" t="s">
        <v>190</v>
      </c>
      <c r="B160">
        <v>0</v>
      </c>
      <c r="C160">
        <v>0</v>
      </c>
      <c r="D160" s="44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</row>
    <row r="161" spans="1:33" x14ac:dyDescent="0.35">
      <c r="A161" t="s">
        <v>191</v>
      </c>
      <c r="B161" s="19">
        <v>3629010000000</v>
      </c>
      <c r="C161" s="19">
        <v>2419340000000</v>
      </c>
      <c r="D161" s="47">
        <v>1209670000000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</row>
    <row r="162" spans="1:33" x14ac:dyDescent="0.35">
      <c r="A162" t="s">
        <v>192</v>
      </c>
      <c r="B162" s="19">
        <v>403223000000</v>
      </c>
      <c r="C162" s="19">
        <v>268816000000</v>
      </c>
      <c r="D162" s="47">
        <v>134408000000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</row>
    <row r="163" spans="1:33" x14ac:dyDescent="0.35">
      <c r="A163" t="s">
        <v>193</v>
      </c>
      <c r="B163">
        <v>0</v>
      </c>
      <c r="C163">
        <v>0</v>
      </c>
      <c r="D163" s="44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1:33" x14ac:dyDescent="0.35">
      <c r="A164" t="s">
        <v>194</v>
      </c>
      <c r="B164">
        <v>0</v>
      </c>
      <c r="C164">
        <v>0</v>
      </c>
      <c r="D164" s="4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 x14ac:dyDescent="0.35">
      <c r="A165" t="s">
        <v>195</v>
      </c>
      <c r="B165">
        <v>0</v>
      </c>
      <c r="C165">
        <v>0</v>
      </c>
      <c r="D165" s="44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</row>
    <row r="166" spans="1:33" x14ac:dyDescent="0.35">
      <c r="A166" t="s">
        <v>196</v>
      </c>
      <c r="B166">
        <v>0</v>
      </c>
      <c r="C166">
        <v>0</v>
      </c>
      <c r="D166" s="44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</row>
    <row r="167" spans="1:33" x14ac:dyDescent="0.35">
      <c r="A167" t="s">
        <v>197</v>
      </c>
      <c r="B167">
        <v>0</v>
      </c>
      <c r="C167">
        <v>0</v>
      </c>
      <c r="D167" s="44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</row>
    <row r="168" spans="1:33" x14ac:dyDescent="0.35">
      <c r="A168" t="s">
        <v>198</v>
      </c>
      <c r="B168">
        <v>0</v>
      </c>
      <c r="C168">
        <v>0</v>
      </c>
      <c r="D168" s="44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</row>
    <row r="169" spans="1:33" x14ac:dyDescent="0.35">
      <c r="A169" t="s">
        <v>199</v>
      </c>
      <c r="B169">
        <v>0</v>
      </c>
      <c r="C169">
        <v>0</v>
      </c>
      <c r="D169" s="44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</row>
    <row r="170" spans="1:33" x14ac:dyDescent="0.35">
      <c r="A170" t="s">
        <v>200</v>
      </c>
      <c r="B170" s="19">
        <v>0</v>
      </c>
      <c r="C170" s="19">
        <v>0</v>
      </c>
      <c r="D170" s="47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</row>
    <row r="171" spans="1:33" x14ac:dyDescent="0.35">
      <c r="A171" t="s">
        <v>201</v>
      </c>
      <c r="B171">
        <v>0</v>
      </c>
      <c r="C171">
        <v>0</v>
      </c>
      <c r="D171" s="44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</row>
    <row r="172" spans="1:33" x14ac:dyDescent="0.35">
      <c r="A172" t="s">
        <v>202</v>
      </c>
      <c r="B172">
        <v>0</v>
      </c>
      <c r="C172">
        <v>0</v>
      </c>
      <c r="D172" s="44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</row>
    <row r="173" spans="1:33" x14ac:dyDescent="0.35">
      <c r="A173" t="s">
        <v>203</v>
      </c>
      <c r="B173">
        <v>0</v>
      </c>
      <c r="C173">
        <v>0</v>
      </c>
      <c r="D173" s="44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</row>
    <row r="174" spans="1:33" x14ac:dyDescent="0.35">
      <c r="A174" t="s">
        <v>204</v>
      </c>
      <c r="B174" s="19">
        <v>105936000000000</v>
      </c>
      <c r="C174" s="19">
        <v>109718000000000</v>
      </c>
      <c r="D174" s="47">
        <v>113501000000000</v>
      </c>
      <c r="E174" s="19">
        <v>117284000000000</v>
      </c>
      <c r="F174" s="19">
        <v>119038000000000</v>
      </c>
      <c r="G174" s="19">
        <v>120792000000000</v>
      </c>
      <c r="H174" s="19">
        <v>122545000000000</v>
      </c>
      <c r="I174" s="19">
        <v>124299000000000</v>
      </c>
      <c r="J174" s="19">
        <v>126053000000000</v>
      </c>
      <c r="K174" s="19">
        <v>130627000000000</v>
      </c>
      <c r="L174" s="19">
        <v>135201000000000</v>
      </c>
      <c r="M174" s="19">
        <v>139775000000000</v>
      </c>
      <c r="N174" s="19">
        <v>144349000000000</v>
      </c>
      <c r="O174" s="19">
        <v>148923000000000</v>
      </c>
      <c r="P174" s="19">
        <v>149463000000000</v>
      </c>
      <c r="Q174" s="19">
        <v>150003000000000</v>
      </c>
      <c r="R174" s="19">
        <v>150543000000000</v>
      </c>
      <c r="S174" s="19">
        <v>151083000000000</v>
      </c>
      <c r="T174" s="19">
        <v>151623000000000</v>
      </c>
      <c r="U174" s="19">
        <v>150628000000000</v>
      </c>
      <c r="V174" s="19">
        <v>149633000000000</v>
      </c>
      <c r="W174" s="19">
        <v>148637000000000</v>
      </c>
      <c r="X174" s="19">
        <v>147642000000000</v>
      </c>
      <c r="Y174" s="19">
        <v>146647000000000</v>
      </c>
      <c r="Z174" s="19">
        <v>146138000000000</v>
      </c>
      <c r="AA174" s="19">
        <v>145630000000000</v>
      </c>
      <c r="AB174" s="19">
        <v>145121000000000</v>
      </c>
      <c r="AC174" s="19">
        <v>144613000000000</v>
      </c>
      <c r="AD174" s="19">
        <v>144104000000000</v>
      </c>
      <c r="AE174" s="19">
        <v>143595000000000</v>
      </c>
      <c r="AF174" s="19">
        <v>143087000000000</v>
      </c>
      <c r="AG174" s="19">
        <v>142578000000000</v>
      </c>
    </row>
    <row r="175" spans="1:33" x14ac:dyDescent="0.35">
      <c r="A175" t="s">
        <v>205</v>
      </c>
      <c r="B175" s="19">
        <v>0</v>
      </c>
      <c r="C175" s="19">
        <v>0</v>
      </c>
      <c r="D175" s="47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 x14ac:dyDescent="0.35">
      <c r="A176" t="s">
        <v>206</v>
      </c>
      <c r="B176">
        <v>0</v>
      </c>
      <c r="C176">
        <v>0</v>
      </c>
      <c r="D176" s="44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</row>
    <row r="177" spans="1:33" x14ac:dyDescent="0.35">
      <c r="A177" t="s">
        <v>207</v>
      </c>
      <c r="B177">
        <v>0</v>
      </c>
      <c r="C177">
        <v>0</v>
      </c>
      <c r="D177" s="44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</row>
    <row r="178" spans="1:33" x14ac:dyDescent="0.35">
      <c r="A178" t="s">
        <v>208</v>
      </c>
      <c r="B178">
        <v>0</v>
      </c>
      <c r="C178">
        <v>0</v>
      </c>
      <c r="D178" s="44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</row>
    <row r="179" spans="1:33" x14ac:dyDescent="0.35">
      <c r="A179" t="s">
        <v>209</v>
      </c>
      <c r="B179">
        <v>0</v>
      </c>
      <c r="C179">
        <v>0</v>
      </c>
      <c r="D179" s="44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</row>
    <row r="180" spans="1:33" x14ac:dyDescent="0.35">
      <c r="A180" t="s">
        <v>210</v>
      </c>
      <c r="B180">
        <v>0</v>
      </c>
      <c r="C180">
        <v>0</v>
      </c>
      <c r="D180" s="44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</row>
    <row r="181" spans="1:33" x14ac:dyDescent="0.35">
      <c r="A181" t="s">
        <v>211</v>
      </c>
      <c r="B181">
        <v>0</v>
      </c>
      <c r="C181">
        <v>0</v>
      </c>
      <c r="D181" s="44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81"/>
  <sheetViews>
    <sheetView workbookViewId="0">
      <selection sqref="A1:AG81"/>
    </sheetView>
  </sheetViews>
  <sheetFormatPr defaultRowHeight="14.5" x14ac:dyDescent="0.35"/>
  <cols>
    <col min="1" max="1" width="113.7265625" bestFit="1" customWidth="1"/>
    <col min="4" max="4" width="9.08984375" style="44"/>
  </cols>
  <sheetData>
    <row r="1" spans="1:33" x14ac:dyDescent="0.35">
      <c r="A1" t="s">
        <v>502</v>
      </c>
      <c r="B1">
        <v>2019</v>
      </c>
      <c r="C1">
        <v>2020</v>
      </c>
      <c r="D1" s="44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212</v>
      </c>
      <c r="B2" s="19">
        <v>36542000000000</v>
      </c>
      <c r="C2" s="19">
        <v>37987000000000</v>
      </c>
      <c r="D2" s="47">
        <v>39432000000000</v>
      </c>
      <c r="E2" s="19">
        <v>40878000000000</v>
      </c>
      <c r="F2" s="19">
        <v>42788000000000</v>
      </c>
      <c r="G2" s="19">
        <v>44698000000000</v>
      </c>
      <c r="H2" s="19">
        <v>46609000000000</v>
      </c>
      <c r="I2" s="19">
        <v>48519000000000</v>
      </c>
      <c r="J2" s="19">
        <v>50429000000000</v>
      </c>
      <c r="K2" s="19">
        <v>52930000000000</v>
      </c>
      <c r="L2" s="19">
        <v>55430000000000</v>
      </c>
      <c r="M2" s="19">
        <v>57930000000000</v>
      </c>
      <c r="N2" s="19">
        <v>60430000000000</v>
      </c>
      <c r="O2" s="19">
        <v>62931000000000</v>
      </c>
      <c r="P2" s="19">
        <v>65880000000000</v>
      </c>
      <c r="Q2" s="19">
        <v>68830000000000</v>
      </c>
      <c r="R2" s="19">
        <v>71779000000000</v>
      </c>
      <c r="S2" s="19">
        <v>74729000000000</v>
      </c>
      <c r="T2" s="19">
        <v>77678000000000</v>
      </c>
      <c r="U2" s="19">
        <v>80481000000000</v>
      </c>
      <c r="V2" s="19">
        <v>83284000000000</v>
      </c>
      <c r="W2" s="19">
        <v>86087000000000</v>
      </c>
      <c r="X2" s="19">
        <v>88890000000000</v>
      </c>
      <c r="Y2" s="19">
        <v>91693000000000</v>
      </c>
      <c r="Z2" s="19">
        <v>94231000000000</v>
      </c>
      <c r="AA2" s="19">
        <v>96768000000000</v>
      </c>
      <c r="AB2" s="19">
        <v>99306000000000</v>
      </c>
      <c r="AC2" s="19">
        <v>101840000000000</v>
      </c>
      <c r="AD2" s="19">
        <v>104380000000000</v>
      </c>
      <c r="AE2" s="19">
        <v>106920000000000</v>
      </c>
      <c r="AF2" s="19">
        <v>109460000000000</v>
      </c>
      <c r="AG2" s="19">
        <v>111990000000000</v>
      </c>
    </row>
    <row r="3" spans="1:33" x14ac:dyDescent="0.35">
      <c r="A3" t="s">
        <v>213</v>
      </c>
      <c r="B3" s="19">
        <v>1155000000000000</v>
      </c>
      <c r="C3" s="19">
        <v>1201000000000000</v>
      </c>
      <c r="D3" s="47">
        <v>1247000000000000</v>
      </c>
      <c r="E3" s="19">
        <v>1292000000000000</v>
      </c>
      <c r="F3" s="19">
        <v>1353000000000000</v>
      </c>
      <c r="G3" s="19">
        <v>1413000000000000</v>
      </c>
      <c r="H3" s="19">
        <v>1474000000000000</v>
      </c>
      <c r="I3" s="19">
        <v>1534000000000000</v>
      </c>
      <c r="J3" s="19">
        <v>1594000000000000</v>
      </c>
      <c r="K3" s="19">
        <v>1673000000000000</v>
      </c>
      <c r="L3" s="19">
        <v>1752000000000000</v>
      </c>
      <c r="M3" s="19">
        <v>1832000000000000</v>
      </c>
      <c r="N3" s="19">
        <v>1911000000000000</v>
      </c>
      <c r="O3" s="19">
        <v>1990000000000000</v>
      </c>
      <c r="P3" s="19">
        <v>2083000000000000</v>
      </c>
      <c r="Q3" s="19">
        <v>2176000000000000</v>
      </c>
      <c r="R3" s="19">
        <v>2269000000000000</v>
      </c>
      <c r="S3" s="19">
        <v>2363000000000000</v>
      </c>
      <c r="T3" s="19">
        <v>2456000000000000</v>
      </c>
      <c r="U3" s="19">
        <v>2544000000000000</v>
      </c>
      <c r="V3" s="19">
        <v>2633000000000000</v>
      </c>
      <c r="W3" s="19">
        <v>2722000000000000</v>
      </c>
      <c r="X3" s="19">
        <v>2810000000000000</v>
      </c>
      <c r="Y3" s="19">
        <v>2899000000000000</v>
      </c>
      <c r="Z3" s="19">
        <v>2979000000000000</v>
      </c>
      <c r="AA3" s="19">
        <v>3059000000000000</v>
      </c>
      <c r="AB3" s="19">
        <v>3140000000000000</v>
      </c>
      <c r="AC3" s="19">
        <v>3220000000000000</v>
      </c>
      <c r="AD3" s="19">
        <v>3300000000000000</v>
      </c>
      <c r="AE3" s="19">
        <v>3380000000000000</v>
      </c>
      <c r="AF3" s="19">
        <v>3461000000000000</v>
      </c>
      <c r="AG3" s="19">
        <v>3541000000000000</v>
      </c>
    </row>
    <row r="4" spans="1:33" x14ac:dyDescent="0.35">
      <c r="A4" t="s">
        <v>214</v>
      </c>
      <c r="B4" s="19">
        <v>2020000000000</v>
      </c>
      <c r="C4" s="19">
        <v>2100000000000</v>
      </c>
      <c r="D4" s="47">
        <v>2180000000000</v>
      </c>
      <c r="E4" s="19">
        <v>2260000000000</v>
      </c>
      <c r="F4" s="19">
        <v>2365000000000</v>
      </c>
      <c r="G4" s="19">
        <v>2471000000000</v>
      </c>
      <c r="H4" s="19">
        <v>2576000000000</v>
      </c>
      <c r="I4" s="19">
        <v>2682000000000</v>
      </c>
      <c r="J4" s="19">
        <v>2788000000000</v>
      </c>
      <c r="K4" s="19">
        <v>2926000000000</v>
      </c>
      <c r="L4" s="19">
        <v>3064000000000</v>
      </c>
      <c r="M4" s="19">
        <v>3202000000000</v>
      </c>
      <c r="N4" s="19">
        <v>3340000000000</v>
      </c>
      <c r="O4" s="19">
        <v>3479000000000</v>
      </c>
      <c r="P4" s="19">
        <v>3642000000000</v>
      </c>
      <c r="Q4" s="19">
        <v>3805000000000</v>
      </c>
      <c r="R4" s="19">
        <v>3968000000000</v>
      </c>
      <c r="S4" s="19">
        <v>4131000000000</v>
      </c>
      <c r="T4" s="19">
        <v>4294000000000</v>
      </c>
      <c r="U4" s="19">
        <v>4449000000000</v>
      </c>
      <c r="V4" s="19">
        <v>4604000000000</v>
      </c>
      <c r="W4" s="19">
        <v>4759000000000</v>
      </c>
      <c r="X4" s="19">
        <v>4914000000000</v>
      </c>
      <c r="Y4" s="19">
        <v>5069000000000</v>
      </c>
      <c r="Z4" s="19">
        <v>5209000000000</v>
      </c>
      <c r="AA4" s="19">
        <v>5349000000000</v>
      </c>
      <c r="AB4" s="19">
        <v>5489000000000</v>
      </c>
      <c r="AC4" s="19">
        <v>5630000000000</v>
      </c>
      <c r="AD4" s="19">
        <v>5770000000000</v>
      </c>
      <c r="AE4" s="19">
        <v>5910000000000</v>
      </c>
      <c r="AF4" s="19">
        <v>6050000000000</v>
      </c>
      <c r="AG4" s="19">
        <v>6191000000000</v>
      </c>
    </row>
    <row r="5" spans="1:33" x14ac:dyDescent="0.35">
      <c r="A5" t="s">
        <v>215</v>
      </c>
      <c r="B5">
        <v>0</v>
      </c>
      <c r="C5">
        <v>0</v>
      </c>
      <c r="D5" s="44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216</v>
      </c>
      <c r="B6" s="19">
        <v>12090000000000</v>
      </c>
      <c r="C6" s="19">
        <v>12570000000000</v>
      </c>
      <c r="D6" s="47">
        <v>13040000000000</v>
      </c>
      <c r="E6" s="19">
        <v>13520000000000</v>
      </c>
      <c r="F6" s="19">
        <v>14150000000000</v>
      </c>
      <c r="G6" s="19">
        <v>14790000000000</v>
      </c>
      <c r="H6" s="19">
        <v>15420000000000</v>
      </c>
      <c r="I6" s="19">
        <v>16050000000000</v>
      </c>
      <c r="J6" s="19">
        <v>16680000000000</v>
      </c>
      <c r="K6" s="19">
        <v>17510000000000</v>
      </c>
      <c r="L6" s="19">
        <v>18340000000000</v>
      </c>
      <c r="M6" s="19">
        <v>19160000000000</v>
      </c>
      <c r="N6" s="19">
        <v>19990000000000</v>
      </c>
      <c r="O6" s="19">
        <v>20820000000000</v>
      </c>
      <c r="P6" s="19">
        <v>21790000000000</v>
      </c>
      <c r="Q6" s="19">
        <v>22770000000000</v>
      </c>
      <c r="R6" s="19">
        <v>23740000000000</v>
      </c>
      <c r="S6" s="19">
        <v>24720000000000</v>
      </c>
      <c r="T6" s="19">
        <v>25700000000000</v>
      </c>
      <c r="U6" s="19">
        <v>26620000000000</v>
      </c>
      <c r="V6" s="19">
        <v>27550000000000</v>
      </c>
      <c r="W6" s="19">
        <v>28480000000000</v>
      </c>
      <c r="X6" s="19">
        <v>29400000000000</v>
      </c>
      <c r="Y6" s="19">
        <v>30330000000000</v>
      </c>
      <c r="Z6" s="19">
        <v>31170000000000</v>
      </c>
      <c r="AA6" s="19">
        <v>32010000000000</v>
      </c>
      <c r="AB6" s="19">
        <v>32850000000000</v>
      </c>
      <c r="AC6" s="19">
        <v>33690000000000</v>
      </c>
      <c r="AD6" s="19">
        <v>34530000000000</v>
      </c>
      <c r="AE6" s="19">
        <v>35370000000000</v>
      </c>
      <c r="AF6" s="19">
        <v>36210000000000</v>
      </c>
      <c r="AG6" s="19">
        <v>37050000000000</v>
      </c>
    </row>
    <row r="7" spans="1:33" x14ac:dyDescent="0.35">
      <c r="A7" t="s">
        <v>217</v>
      </c>
      <c r="B7">
        <v>0</v>
      </c>
      <c r="C7">
        <v>0</v>
      </c>
      <c r="D7" s="44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218</v>
      </c>
      <c r="B8">
        <v>0</v>
      </c>
      <c r="C8">
        <v>0</v>
      </c>
      <c r="D8" s="44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219</v>
      </c>
      <c r="B9" s="19">
        <v>842075000000</v>
      </c>
      <c r="C9" s="19">
        <v>875375000000</v>
      </c>
      <c r="D9" s="47">
        <v>908675000000</v>
      </c>
      <c r="E9" s="19">
        <v>941975000000</v>
      </c>
      <c r="F9" s="19">
        <v>985997000000</v>
      </c>
      <c r="G9" s="19">
        <v>1030020000000</v>
      </c>
      <c r="H9" s="19">
        <v>1074040000000</v>
      </c>
      <c r="I9" s="19">
        <v>1118060000000</v>
      </c>
      <c r="J9" s="19">
        <v>1162090000000</v>
      </c>
      <c r="K9" s="19">
        <v>1219700000000</v>
      </c>
      <c r="L9" s="19">
        <v>1277320000000</v>
      </c>
      <c r="M9" s="19">
        <v>1334930000000</v>
      </c>
      <c r="N9" s="19">
        <v>1392550000000</v>
      </c>
      <c r="O9" s="19">
        <v>1450160000000</v>
      </c>
      <c r="P9" s="19">
        <v>1518130000000</v>
      </c>
      <c r="Q9" s="19">
        <v>1586100000000</v>
      </c>
      <c r="R9" s="19">
        <v>1654060000000</v>
      </c>
      <c r="S9" s="19">
        <v>1722030000000</v>
      </c>
      <c r="T9" s="19">
        <v>1790000000000</v>
      </c>
      <c r="U9" s="19">
        <v>1854590000000</v>
      </c>
      <c r="V9" s="19">
        <v>1919180000000</v>
      </c>
      <c r="W9" s="19">
        <v>1983780000000</v>
      </c>
      <c r="X9" s="19">
        <v>2048370000000</v>
      </c>
      <c r="Y9" s="19">
        <v>2112960000000</v>
      </c>
      <c r="Z9" s="19">
        <v>2171430000000</v>
      </c>
      <c r="AA9" s="19">
        <v>2229910000000</v>
      </c>
      <c r="AB9" s="19">
        <v>2288380000000</v>
      </c>
      <c r="AC9" s="19">
        <v>2346860000000</v>
      </c>
      <c r="AD9" s="19">
        <v>2405330000000</v>
      </c>
      <c r="AE9" s="19">
        <v>2463810000000</v>
      </c>
      <c r="AF9" s="19">
        <v>2522280000000</v>
      </c>
      <c r="AG9" s="19">
        <v>2580760000000</v>
      </c>
    </row>
    <row r="10" spans="1:33" x14ac:dyDescent="0.35">
      <c r="A10" t="s">
        <v>220</v>
      </c>
      <c r="B10" s="19">
        <v>262606000000000</v>
      </c>
      <c r="C10" s="19">
        <v>272990000000000</v>
      </c>
      <c r="D10" s="47">
        <v>283375000000000</v>
      </c>
      <c r="E10" s="19">
        <v>293760000000000</v>
      </c>
      <c r="F10" s="19">
        <v>307488000000000</v>
      </c>
      <c r="G10" s="19">
        <v>321217000000000</v>
      </c>
      <c r="H10" s="19">
        <v>334946000000000</v>
      </c>
      <c r="I10" s="19">
        <v>348674000000000</v>
      </c>
      <c r="J10" s="19">
        <v>362403000000000</v>
      </c>
      <c r="K10" s="19">
        <v>380370000000000</v>
      </c>
      <c r="L10" s="19">
        <v>398338000000000</v>
      </c>
      <c r="M10" s="19">
        <v>416305000000000</v>
      </c>
      <c r="N10" s="19">
        <v>434273000000000</v>
      </c>
      <c r="O10" s="19">
        <v>452240000000000</v>
      </c>
      <c r="P10" s="19">
        <v>473437000000000</v>
      </c>
      <c r="Q10" s="19">
        <v>494633000000000</v>
      </c>
      <c r="R10" s="19">
        <v>515829000000000</v>
      </c>
      <c r="S10" s="19">
        <v>537025000000000</v>
      </c>
      <c r="T10" s="19">
        <v>558221000000000</v>
      </c>
      <c r="U10" s="19">
        <v>578364000000000</v>
      </c>
      <c r="V10" s="19">
        <v>598508000000000</v>
      </c>
      <c r="W10" s="19">
        <v>618651000000000</v>
      </c>
      <c r="X10" s="19">
        <v>638794000000000</v>
      </c>
      <c r="Y10" s="19">
        <v>658938000000000</v>
      </c>
      <c r="Z10" s="19">
        <v>677173000000000</v>
      </c>
      <c r="AA10" s="19">
        <v>695409000000000</v>
      </c>
      <c r="AB10" s="19">
        <v>713645000000000</v>
      </c>
      <c r="AC10" s="19">
        <v>731880000000000</v>
      </c>
      <c r="AD10" s="19">
        <v>750116000000000</v>
      </c>
      <c r="AE10" s="19">
        <v>768352000000000</v>
      </c>
      <c r="AF10" s="19">
        <v>786588000000000</v>
      </c>
      <c r="AG10" s="19">
        <v>804823000000000</v>
      </c>
    </row>
    <row r="11" spans="1:33" x14ac:dyDescent="0.35">
      <c r="A11" t="s">
        <v>221</v>
      </c>
      <c r="B11">
        <v>0</v>
      </c>
      <c r="C11">
        <v>0</v>
      </c>
      <c r="D11" s="44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35">
      <c r="A12" t="s">
        <v>222</v>
      </c>
      <c r="B12" s="19">
        <v>0</v>
      </c>
      <c r="C12" s="19">
        <v>0</v>
      </c>
      <c r="D12" s="47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35">
      <c r="A13" t="s">
        <v>223</v>
      </c>
      <c r="B13" s="19">
        <v>90085100000000</v>
      </c>
      <c r="C13" s="19">
        <v>91877200000000</v>
      </c>
      <c r="D13" s="47">
        <v>93669300000000</v>
      </c>
      <c r="E13" s="19">
        <v>95461300000000</v>
      </c>
      <c r="F13" s="19">
        <v>98140300000000</v>
      </c>
      <c r="G13" s="19">
        <v>100819000000000</v>
      </c>
      <c r="H13" s="19">
        <v>103498000000000</v>
      </c>
      <c r="I13" s="19">
        <v>106177000000000</v>
      </c>
      <c r="J13" s="19">
        <v>108856000000000</v>
      </c>
      <c r="K13" s="19">
        <v>111936000000000</v>
      </c>
      <c r="L13" s="19">
        <v>115017000000000</v>
      </c>
      <c r="M13" s="19">
        <v>118097000000000</v>
      </c>
      <c r="N13" s="19">
        <v>121177000000000</v>
      </c>
      <c r="O13" s="19">
        <v>124257000000000</v>
      </c>
      <c r="P13" s="19">
        <v>127787000000000</v>
      </c>
      <c r="Q13" s="19">
        <v>131318000000000</v>
      </c>
      <c r="R13" s="19">
        <v>134848000000000</v>
      </c>
      <c r="S13" s="19">
        <v>138378000000000</v>
      </c>
      <c r="T13" s="19">
        <v>141908000000000</v>
      </c>
      <c r="U13" s="19">
        <v>146273000000000</v>
      </c>
      <c r="V13" s="19">
        <v>150637000000000</v>
      </c>
      <c r="W13" s="19">
        <v>155001000000000</v>
      </c>
      <c r="X13" s="19">
        <v>159366000000000</v>
      </c>
      <c r="Y13" s="19">
        <v>163730000000000</v>
      </c>
      <c r="Z13" s="19">
        <v>169226000000000</v>
      </c>
      <c r="AA13" s="19">
        <v>174721000000000</v>
      </c>
      <c r="AB13" s="19">
        <v>180217000000000</v>
      </c>
      <c r="AC13" s="19">
        <v>185712000000000</v>
      </c>
      <c r="AD13" s="19">
        <v>191208000000000</v>
      </c>
      <c r="AE13" s="19">
        <v>196703000000000</v>
      </c>
      <c r="AF13" s="19">
        <v>202199000000000</v>
      </c>
      <c r="AG13" s="19">
        <v>207694000000000</v>
      </c>
    </row>
    <row r="14" spans="1:33" x14ac:dyDescent="0.35">
      <c r="A14" t="s">
        <v>224</v>
      </c>
      <c r="B14" s="19">
        <v>409600000000000</v>
      </c>
      <c r="C14" s="19">
        <v>417700000000000</v>
      </c>
      <c r="D14" s="47">
        <v>425900000000000</v>
      </c>
      <c r="E14" s="19">
        <v>434000000000000</v>
      </c>
      <c r="F14" s="19">
        <v>446200000000000</v>
      </c>
      <c r="G14" s="19">
        <v>458400000000000</v>
      </c>
      <c r="H14" s="19">
        <v>470600000000000</v>
      </c>
      <c r="I14" s="19">
        <v>482800000000000</v>
      </c>
      <c r="J14" s="19">
        <v>494900000000000</v>
      </c>
      <c r="K14" s="19">
        <v>509000000000000</v>
      </c>
      <c r="L14" s="19">
        <v>523000000000000</v>
      </c>
      <c r="M14" s="19">
        <v>537000000000000</v>
      </c>
      <c r="N14" s="19">
        <v>551000000000000</v>
      </c>
      <c r="O14" s="19">
        <v>565000000000000</v>
      </c>
      <c r="P14" s="19">
        <v>581000000000000</v>
      </c>
      <c r="Q14" s="19">
        <v>597100000000000</v>
      </c>
      <c r="R14" s="19">
        <v>613100000000000</v>
      </c>
      <c r="S14" s="19">
        <v>629200000000000</v>
      </c>
      <c r="T14" s="19">
        <v>645200000000000</v>
      </c>
      <c r="U14" s="19">
        <v>665100000000000</v>
      </c>
      <c r="V14" s="19">
        <v>684900000000000</v>
      </c>
      <c r="W14" s="19">
        <v>704800000000000</v>
      </c>
      <c r="X14" s="19">
        <v>724600000000000</v>
      </c>
      <c r="Y14" s="19">
        <v>744500000000000</v>
      </c>
      <c r="Z14" s="19">
        <v>769400000000000</v>
      </c>
      <c r="AA14" s="19">
        <v>794400000000000</v>
      </c>
      <c r="AB14" s="19">
        <v>819400000000000</v>
      </c>
      <c r="AC14" s="19">
        <v>844400000000000</v>
      </c>
      <c r="AD14" s="19">
        <v>869400000000000</v>
      </c>
      <c r="AE14" s="19">
        <v>894400000000000</v>
      </c>
      <c r="AF14" s="19">
        <v>919400000000000</v>
      </c>
      <c r="AG14" s="19">
        <v>944400000000000</v>
      </c>
    </row>
    <row r="15" spans="1:33" x14ac:dyDescent="0.35">
      <c r="A15" t="s">
        <v>225</v>
      </c>
      <c r="B15" s="19">
        <v>0</v>
      </c>
      <c r="C15" s="19">
        <v>0</v>
      </c>
      <c r="D15" s="47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35">
      <c r="A16" t="s">
        <v>226</v>
      </c>
      <c r="B16" s="19">
        <v>286200000000</v>
      </c>
      <c r="C16" s="19">
        <v>291900000000</v>
      </c>
      <c r="D16" s="47">
        <v>297600000000</v>
      </c>
      <c r="E16" s="19">
        <v>303300000000</v>
      </c>
      <c r="F16" s="19">
        <v>311800000000</v>
      </c>
      <c r="G16" s="19">
        <v>320300000000</v>
      </c>
      <c r="H16" s="19">
        <v>328800000000</v>
      </c>
      <c r="I16" s="19">
        <v>337300000000</v>
      </c>
      <c r="J16" s="19">
        <v>345800000000</v>
      </c>
      <c r="K16" s="19">
        <v>355600000000</v>
      </c>
      <c r="L16" s="19">
        <v>365400000000</v>
      </c>
      <c r="M16" s="19">
        <v>375200000000</v>
      </c>
      <c r="N16" s="19">
        <v>385000000000</v>
      </c>
      <c r="O16" s="19">
        <v>394800000000</v>
      </c>
      <c r="P16" s="19">
        <v>406000000000</v>
      </c>
      <c r="Q16" s="19">
        <v>417200000000</v>
      </c>
      <c r="R16" s="19">
        <v>428400000000</v>
      </c>
      <c r="S16" s="19">
        <v>439600000000</v>
      </c>
      <c r="T16" s="19">
        <v>450800000000</v>
      </c>
      <c r="U16" s="19">
        <v>464700000000</v>
      </c>
      <c r="V16" s="19">
        <v>478600000000</v>
      </c>
      <c r="W16" s="19">
        <v>492400000000</v>
      </c>
      <c r="X16" s="19">
        <v>506300000000</v>
      </c>
      <c r="Y16" s="19">
        <v>520200000000</v>
      </c>
      <c r="Z16" s="19">
        <v>537600000000</v>
      </c>
      <c r="AA16" s="19">
        <v>555100000000</v>
      </c>
      <c r="AB16" s="19">
        <v>572500000000</v>
      </c>
      <c r="AC16" s="19">
        <v>590000000000</v>
      </c>
      <c r="AD16" s="19">
        <v>607500000000</v>
      </c>
      <c r="AE16" s="19">
        <v>624900000000</v>
      </c>
      <c r="AF16" s="19">
        <v>642400000000</v>
      </c>
      <c r="AG16" s="19">
        <v>659800000000</v>
      </c>
    </row>
    <row r="17" spans="1:33" x14ac:dyDescent="0.35">
      <c r="A17" t="s">
        <v>227</v>
      </c>
      <c r="B17">
        <v>0</v>
      </c>
      <c r="C17">
        <v>0</v>
      </c>
      <c r="D17" s="44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35">
      <c r="A18" t="s">
        <v>228</v>
      </c>
      <c r="B18" s="19">
        <v>1.21155E+16</v>
      </c>
      <c r="C18" s="19">
        <v>1.25946E+16</v>
      </c>
      <c r="D18" s="47">
        <v>1.30737E+16</v>
      </c>
      <c r="E18" s="19">
        <v>1.35528E+16</v>
      </c>
      <c r="F18" s="19">
        <v>1.41862E+16</v>
      </c>
      <c r="G18" s="19">
        <v>1.48195E+16</v>
      </c>
      <c r="H18" s="19">
        <v>1.54529E+16</v>
      </c>
      <c r="I18" s="19">
        <v>1.60863E+16</v>
      </c>
      <c r="J18" s="19">
        <v>1.67197E+16</v>
      </c>
      <c r="K18" s="19">
        <v>1.75486E+16</v>
      </c>
      <c r="L18" s="19">
        <v>1.83776E+16</v>
      </c>
      <c r="M18" s="19">
        <v>1.92065E+16</v>
      </c>
      <c r="N18" s="19">
        <v>2.00355E+16</v>
      </c>
      <c r="O18" s="19">
        <v>2.08644E+16</v>
      </c>
      <c r="P18" s="19">
        <v>2.18423E+16</v>
      </c>
      <c r="Q18" s="19">
        <v>2.28202E+16</v>
      </c>
      <c r="R18" s="19">
        <v>2.37981E+16</v>
      </c>
      <c r="S18" s="19">
        <v>2.4776E+16</v>
      </c>
      <c r="T18" s="19">
        <v>2.57539E+16</v>
      </c>
      <c r="U18" s="19">
        <v>2.66832E+16</v>
      </c>
      <c r="V18" s="19">
        <v>2.76125E+16</v>
      </c>
      <c r="W18" s="19">
        <v>2.85419E+16</v>
      </c>
      <c r="X18" s="19">
        <v>2.94712E+16</v>
      </c>
      <c r="Y18" s="19">
        <v>3.04005E+16</v>
      </c>
      <c r="Z18" s="19">
        <v>3.12418E+16</v>
      </c>
      <c r="AA18" s="19">
        <v>3.20831E+16</v>
      </c>
      <c r="AB18" s="19">
        <v>3.29245E+16</v>
      </c>
      <c r="AC18" s="19">
        <v>3.37658E+16</v>
      </c>
      <c r="AD18" s="19">
        <v>3.46071E+16</v>
      </c>
      <c r="AE18" s="19">
        <v>3.54484E+16</v>
      </c>
      <c r="AF18" s="19">
        <v>3.62897E+16</v>
      </c>
      <c r="AG18" s="19">
        <v>3.7131E+16</v>
      </c>
    </row>
    <row r="19" spans="1:33" x14ac:dyDescent="0.35">
      <c r="A19" t="s">
        <v>229</v>
      </c>
      <c r="B19">
        <v>0</v>
      </c>
      <c r="C19">
        <v>0</v>
      </c>
      <c r="D19" s="44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35">
      <c r="A20" t="s">
        <v>230</v>
      </c>
      <c r="B20">
        <v>0</v>
      </c>
      <c r="C20">
        <v>0</v>
      </c>
      <c r="D20" s="44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35">
      <c r="A21" t="s">
        <v>231</v>
      </c>
      <c r="B21">
        <v>0</v>
      </c>
      <c r="C21">
        <v>0</v>
      </c>
      <c r="D21" s="44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35">
      <c r="A22" t="s">
        <v>232</v>
      </c>
      <c r="B22" s="19">
        <v>249820000000000</v>
      </c>
      <c r="C22" s="19">
        <v>264330000000000</v>
      </c>
      <c r="D22" s="47">
        <v>278850000000000</v>
      </c>
      <c r="E22" s="19">
        <v>293360000000000</v>
      </c>
      <c r="F22" s="19">
        <v>311550000000000</v>
      </c>
      <c r="G22" s="19">
        <v>329730000000000</v>
      </c>
      <c r="H22" s="19">
        <v>347920000000000</v>
      </c>
      <c r="I22" s="19">
        <v>366110000000000</v>
      </c>
      <c r="J22" s="19">
        <v>384290000000000</v>
      </c>
      <c r="K22" s="19">
        <v>407500000000000</v>
      </c>
      <c r="L22" s="19">
        <v>430710000000000</v>
      </c>
      <c r="M22" s="19">
        <v>453920000000000</v>
      </c>
      <c r="N22" s="19">
        <v>477120000000000</v>
      </c>
      <c r="O22" s="19">
        <v>500330000000000</v>
      </c>
      <c r="P22" s="19">
        <v>521600000000000</v>
      </c>
      <c r="Q22" s="19">
        <v>542870000000000</v>
      </c>
      <c r="R22" s="19">
        <v>564130000000000</v>
      </c>
      <c r="S22" s="19">
        <v>585400000000000</v>
      </c>
      <c r="T22" s="19">
        <v>606670000000000</v>
      </c>
      <c r="U22" s="19">
        <v>623600000000000</v>
      </c>
      <c r="V22" s="19">
        <v>640540000000000</v>
      </c>
      <c r="W22" s="19">
        <v>657480000000000</v>
      </c>
      <c r="X22" s="19">
        <v>674410000000000</v>
      </c>
      <c r="Y22" s="19">
        <v>691350000000000</v>
      </c>
      <c r="Z22" s="19">
        <v>702510000000000</v>
      </c>
      <c r="AA22" s="19">
        <v>713670000000000</v>
      </c>
      <c r="AB22" s="19">
        <v>724830000000000</v>
      </c>
      <c r="AC22" s="19">
        <v>736000000000000</v>
      </c>
      <c r="AD22" s="19">
        <v>747160000000000</v>
      </c>
      <c r="AE22" s="19">
        <v>758320000000000</v>
      </c>
      <c r="AF22" s="19">
        <v>769480000000000</v>
      </c>
      <c r="AG22" s="19">
        <v>780650000000000</v>
      </c>
    </row>
    <row r="23" spans="1:33" x14ac:dyDescent="0.35">
      <c r="A23" t="s">
        <v>233</v>
      </c>
      <c r="B23" s="19">
        <v>2560000000000000</v>
      </c>
      <c r="C23" s="19">
        <v>2709000000000000</v>
      </c>
      <c r="D23" s="47">
        <v>2858000000000000</v>
      </c>
      <c r="E23" s="19">
        <v>3006000000000000</v>
      </c>
      <c r="F23" s="19">
        <v>3193000000000000</v>
      </c>
      <c r="G23" s="19">
        <v>3379000000000000</v>
      </c>
      <c r="H23" s="19">
        <v>3565000000000000</v>
      </c>
      <c r="I23" s="19">
        <v>3752000000000000</v>
      </c>
      <c r="J23" s="19">
        <v>3938000000000000</v>
      </c>
      <c r="K23" s="19">
        <v>4176000000000000</v>
      </c>
      <c r="L23" s="19">
        <v>4414000000000000</v>
      </c>
      <c r="M23" s="19">
        <v>4652000000000000</v>
      </c>
      <c r="N23" s="19">
        <v>4889000000000000</v>
      </c>
      <c r="O23" s="19">
        <v>5127000000000000</v>
      </c>
      <c r="P23" s="19">
        <v>5345000000000000</v>
      </c>
      <c r="Q23" s="19">
        <v>5563000000000000</v>
      </c>
      <c r="R23" s="19">
        <v>5781000000000000</v>
      </c>
      <c r="S23" s="19">
        <v>5999000000000000</v>
      </c>
      <c r="T23" s="19">
        <v>6217000000000000</v>
      </c>
      <c r="U23" s="19">
        <v>6390000000000000</v>
      </c>
      <c r="V23" s="19">
        <v>6564000000000000</v>
      </c>
      <c r="W23" s="19">
        <v>6738000000000000</v>
      </c>
      <c r="X23" s="19">
        <v>6911000000000000</v>
      </c>
      <c r="Y23" s="19">
        <v>7085000000000000</v>
      </c>
      <c r="Z23" s="19">
        <v>7199000000000000</v>
      </c>
      <c r="AA23" s="19">
        <v>7313000000000000</v>
      </c>
      <c r="AB23" s="19">
        <v>7428000000000000</v>
      </c>
      <c r="AC23" s="19">
        <v>7542000000000000</v>
      </c>
      <c r="AD23" s="19">
        <v>7657000000000000</v>
      </c>
      <c r="AE23" s="19">
        <v>7771000000000000</v>
      </c>
      <c r="AF23" s="19">
        <v>7885000000000000</v>
      </c>
      <c r="AG23" s="19">
        <v>8000000000000000</v>
      </c>
    </row>
    <row r="24" spans="1:33" x14ac:dyDescent="0.35">
      <c r="A24" t="s">
        <v>234</v>
      </c>
      <c r="B24" s="19">
        <v>67060000000000</v>
      </c>
      <c r="C24" s="19">
        <v>70960000000000</v>
      </c>
      <c r="D24" s="47">
        <v>74850000000000</v>
      </c>
      <c r="E24" s="19">
        <v>78750000000000</v>
      </c>
      <c r="F24" s="19">
        <v>83630000000000</v>
      </c>
      <c r="G24" s="19">
        <v>88510000000000</v>
      </c>
      <c r="H24" s="19">
        <v>93390000000000</v>
      </c>
      <c r="I24" s="19">
        <v>98280000000000</v>
      </c>
      <c r="J24" s="19">
        <v>103200000000000</v>
      </c>
      <c r="K24" s="19">
        <v>109400000000000</v>
      </c>
      <c r="L24" s="19">
        <v>115600000000000</v>
      </c>
      <c r="M24" s="19">
        <v>121800000000000</v>
      </c>
      <c r="N24" s="19">
        <v>128100000000000</v>
      </c>
      <c r="O24" s="19">
        <v>134300000000000</v>
      </c>
      <c r="P24" s="19">
        <v>140000000000000</v>
      </c>
      <c r="Q24" s="19">
        <v>145700000000000</v>
      </c>
      <c r="R24" s="19">
        <v>151400000000000</v>
      </c>
      <c r="S24" s="19">
        <v>157100000000000</v>
      </c>
      <c r="T24" s="19">
        <v>162900000000000</v>
      </c>
      <c r="U24" s="19">
        <v>167400000000000</v>
      </c>
      <c r="V24" s="19">
        <v>171900000000000</v>
      </c>
      <c r="W24" s="19">
        <v>176500000000000</v>
      </c>
      <c r="X24" s="19">
        <v>181000000000000</v>
      </c>
      <c r="Y24" s="19">
        <v>185600000000000</v>
      </c>
      <c r="Z24" s="19">
        <v>188600000000000</v>
      </c>
      <c r="AA24" s="19">
        <v>191600000000000</v>
      </c>
      <c r="AB24" s="19">
        <v>194600000000000</v>
      </c>
      <c r="AC24" s="19">
        <v>197600000000000</v>
      </c>
      <c r="AD24" s="19">
        <v>200600000000000</v>
      </c>
      <c r="AE24" s="19">
        <v>203600000000000</v>
      </c>
      <c r="AF24" s="19">
        <v>206600000000000</v>
      </c>
      <c r="AG24" s="19">
        <v>209600000000000</v>
      </c>
    </row>
    <row r="25" spans="1:33" x14ac:dyDescent="0.35">
      <c r="A25" t="s">
        <v>235</v>
      </c>
      <c r="B25">
        <v>0</v>
      </c>
      <c r="C25">
        <v>0</v>
      </c>
      <c r="D25" s="44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35">
      <c r="A26" t="s">
        <v>236</v>
      </c>
      <c r="B26" s="19">
        <v>30560000000000</v>
      </c>
      <c r="C26" s="19">
        <v>32340000000000</v>
      </c>
      <c r="D26" s="47">
        <v>34110000000000</v>
      </c>
      <c r="E26" s="19">
        <v>35890000000000</v>
      </c>
      <c r="F26" s="19">
        <v>38110000000000</v>
      </c>
      <c r="G26" s="19">
        <v>40340000000000</v>
      </c>
      <c r="H26" s="19">
        <v>42560000000000</v>
      </c>
      <c r="I26" s="19">
        <v>44790000000000</v>
      </c>
      <c r="J26" s="19">
        <v>47010000000000</v>
      </c>
      <c r="K26" s="19">
        <v>49850000000000</v>
      </c>
      <c r="L26" s="19">
        <v>52690000000000</v>
      </c>
      <c r="M26" s="19">
        <v>55530000000000</v>
      </c>
      <c r="N26" s="19">
        <v>58370000000000</v>
      </c>
      <c r="O26" s="19">
        <v>61210000000000</v>
      </c>
      <c r="P26" s="19">
        <v>63810000000000</v>
      </c>
      <c r="Q26" s="19">
        <v>66410000000000</v>
      </c>
      <c r="R26" s="19">
        <v>69020000000000</v>
      </c>
      <c r="S26" s="19">
        <v>71620000000000</v>
      </c>
      <c r="T26" s="19">
        <v>74220000000000</v>
      </c>
      <c r="U26" s="19">
        <v>76290000000000</v>
      </c>
      <c r="V26" s="19">
        <v>78360000000000</v>
      </c>
      <c r="W26" s="19">
        <v>80430000000000</v>
      </c>
      <c r="X26" s="19">
        <v>82510000000000</v>
      </c>
      <c r="Y26" s="19">
        <v>84580000000000</v>
      </c>
      <c r="Z26" s="19">
        <v>85940000000000</v>
      </c>
      <c r="AA26" s="19">
        <v>87310000000000</v>
      </c>
      <c r="AB26" s="19">
        <v>88680000000000</v>
      </c>
      <c r="AC26" s="19">
        <v>90040000000000</v>
      </c>
      <c r="AD26" s="19">
        <v>91410000000000</v>
      </c>
      <c r="AE26" s="19">
        <v>92770000000000</v>
      </c>
      <c r="AF26" s="19">
        <v>94140000000000</v>
      </c>
      <c r="AG26" s="19">
        <v>95500000000000</v>
      </c>
    </row>
    <row r="27" spans="1:33" x14ac:dyDescent="0.35">
      <c r="A27" t="s">
        <v>237</v>
      </c>
      <c r="B27">
        <v>0</v>
      </c>
      <c r="C27">
        <v>0</v>
      </c>
      <c r="D27" s="44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35">
      <c r="A28" t="s">
        <v>238</v>
      </c>
      <c r="B28">
        <v>0</v>
      </c>
      <c r="C28">
        <v>0</v>
      </c>
      <c r="D28" s="44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35">
      <c r="A29" t="s">
        <v>239</v>
      </c>
      <c r="B29" s="19">
        <v>2908070000000</v>
      </c>
      <c r="C29" s="19">
        <v>3077040000000</v>
      </c>
      <c r="D29" s="47">
        <v>3246010000000</v>
      </c>
      <c r="E29" s="19">
        <v>3414980000000</v>
      </c>
      <c r="F29" s="19">
        <v>3626680000000</v>
      </c>
      <c r="G29" s="19">
        <v>3838390000000</v>
      </c>
      <c r="H29" s="19">
        <v>4050090000000</v>
      </c>
      <c r="I29" s="19">
        <v>4261790000000</v>
      </c>
      <c r="J29" s="19">
        <v>4473490000000</v>
      </c>
      <c r="K29" s="19">
        <v>4743660000000</v>
      </c>
      <c r="L29" s="19">
        <v>5013820000000</v>
      </c>
      <c r="M29" s="19">
        <v>5283990000000</v>
      </c>
      <c r="N29" s="19">
        <v>5554150000000</v>
      </c>
      <c r="O29" s="19">
        <v>5824320000000</v>
      </c>
      <c r="P29" s="19">
        <v>6071880000000</v>
      </c>
      <c r="Q29" s="19">
        <v>6319450000000</v>
      </c>
      <c r="R29" s="19">
        <v>6567020000000</v>
      </c>
      <c r="S29" s="19">
        <v>6814580000000</v>
      </c>
      <c r="T29" s="19">
        <v>7062150000000</v>
      </c>
      <c r="U29" s="19">
        <v>7259300000000</v>
      </c>
      <c r="V29" s="19">
        <v>7456440000000</v>
      </c>
      <c r="W29" s="19">
        <v>7653590000000</v>
      </c>
      <c r="X29" s="19">
        <v>7850730000000</v>
      </c>
      <c r="Y29" s="19">
        <v>8047880000000</v>
      </c>
      <c r="Z29" s="19">
        <v>8177820000000</v>
      </c>
      <c r="AA29" s="19">
        <v>8307760000000</v>
      </c>
      <c r="AB29" s="19">
        <v>8437710000000</v>
      </c>
      <c r="AC29" s="19">
        <v>8567650000000</v>
      </c>
      <c r="AD29" s="19">
        <v>8697590000000</v>
      </c>
      <c r="AE29" s="19">
        <v>8827530000000</v>
      </c>
      <c r="AF29" s="19">
        <v>8957480000000</v>
      </c>
      <c r="AG29" s="19">
        <v>9087420000000</v>
      </c>
    </row>
    <row r="30" spans="1:33" x14ac:dyDescent="0.35">
      <c r="A30" t="s">
        <v>240</v>
      </c>
      <c r="B30" s="19">
        <v>220522000000000</v>
      </c>
      <c r="C30" s="19">
        <v>233335000000000</v>
      </c>
      <c r="D30" s="47">
        <v>246148000000000</v>
      </c>
      <c r="E30" s="19">
        <v>258962000000000</v>
      </c>
      <c r="F30" s="19">
        <v>275015000000000</v>
      </c>
      <c r="G30" s="19">
        <v>291069000000000</v>
      </c>
      <c r="H30" s="19">
        <v>307122000000000</v>
      </c>
      <c r="I30" s="19">
        <v>323176000000000</v>
      </c>
      <c r="J30" s="19">
        <v>339230000000000</v>
      </c>
      <c r="K30" s="19">
        <v>359716000000000</v>
      </c>
      <c r="L30" s="19">
        <v>380203000000000</v>
      </c>
      <c r="M30" s="19">
        <v>400690000000000</v>
      </c>
      <c r="N30" s="19">
        <v>421177000000000</v>
      </c>
      <c r="O30" s="19">
        <v>441664000000000</v>
      </c>
      <c r="P30" s="19">
        <v>460437000000000</v>
      </c>
      <c r="Q30" s="19">
        <v>479211000000000</v>
      </c>
      <c r="R30" s="19">
        <v>497984000000000</v>
      </c>
      <c r="S30" s="19">
        <v>516757000000000</v>
      </c>
      <c r="T30" s="19">
        <v>535530000000000</v>
      </c>
      <c r="U30" s="19">
        <v>550480000000000</v>
      </c>
      <c r="V30" s="19">
        <v>565430000000000</v>
      </c>
      <c r="W30" s="19">
        <v>580380000000000</v>
      </c>
      <c r="X30" s="19">
        <v>595329000000000</v>
      </c>
      <c r="Y30" s="19">
        <v>610279000000000</v>
      </c>
      <c r="Z30" s="19">
        <v>620133000000000</v>
      </c>
      <c r="AA30" s="19">
        <v>629986000000000</v>
      </c>
      <c r="AB30" s="19">
        <v>639840000000000</v>
      </c>
      <c r="AC30" s="19">
        <v>649694000000000</v>
      </c>
      <c r="AD30" s="19">
        <v>659548000000000</v>
      </c>
      <c r="AE30" s="19">
        <v>669401000000000</v>
      </c>
      <c r="AF30" s="19">
        <v>679255000000000</v>
      </c>
      <c r="AG30" s="19">
        <v>689109000000000</v>
      </c>
    </row>
    <row r="31" spans="1:33" x14ac:dyDescent="0.35">
      <c r="A31" t="s">
        <v>241</v>
      </c>
      <c r="B31">
        <v>0</v>
      </c>
      <c r="C31">
        <v>0</v>
      </c>
      <c r="D31" s="44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35">
      <c r="A32" t="s">
        <v>242</v>
      </c>
      <c r="B32" s="19">
        <v>189190000000000</v>
      </c>
      <c r="C32" s="19">
        <v>190570000000000</v>
      </c>
      <c r="D32" s="47">
        <v>191950000000000</v>
      </c>
      <c r="E32" s="19">
        <v>193330000000000</v>
      </c>
      <c r="F32" s="19">
        <v>194580000000000</v>
      </c>
      <c r="G32" s="19">
        <v>195840000000000</v>
      </c>
      <c r="H32" s="19">
        <v>197090000000000</v>
      </c>
      <c r="I32" s="19">
        <v>198350000000000</v>
      </c>
      <c r="J32" s="19">
        <v>199600000000000</v>
      </c>
      <c r="K32" s="19">
        <v>200390000000000</v>
      </c>
      <c r="L32" s="19">
        <v>201190000000000</v>
      </c>
      <c r="M32" s="19">
        <v>201980000000000</v>
      </c>
      <c r="N32" s="19">
        <v>202770000000000</v>
      </c>
      <c r="O32" s="19">
        <v>203560000000000</v>
      </c>
      <c r="P32" s="19">
        <v>204130000000000</v>
      </c>
      <c r="Q32" s="19">
        <v>204700000000000</v>
      </c>
      <c r="R32" s="19">
        <v>205280000000000</v>
      </c>
      <c r="S32" s="19">
        <v>205850000000000</v>
      </c>
      <c r="T32" s="19">
        <v>206420000000000</v>
      </c>
      <c r="U32" s="19">
        <v>206760000000000</v>
      </c>
      <c r="V32" s="19">
        <v>207090000000000</v>
      </c>
      <c r="W32" s="19">
        <v>207430000000000</v>
      </c>
      <c r="X32" s="19">
        <v>207770000000000</v>
      </c>
      <c r="Y32" s="19">
        <v>208100000000000</v>
      </c>
      <c r="Z32" s="19">
        <v>207990000000000</v>
      </c>
      <c r="AA32" s="19">
        <v>207880000000000</v>
      </c>
      <c r="AB32" s="19">
        <v>207770000000000</v>
      </c>
      <c r="AC32" s="19">
        <v>207660000000000</v>
      </c>
      <c r="AD32" s="19">
        <v>207550000000000</v>
      </c>
      <c r="AE32" s="19">
        <v>207440000000000</v>
      </c>
      <c r="AF32" s="19">
        <v>207330000000000</v>
      </c>
      <c r="AG32" s="19">
        <v>207220000000000</v>
      </c>
    </row>
    <row r="33" spans="1:33" x14ac:dyDescent="0.35">
      <c r="A33" t="s">
        <v>243</v>
      </c>
      <c r="B33" s="19">
        <v>465100000000000</v>
      </c>
      <c r="C33" s="19">
        <v>469200000000000</v>
      </c>
      <c r="D33" s="47">
        <v>473300000000000</v>
      </c>
      <c r="E33" s="19">
        <v>477300000000000</v>
      </c>
      <c r="F33" s="19">
        <v>480500000000000</v>
      </c>
      <c r="G33" s="19">
        <v>483700000000000</v>
      </c>
      <c r="H33" s="19">
        <v>486800000000000</v>
      </c>
      <c r="I33" s="19">
        <v>490000000000000</v>
      </c>
      <c r="J33" s="19">
        <v>493200000000000</v>
      </c>
      <c r="K33" s="19">
        <v>494700000000000</v>
      </c>
      <c r="L33" s="19">
        <v>496200000000000</v>
      </c>
      <c r="M33" s="19">
        <v>497700000000000</v>
      </c>
      <c r="N33" s="19">
        <v>499200000000000</v>
      </c>
      <c r="O33" s="19">
        <v>500800000000000</v>
      </c>
      <c r="P33" s="19">
        <v>501700000000000</v>
      </c>
      <c r="Q33" s="19">
        <v>502500000000000</v>
      </c>
      <c r="R33" s="19">
        <v>503400000000000</v>
      </c>
      <c r="S33" s="19">
        <v>504300000000000</v>
      </c>
      <c r="T33" s="19">
        <v>505200000000000</v>
      </c>
      <c r="U33" s="19">
        <v>505400000000000</v>
      </c>
      <c r="V33" s="19">
        <v>505600000000000</v>
      </c>
      <c r="W33" s="19">
        <v>505800000000000</v>
      </c>
      <c r="X33" s="19">
        <v>506000000000000</v>
      </c>
      <c r="Y33" s="19">
        <v>506200000000000</v>
      </c>
      <c r="Z33" s="19">
        <v>505200000000000</v>
      </c>
      <c r="AA33" s="19">
        <v>504200000000000</v>
      </c>
      <c r="AB33" s="19">
        <v>503100000000000</v>
      </c>
      <c r="AC33" s="19">
        <v>502100000000000</v>
      </c>
      <c r="AD33" s="19">
        <v>501000000000000</v>
      </c>
      <c r="AE33" s="19">
        <v>500000000000000</v>
      </c>
      <c r="AF33" s="19">
        <v>499000000000000</v>
      </c>
      <c r="AG33" s="19">
        <v>497900000000000</v>
      </c>
    </row>
    <row r="34" spans="1:33" x14ac:dyDescent="0.35">
      <c r="A34" t="s">
        <v>244</v>
      </c>
      <c r="B34" s="19">
        <v>716200000000000</v>
      </c>
      <c r="C34" s="19">
        <v>716600000000000</v>
      </c>
      <c r="D34" s="47">
        <v>717100000000000</v>
      </c>
      <c r="E34" s="19">
        <v>717500000000000</v>
      </c>
      <c r="F34" s="19">
        <v>724700000000000</v>
      </c>
      <c r="G34" s="19">
        <v>731900000000000</v>
      </c>
      <c r="H34" s="19">
        <v>739200000000000</v>
      </c>
      <c r="I34" s="19">
        <v>746400000000000</v>
      </c>
      <c r="J34" s="19">
        <v>753600000000000</v>
      </c>
      <c r="K34" s="19">
        <v>765200000000000</v>
      </c>
      <c r="L34" s="19">
        <v>776800000000000</v>
      </c>
      <c r="M34" s="19">
        <v>788300000000000</v>
      </c>
      <c r="N34" s="19">
        <v>799900000000000</v>
      </c>
      <c r="O34" s="19">
        <v>811500000000000</v>
      </c>
      <c r="P34" s="19">
        <v>823100000000000</v>
      </c>
      <c r="Q34" s="19">
        <v>834800000000000</v>
      </c>
      <c r="R34" s="19">
        <v>846400000000000</v>
      </c>
      <c r="S34" s="19">
        <v>858000000000000</v>
      </c>
      <c r="T34" s="19">
        <v>869700000000000</v>
      </c>
      <c r="U34" s="19">
        <v>878900000000000</v>
      </c>
      <c r="V34" s="19">
        <v>888100000000000</v>
      </c>
      <c r="W34" s="19">
        <v>897400000000000</v>
      </c>
      <c r="X34" s="19">
        <v>906600000000000</v>
      </c>
      <c r="Y34" s="19">
        <v>915900000000000</v>
      </c>
      <c r="Z34" s="19">
        <v>927900000000000</v>
      </c>
      <c r="AA34" s="19">
        <v>939900000000000</v>
      </c>
      <c r="AB34" s="19">
        <v>951900000000000</v>
      </c>
      <c r="AC34" s="19">
        <v>963900000000000</v>
      </c>
      <c r="AD34" s="19">
        <v>976000000000000</v>
      </c>
      <c r="AE34" s="19">
        <v>988000000000000</v>
      </c>
      <c r="AF34" s="19">
        <v>1000000000000000</v>
      </c>
      <c r="AG34" s="19">
        <v>1012000000000000</v>
      </c>
    </row>
    <row r="35" spans="1:33" x14ac:dyDescent="0.35">
      <c r="A35" t="s">
        <v>245</v>
      </c>
      <c r="B35">
        <v>0</v>
      </c>
      <c r="C35">
        <v>0</v>
      </c>
      <c r="D35" s="44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35">
      <c r="A36" t="s">
        <v>246</v>
      </c>
      <c r="B36" s="19">
        <v>61890000000000</v>
      </c>
      <c r="C36" s="19">
        <v>62450000000000</v>
      </c>
      <c r="D36" s="47">
        <v>63020000000000</v>
      </c>
      <c r="E36" s="19">
        <v>63580000000000</v>
      </c>
      <c r="F36" s="19">
        <v>64010000000000</v>
      </c>
      <c r="G36" s="19">
        <v>64430000000000</v>
      </c>
      <c r="H36" s="19">
        <v>64850000000000</v>
      </c>
      <c r="I36" s="19">
        <v>65280000000000</v>
      </c>
      <c r="J36" s="19">
        <v>65700000000000</v>
      </c>
      <c r="K36" s="19">
        <v>65890000000000</v>
      </c>
      <c r="L36" s="19">
        <v>66070000000000</v>
      </c>
      <c r="M36" s="19">
        <v>66260000000000</v>
      </c>
      <c r="N36" s="19">
        <v>66450000000000</v>
      </c>
      <c r="O36" s="19">
        <v>66640000000000</v>
      </c>
      <c r="P36" s="19">
        <v>66740000000000</v>
      </c>
      <c r="Q36" s="19">
        <v>66840000000000</v>
      </c>
      <c r="R36" s="19">
        <v>66940000000000</v>
      </c>
      <c r="S36" s="19">
        <v>67040000000000</v>
      </c>
      <c r="T36" s="19">
        <v>67140000000000</v>
      </c>
      <c r="U36" s="19">
        <v>67150000000000</v>
      </c>
      <c r="V36" s="19">
        <v>67150000000000</v>
      </c>
      <c r="W36" s="19">
        <v>67160000000000</v>
      </c>
      <c r="X36" s="19">
        <v>67170000000000</v>
      </c>
      <c r="Y36" s="19">
        <v>67180000000000</v>
      </c>
      <c r="Z36" s="19">
        <v>67010000000000</v>
      </c>
      <c r="AA36" s="19">
        <v>66850000000000</v>
      </c>
      <c r="AB36" s="19">
        <v>66680000000000</v>
      </c>
      <c r="AC36" s="19">
        <v>66520000000000</v>
      </c>
      <c r="AD36" s="19">
        <v>66350000000000</v>
      </c>
      <c r="AE36" s="19">
        <v>66190000000000</v>
      </c>
      <c r="AF36" s="19">
        <v>66020000000000</v>
      </c>
      <c r="AG36" s="19">
        <v>65860000000000</v>
      </c>
    </row>
    <row r="37" spans="1:33" x14ac:dyDescent="0.35">
      <c r="A37" t="s">
        <v>247</v>
      </c>
      <c r="B37">
        <v>0</v>
      </c>
      <c r="C37">
        <v>0</v>
      </c>
      <c r="D37" s="44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35">
      <c r="A38" t="s">
        <v>248</v>
      </c>
      <c r="B38">
        <v>0</v>
      </c>
      <c r="C38">
        <v>0</v>
      </c>
      <c r="D38" s="44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35">
      <c r="A39" t="s">
        <v>249</v>
      </c>
      <c r="B39" s="19">
        <v>18244500000000</v>
      </c>
      <c r="C39" s="19">
        <v>18411000000000</v>
      </c>
      <c r="D39" s="47">
        <v>18577500000000</v>
      </c>
      <c r="E39" s="19">
        <v>18744000000000</v>
      </c>
      <c r="F39" s="19">
        <v>18868900000000</v>
      </c>
      <c r="G39" s="19">
        <v>18993700000000</v>
      </c>
      <c r="H39" s="19">
        <v>19118500000000</v>
      </c>
      <c r="I39" s="19">
        <v>19243300000000</v>
      </c>
      <c r="J39" s="19">
        <v>19368100000000</v>
      </c>
      <c r="K39" s="19">
        <v>19423600000000</v>
      </c>
      <c r="L39" s="19">
        <v>19479000000000</v>
      </c>
      <c r="M39" s="19">
        <v>19534500000000</v>
      </c>
      <c r="N39" s="19">
        <v>19590000000000</v>
      </c>
      <c r="O39" s="19">
        <v>19645500000000</v>
      </c>
      <c r="P39" s="19">
        <v>19675000000000</v>
      </c>
      <c r="Q39" s="19">
        <v>19704600000000</v>
      </c>
      <c r="R39" s="19">
        <v>19734100000000</v>
      </c>
      <c r="S39" s="19">
        <v>19763700000000</v>
      </c>
      <c r="T39" s="19">
        <v>19793300000000</v>
      </c>
      <c r="U39" s="19">
        <v>19795300000000</v>
      </c>
      <c r="V39" s="19">
        <v>19797400000000</v>
      </c>
      <c r="W39" s="19">
        <v>19799400000000</v>
      </c>
      <c r="X39" s="19">
        <v>19801500000000</v>
      </c>
      <c r="Y39" s="19">
        <v>19803600000000</v>
      </c>
      <c r="Z39" s="19">
        <v>19755100000000</v>
      </c>
      <c r="AA39" s="19">
        <v>19706600000000</v>
      </c>
      <c r="AB39" s="19">
        <v>19658100000000</v>
      </c>
      <c r="AC39" s="19">
        <v>19609600000000</v>
      </c>
      <c r="AD39" s="19">
        <v>19561200000000</v>
      </c>
      <c r="AE39" s="19">
        <v>19512700000000</v>
      </c>
      <c r="AF39" s="19">
        <v>19464200000000</v>
      </c>
      <c r="AG39" s="19">
        <v>19415700000000</v>
      </c>
    </row>
    <row r="40" spans="1:33" x14ac:dyDescent="0.35">
      <c r="A40" t="s">
        <v>250</v>
      </c>
      <c r="B40" s="19">
        <v>22081200000000</v>
      </c>
      <c r="C40" s="19">
        <v>22282700000000</v>
      </c>
      <c r="D40" s="47">
        <v>22484200000000</v>
      </c>
      <c r="E40" s="19">
        <v>22685700000000</v>
      </c>
      <c r="F40" s="19">
        <v>22836800000000</v>
      </c>
      <c r="G40" s="19">
        <v>22987800000000</v>
      </c>
      <c r="H40" s="19">
        <v>23138900000000</v>
      </c>
      <c r="I40" s="19">
        <v>23289900000000</v>
      </c>
      <c r="J40" s="19">
        <v>23441000000000</v>
      </c>
      <c r="K40" s="19">
        <v>23508100000000</v>
      </c>
      <c r="L40" s="19">
        <v>23575300000000</v>
      </c>
      <c r="M40" s="19">
        <v>23642400000000</v>
      </c>
      <c r="N40" s="19">
        <v>23709600000000</v>
      </c>
      <c r="O40" s="19">
        <v>23776700000000</v>
      </c>
      <c r="P40" s="19">
        <v>23812500000000</v>
      </c>
      <c r="Q40" s="19">
        <v>23848300000000</v>
      </c>
      <c r="R40" s="19">
        <v>23884000000000</v>
      </c>
      <c r="S40" s="19">
        <v>23919800000000</v>
      </c>
      <c r="T40" s="19">
        <v>23955600000000</v>
      </c>
      <c r="U40" s="19">
        <v>23958100000000</v>
      </c>
      <c r="V40" s="19">
        <v>23960600000000</v>
      </c>
      <c r="W40" s="19">
        <v>23963100000000</v>
      </c>
      <c r="X40" s="19">
        <v>23965600000000</v>
      </c>
      <c r="Y40" s="19">
        <v>23968000000000</v>
      </c>
      <c r="Z40" s="19">
        <v>23909400000000</v>
      </c>
      <c r="AA40" s="19">
        <v>23850700000000</v>
      </c>
      <c r="AB40" s="19">
        <v>23792000000000</v>
      </c>
      <c r="AC40" s="19">
        <v>23733300000000</v>
      </c>
      <c r="AD40" s="19">
        <v>23674700000000</v>
      </c>
      <c r="AE40" s="19">
        <v>23616000000000</v>
      </c>
      <c r="AF40" s="19">
        <v>23557300000000</v>
      </c>
      <c r="AG40" s="19">
        <v>23498700000000</v>
      </c>
    </row>
    <row r="41" spans="1:33" x14ac:dyDescent="0.35">
      <c r="A41" t="s">
        <v>251</v>
      </c>
      <c r="B41">
        <v>0</v>
      </c>
      <c r="C41">
        <v>0</v>
      </c>
      <c r="D41" s="44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35">
      <c r="A42" t="s">
        <v>252</v>
      </c>
      <c r="B42" s="19">
        <v>0</v>
      </c>
      <c r="C42" s="19">
        <v>0</v>
      </c>
      <c r="D42" s="47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35">
      <c r="A43" t="s">
        <v>253</v>
      </c>
      <c r="B43" s="19">
        <v>342835000000</v>
      </c>
      <c r="C43" s="19">
        <v>350497000000</v>
      </c>
      <c r="D43" s="47">
        <v>358158000000</v>
      </c>
      <c r="E43" s="19">
        <v>365819000000</v>
      </c>
      <c r="F43" s="19">
        <v>369362000000</v>
      </c>
      <c r="G43" s="19">
        <v>372905000000</v>
      </c>
      <c r="H43" s="19">
        <v>376449000000</v>
      </c>
      <c r="I43" s="19">
        <v>379992000000</v>
      </c>
      <c r="J43" s="19">
        <v>383535000000</v>
      </c>
      <c r="K43" s="19">
        <v>382961000000</v>
      </c>
      <c r="L43" s="19">
        <v>382386000000</v>
      </c>
      <c r="M43" s="19">
        <v>381811000000</v>
      </c>
      <c r="N43" s="19">
        <v>381237000000</v>
      </c>
      <c r="O43" s="19">
        <v>380662000000</v>
      </c>
      <c r="P43" s="19">
        <v>380183000000</v>
      </c>
      <c r="Q43" s="19">
        <v>379705000000</v>
      </c>
      <c r="R43" s="19">
        <v>379226000000</v>
      </c>
      <c r="S43" s="19">
        <v>378747000000</v>
      </c>
      <c r="T43" s="19">
        <v>378268000000</v>
      </c>
      <c r="U43" s="19">
        <v>365149000000</v>
      </c>
      <c r="V43" s="19">
        <v>352029000000</v>
      </c>
      <c r="W43" s="19">
        <v>338909000000</v>
      </c>
      <c r="X43" s="19">
        <v>325789000000</v>
      </c>
      <c r="Y43" s="19">
        <v>312670000000</v>
      </c>
      <c r="Z43" s="19">
        <v>301848000000</v>
      </c>
      <c r="AA43" s="19">
        <v>291027000000</v>
      </c>
      <c r="AB43" s="19">
        <v>280206000000</v>
      </c>
      <c r="AC43" s="19">
        <v>269384000000</v>
      </c>
      <c r="AD43" s="19">
        <v>258563000000</v>
      </c>
      <c r="AE43" s="19">
        <v>247742000000</v>
      </c>
      <c r="AF43" s="19">
        <v>236920000000</v>
      </c>
      <c r="AG43" s="19">
        <v>226099000000</v>
      </c>
    </row>
    <row r="44" spans="1:33" x14ac:dyDescent="0.35">
      <c r="A44" t="s">
        <v>254</v>
      </c>
      <c r="B44" s="19">
        <v>0</v>
      </c>
      <c r="C44" s="19">
        <v>0</v>
      </c>
      <c r="D44" s="47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35">
      <c r="A45" t="s">
        <v>255</v>
      </c>
      <c r="B45">
        <v>0</v>
      </c>
      <c r="C45">
        <v>0</v>
      </c>
      <c r="D45" s="44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35">
      <c r="A46" t="s">
        <v>256</v>
      </c>
      <c r="B46" s="19">
        <v>62510000000000</v>
      </c>
      <c r="C46" s="19">
        <v>63900000000000</v>
      </c>
      <c r="D46" s="47">
        <v>65300000000000</v>
      </c>
      <c r="E46" s="19">
        <v>66700000000000</v>
      </c>
      <c r="F46" s="19">
        <v>67340000000000</v>
      </c>
      <c r="G46" s="19">
        <v>67990000000000</v>
      </c>
      <c r="H46" s="19">
        <v>68630000000000</v>
      </c>
      <c r="I46" s="19">
        <v>69280000000000</v>
      </c>
      <c r="J46" s="19">
        <v>69930000000000</v>
      </c>
      <c r="K46" s="19">
        <v>69820000000000</v>
      </c>
      <c r="L46" s="19">
        <v>69720000000000</v>
      </c>
      <c r="M46" s="19">
        <v>69610000000000</v>
      </c>
      <c r="N46" s="19">
        <v>69510000000000</v>
      </c>
      <c r="O46" s="19">
        <v>69400000000000</v>
      </c>
      <c r="P46" s="19">
        <v>69310000000000</v>
      </c>
      <c r="Q46" s="19">
        <v>69230000000000</v>
      </c>
      <c r="R46" s="19">
        <v>69140000000000</v>
      </c>
      <c r="S46" s="19">
        <v>69050000000000</v>
      </c>
      <c r="T46" s="19">
        <v>68970000000000</v>
      </c>
      <c r="U46" s="19">
        <v>66570000000000</v>
      </c>
      <c r="V46" s="19">
        <v>64180000000000</v>
      </c>
      <c r="W46" s="19">
        <v>61790000000000</v>
      </c>
      <c r="X46" s="19">
        <v>59400000000000</v>
      </c>
      <c r="Y46" s="19">
        <v>57010000000000</v>
      </c>
      <c r="Z46" s="19">
        <v>55030000000000</v>
      </c>
      <c r="AA46" s="19">
        <v>53060000000000</v>
      </c>
      <c r="AB46" s="19">
        <v>51090000000000</v>
      </c>
      <c r="AC46" s="19">
        <v>49110000000000</v>
      </c>
      <c r="AD46" s="19">
        <v>47140000000000</v>
      </c>
      <c r="AE46" s="19">
        <v>45170000000000</v>
      </c>
      <c r="AF46" s="19">
        <v>43200000000000</v>
      </c>
      <c r="AG46" s="19">
        <v>41220000000000</v>
      </c>
    </row>
    <row r="47" spans="1:33" x14ac:dyDescent="0.35">
      <c r="A47" t="s">
        <v>257</v>
      </c>
      <c r="B47">
        <v>0</v>
      </c>
      <c r="C47">
        <v>0</v>
      </c>
      <c r="D47" s="44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35">
      <c r="A48" t="s">
        <v>258</v>
      </c>
      <c r="B48">
        <v>0</v>
      </c>
      <c r="C48">
        <v>0</v>
      </c>
      <c r="D48" s="44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35">
      <c r="A49" t="s">
        <v>259</v>
      </c>
      <c r="B49" s="19">
        <v>2114720000000</v>
      </c>
      <c r="C49" s="19">
        <v>2161980000000</v>
      </c>
      <c r="D49" s="47">
        <v>2209230000000</v>
      </c>
      <c r="E49" s="19">
        <v>2256490000000</v>
      </c>
      <c r="F49" s="19">
        <v>2278340000000</v>
      </c>
      <c r="G49" s="19">
        <v>2300200000000</v>
      </c>
      <c r="H49" s="19">
        <v>2322060000000</v>
      </c>
      <c r="I49" s="19">
        <v>2343910000000</v>
      </c>
      <c r="J49" s="19">
        <v>2365770000000</v>
      </c>
      <c r="K49" s="19">
        <v>2362220000000</v>
      </c>
      <c r="L49" s="19">
        <v>2358680000000</v>
      </c>
      <c r="M49" s="19">
        <v>2355140000000</v>
      </c>
      <c r="N49" s="19">
        <v>2351590000000</v>
      </c>
      <c r="O49" s="19">
        <v>2348050000000</v>
      </c>
      <c r="P49" s="19">
        <v>2345090000000</v>
      </c>
      <c r="Q49" s="19">
        <v>2342140000000</v>
      </c>
      <c r="R49" s="19">
        <v>2339190000000</v>
      </c>
      <c r="S49" s="19">
        <v>2336230000000</v>
      </c>
      <c r="T49" s="19">
        <v>2333280000000</v>
      </c>
      <c r="U49" s="19">
        <v>2252350000000</v>
      </c>
      <c r="V49" s="19">
        <v>2171430000000</v>
      </c>
      <c r="W49" s="19">
        <v>2090500000000</v>
      </c>
      <c r="X49" s="19">
        <v>2009570000000</v>
      </c>
      <c r="Y49" s="19">
        <v>1928650000000</v>
      </c>
      <c r="Z49" s="19">
        <v>1861900000000</v>
      </c>
      <c r="AA49" s="19">
        <v>1795150000000</v>
      </c>
      <c r="AB49" s="19">
        <v>1728400000000</v>
      </c>
      <c r="AC49" s="19">
        <v>1661650000000</v>
      </c>
      <c r="AD49" s="19">
        <v>1594900000000</v>
      </c>
      <c r="AE49" s="19">
        <v>1528150000000</v>
      </c>
      <c r="AF49" s="19">
        <v>1461400000000</v>
      </c>
      <c r="AG49" s="19">
        <v>1394650000000</v>
      </c>
    </row>
    <row r="50" spans="1:33" x14ac:dyDescent="0.35">
      <c r="A50" t="s">
        <v>260</v>
      </c>
      <c r="B50">
        <v>0</v>
      </c>
      <c r="C50">
        <v>0</v>
      </c>
      <c r="D50" s="44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35">
      <c r="A51" t="s">
        <v>261</v>
      </c>
      <c r="B51">
        <v>0</v>
      </c>
      <c r="C51">
        <v>0</v>
      </c>
      <c r="D51" s="44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35">
      <c r="A52" t="s">
        <v>262</v>
      </c>
      <c r="B52" s="19">
        <v>1130900000000</v>
      </c>
      <c r="C52" s="19">
        <v>1142900000000</v>
      </c>
      <c r="D52" s="47">
        <v>1154600000000</v>
      </c>
      <c r="E52" s="19">
        <v>1166200000000</v>
      </c>
      <c r="F52" s="19">
        <v>1177500000000</v>
      </c>
      <c r="G52" s="19">
        <v>1188700000000</v>
      </c>
      <c r="H52" s="19">
        <v>1199600000000</v>
      </c>
      <c r="I52" s="19">
        <v>1210200000000</v>
      </c>
      <c r="J52" s="19">
        <v>1220600000000</v>
      </c>
      <c r="K52" s="19">
        <v>1230800000000</v>
      </c>
      <c r="L52" s="19">
        <v>1240600000000</v>
      </c>
      <c r="M52" s="19">
        <v>1250100000000</v>
      </c>
      <c r="N52" s="19">
        <v>1259300000000</v>
      </c>
      <c r="O52" s="19">
        <v>1268200000000</v>
      </c>
      <c r="P52" s="19">
        <v>1276700000000</v>
      </c>
      <c r="Q52" s="19">
        <v>1284900000000</v>
      </c>
      <c r="R52" s="19">
        <v>1292700000000</v>
      </c>
      <c r="S52" s="19">
        <v>1300200000000</v>
      </c>
      <c r="T52" s="19">
        <v>1307300000000</v>
      </c>
      <c r="U52" s="19">
        <v>1314000000000</v>
      </c>
      <c r="V52" s="19">
        <v>1320400000000</v>
      </c>
      <c r="W52" s="19">
        <v>1326400000000</v>
      </c>
      <c r="X52" s="19">
        <v>1332200000000</v>
      </c>
      <c r="Y52" s="19">
        <v>1337600000000</v>
      </c>
      <c r="Z52" s="19">
        <v>1342800000000</v>
      </c>
      <c r="AA52" s="19">
        <v>1347600000000</v>
      </c>
      <c r="AB52" s="19">
        <v>1352200000000</v>
      </c>
      <c r="AC52" s="19">
        <v>1356400000000</v>
      </c>
      <c r="AD52" s="19">
        <v>1360400000000</v>
      </c>
      <c r="AE52" s="19">
        <v>1364100000000</v>
      </c>
      <c r="AF52" s="19">
        <v>1367600000000</v>
      </c>
      <c r="AG52" s="19">
        <v>1370700000000</v>
      </c>
    </row>
    <row r="53" spans="1:33" x14ac:dyDescent="0.35">
      <c r="A53" t="s">
        <v>263</v>
      </c>
      <c r="B53" s="19">
        <v>559300000000</v>
      </c>
      <c r="C53" s="19">
        <v>565200000000</v>
      </c>
      <c r="D53" s="47">
        <v>571000000000</v>
      </c>
      <c r="E53" s="19">
        <v>576700000000</v>
      </c>
      <c r="F53" s="19">
        <v>582300000000</v>
      </c>
      <c r="G53" s="19">
        <v>587800000000</v>
      </c>
      <c r="H53" s="19">
        <v>593200000000</v>
      </c>
      <c r="I53" s="19">
        <v>598500000000</v>
      </c>
      <c r="J53" s="19">
        <v>603600000000</v>
      </c>
      <c r="K53" s="19">
        <v>608600000000</v>
      </c>
      <c r="L53" s="19">
        <v>613500000000</v>
      </c>
      <c r="M53" s="19">
        <v>618200000000</v>
      </c>
      <c r="N53" s="19">
        <v>622800000000</v>
      </c>
      <c r="O53" s="19">
        <v>627100000000</v>
      </c>
      <c r="P53" s="19">
        <v>631400000000</v>
      </c>
      <c r="Q53" s="19">
        <v>635400000000</v>
      </c>
      <c r="R53" s="19">
        <v>639300000000</v>
      </c>
      <c r="S53" s="19">
        <v>643000000000</v>
      </c>
      <c r="T53" s="19">
        <v>646500000000</v>
      </c>
      <c r="U53" s="19">
        <v>649800000000</v>
      </c>
      <c r="V53" s="19">
        <v>652900000000</v>
      </c>
      <c r="W53" s="19">
        <v>655900000000</v>
      </c>
      <c r="X53" s="19">
        <v>658800000000</v>
      </c>
      <c r="Y53" s="19">
        <v>661500000000</v>
      </c>
      <c r="Z53" s="19">
        <v>664000000000</v>
      </c>
      <c r="AA53" s="19">
        <v>666400000000</v>
      </c>
      <c r="AB53" s="19">
        <v>668700000000</v>
      </c>
      <c r="AC53" s="19">
        <v>670800000000</v>
      </c>
      <c r="AD53" s="19">
        <v>672800000000</v>
      </c>
      <c r="AE53" s="19">
        <v>674600000000</v>
      </c>
      <c r="AF53" s="19">
        <v>676300000000</v>
      </c>
      <c r="AG53" s="19">
        <v>677900000000</v>
      </c>
    </row>
    <row r="54" spans="1:33" x14ac:dyDescent="0.35">
      <c r="A54" t="s">
        <v>264</v>
      </c>
      <c r="B54">
        <v>0</v>
      </c>
      <c r="C54">
        <v>0</v>
      </c>
      <c r="D54" s="4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35">
      <c r="A55" t="s">
        <v>265</v>
      </c>
      <c r="B55">
        <v>0</v>
      </c>
      <c r="C55">
        <v>0</v>
      </c>
      <c r="D55" s="44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35">
      <c r="A56" t="s">
        <v>266</v>
      </c>
      <c r="B56">
        <v>0</v>
      </c>
      <c r="C56">
        <v>0</v>
      </c>
      <c r="D56" s="44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35">
      <c r="A57" t="s">
        <v>267</v>
      </c>
      <c r="B57">
        <v>0</v>
      </c>
      <c r="C57">
        <v>0</v>
      </c>
      <c r="D57" s="44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35">
      <c r="A58" t="s">
        <v>268</v>
      </c>
      <c r="B58">
        <v>0</v>
      </c>
      <c r="C58">
        <v>0</v>
      </c>
      <c r="D58" s="44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35">
      <c r="A59" t="s">
        <v>269</v>
      </c>
      <c r="B59">
        <v>0</v>
      </c>
      <c r="C59">
        <v>0</v>
      </c>
      <c r="D59" s="44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35">
      <c r="A60" t="s">
        <v>270</v>
      </c>
      <c r="B60">
        <v>0</v>
      </c>
      <c r="C60">
        <v>0</v>
      </c>
      <c r="D60" s="44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35">
      <c r="A61" t="s">
        <v>271</v>
      </c>
      <c r="B61">
        <v>0</v>
      </c>
      <c r="C61">
        <v>0</v>
      </c>
      <c r="D61" s="44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35">
      <c r="A62" t="s">
        <v>272</v>
      </c>
      <c r="B62" s="19">
        <v>728180000000000</v>
      </c>
      <c r="C62" s="19">
        <v>772200000000000</v>
      </c>
      <c r="D62" s="47">
        <v>816220000000000</v>
      </c>
      <c r="E62" s="19">
        <v>860240000000000</v>
      </c>
      <c r="F62" s="19">
        <v>898580000000000</v>
      </c>
      <c r="G62" s="19">
        <v>936920000000000</v>
      </c>
      <c r="H62" s="19">
        <v>975260000000000</v>
      </c>
      <c r="I62" s="19">
        <v>1013600000000000</v>
      </c>
      <c r="J62" s="19">
        <v>1051900000000000</v>
      </c>
      <c r="K62" s="19">
        <v>1094200000000000</v>
      </c>
      <c r="L62" s="19">
        <v>1136500000000000</v>
      </c>
      <c r="M62" s="19">
        <v>1178700000000000</v>
      </c>
      <c r="N62" s="19">
        <v>1221000000000000</v>
      </c>
      <c r="O62" s="19">
        <v>1263200000000000</v>
      </c>
      <c r="P62" s="19">
        <v>1297300000000000</v>
      </c>
      <c r="Q62" s="19">
        <v>1331300000000000</v>
      </c>
      <c r="R62" s="19">
        <v>1365400000000000</v>
      </c>
      <c r="S62" s="19">
        <v>1399400000000000</v>
      </c>
      <c r="T62" s="19">
        <v>1433500000000000</v>
      </c>
      <c r="U62" s="19">
        <v>1472100000000000</v>
      </c>
      <c r="V62" s="19">
        <v>1510800000000000</v>
      </c>
      <c r="W62" s="19">
        <v>1549400000000000</v>
      </c>
      <c r="X62" s="19">
        <v>1588000000000000</v>
      </c>
      <c r="Y62" s="19">
        <v>1626700000000000</v>
      </c>
      <c r="Z62" s="19">
        <v>1652900000000000</v>
      </c>
      <c r="AA62" s="19">
        <v>1679000000000000</v>
      </c>
      <c r="AB62" s="19">
        <v>1705200000000000</v>
      </c>
      <c r="AC62" s="19">
        <v>1731400000000000</v>
      </c>
      <c r="AD62" s="19">
        <v>1757600000000000</v>
      </c>
      <c r="AE62" s="19">
        <v>1783800000000000</v>
      </c>
      <c r="AF62" s="19">
        <v>1809900000000000</v>
      </c>
      <c r="AG62" s="19">
        <v>1836100000000000</v>
      </c>
    </row>
    <row r="63" spans="1:33" x14ac:dyDescent="0.35">
      <c r="A63" t="s">
        <v>273</v>
      </c>
      <c r="B63">
        <v>0</v>
      </c>
      <c r="C63">
        <v>0</v>
      </c>
      <c r="D63" s="44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35">
      <c r="A64" t="s">
        <v>274</v>
      </c>
      <c r="B64" s="19">
        <v>0</v>
      </c>
      <c r="C64" s="19">
        <v>0</v>
      </c>
      <c r="D64" s="47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35">
      <c r="A65" t="s">
        <v>275</v>
      </c>
      <c r="B65" s="19">
        <v>2120000000000000</v>
      </c>
      <c r="C65" s="19">
        <v>2240000000000000</v>
      </c>
      <c r="D65" s="47">
        <v>2370000000000000</v>
      </c>
      <c r="E65" s="19">
        <v>2490000000000000</v>
      </c>
      <c r="F65" s="19">
        <v>2610000000000000</v>
      </c>
      <c r="G65" s="19">
        <v>2730000000000000</v>
      </c>
      <c r="H65" s="19">
        <v>2850000000000000</v>
      </c>
      <c r="I65" s="19">
        <v>2970000000000000</v>
      </c>
      <c r="J65" s="19">
        <v>3100000000000000</v>
      </c>
      <c r="K65" s="19">
        <v>3210000000000000</v>
      </c>
      <c r="L65" s="19">
        <v>3330000000000000</v>
      </c>
      <c r="M65" s="19">
        <v>3440000000000000</v>
      </c>
      <c r="N65" s="19">
        <v>3560000000000000</v>
      </c>
      <c r="O65" s="19">
        <v>3670000000000000</v>
      </c>
      <c r="P65" s="19">
        <v>3740000000000000</v>
      </c>
      <c r="Q65" s="19">
        <v>3800000000000000</v>
      </c>
      <c r="R65" s="19">
        <v>3860000000000000</v>
      </c>
      <c r="S65" s="19">
        <v>3920000000000000</v>
      </c>
      <c r="T65" s="19">
        <v>3980000000000000</v>
      </c>
      <c r="U65" s="19">
        <v>4050000000000000</v>
      </c>
      <c r="V65" s="19">
        <v>4120000000000000</v>
      </c>
      <c r="W65" s="19">
        <v>4190000000000000</v>
      </c>
      <c r="X65" s="19">
        <v>4260000000000000</v>
      </c>
      <c r="Y65" s="19">
        <v>4330000000000000</v>
      </c>
      <c r="Z65" s="19">
        <v>4380000000000000</v>
      </c>
      <c r="AA65" s="19">
        <v>4420000000000000</v>
      </c>
      <c r="AB65" s="19">
        <v>4470000000000000</v>
      </c>
      <c r="AC65" s="19">
        <v>4510000000000000</v>
      </c>
      <c r="AD65" s="19">
        <v>4550000000000000</v>
      </c>
      <c r="AE65" s="19">
        <v>4600000000000000</v>
      </c>
      <c r="AF65" s="19">
        <v>4640000000000000</v>
      </c>
      <c r="AG65" s="19">
        <v>4690000000000000</v>
      </c>
    </row>
    <row r="66" spans="1:33" x14ac:dyDescent="0.35">
      <c r="A66" t="s">
        <v>276</v>
      </c>
      <c r="B66" s="19">
        <v>29460000000000</v>
      </c>
      <c r="C66" s="19">
        <v>31070000000000</v>
      </c>
      <c r="D66" s="47">
        <v>32670000000000</v>
      </c>
      <c r="E66" s="19">
        <v>34270000000000</v>
      </c>
      <c r="F66" s="19">
        <v>36130000000000</v>
      </c>
      <c r="G66" s="19">
        <v>38000000000000</v>
      </c>
      <c r="H66" s="19">
        <v>39860000000000</v>
      </c>
      <c r="I66" s="19">
        <v>41730000000000</v>
      </c>
      <c r="J66" s="19">
        <v>43590000000000</v>
      </c>
      <c r="K66" s="19">
        <v>45050000000000</v>
      </c>
      <c r="L66" s="19">
        <v>46510000000000</v>
      </c>
      <c r="M66" s="19">
        <v>47970000000000</v>
      </c>
      <c r="N66" s="19">
        <v>49440000000000</v>
      </c>
      <c r="O66" s="19">
        <v>50900000000000</v>
      </c>
      <c r="P66" s="19">
        <v>51040000000000</v>
      </c>
      <c r="Q66" s="19">
        <v>51190000000000</v>
      </c>
      <c r="R66" s="19">
        <v>51340000000000</v>
      </c>
      <c r="S66" s="19">
        <v>51490000000000</v>
      </c>
      <c r="T66" s="19">
        <v>51640000000000</v>
      </c>
      <c r="U66" s="19">
        <v>51780000000000</v>
      </c>
      <c r="V66" s="19">
        <v>51930000000000</v>
      </c>
      <c r="W66" s="19">
        <v>52070000000000</v>
      </c>
      <c r="X66" s="19">
        <v>52210000000000</v>
      </c>
      <c r="Y66" s="19">
        <v>52360000000000</v>
      </c>
      <c r="Z66" s="19">
        <v>52350000000000</v>
      </c>
      <c r="AA66" s="19">
        <v>52340000000000</v>
      </c>
      <c r="AB66" s="19">
        <v>52330000000000</v>
      </c>
      <c r="AC66" s="19">
        <v>52320000000000</v>
      </c>
      <c r="AD66" s="19">
        <v>52320000000000</v>
      </c>
      <c r="AE66" s="19">
        <v>52310000000000</v>
      </c>
      <c r="AF66" s="19">
        <v>52300000000000</v>
      </c>
      <c r="AG66" s="19">
        <v>52290000000000</v>
      </c>
    </row>
    <row r="67" spans="1:33" x14ac:dyDescent="0.35">
      <c r="A67" t="s">
        <v>277</v>
      </c>
      <c r="B67">
        <v>0</v>
      </c>
      <c r="C67">
        <v>0</v>
      </c>
      <c r="D67" s="44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35">
      <c r="A68" t="s">
        <v>278</v>
      </c>
      <c r="B68">
        <v>0</v>
      </c>
      <c r="C68">
        <v>0</v>
      </c>
      <c r="D68" s="44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35">
      <c r="A69" t="s">
        <v>279</v>
      </c>
      <c r="B69" s="19">
        <v>3479040000000</v>
      </c>
      <c r="C69" s="19">
        <v>3668120000000</v>
      </c>
      <c r="D69" s="47">
        <v>3857200000000</v>
      </c>
      <c r="E69" s="19">
        <v>4046280000000</v>
      </c>
      <c r="F69" s="19">
        <v>4266500000000</v>
      </c>
      <c r="G69" s="19">
        <v>4486730000000</v>
      </c>
      <c r="H69" s="19">
        <v>4706950000000</v>
      </c>
      <c r="I69" s="19">
        <v>4927170000000</v>
      </c>
      <c r="J69" s="19">
        <v>5147390000000</v>
      </c>
      <c r="K69" s="19">
        <v>5319820000000</v>
      </c>
      <c r="L69" s="19">
        <v>5492260000000</v>
      </c>
      <c r="M69" s="19">
        <v>5664690000000</v>
      </c>
      <c r="N69" s="19">
        <v>5837120000000</v>
      </c>
      <c r="O69" s="19">
        <v>6009550000000</v>
      </c>
      <c r="P69" s="19">
        <v>6027120000000</v>
      </c>
      <c r="Q69" s="19">
        <v>6044680000000</v>
      </c>
      <c r="R69" s="19">
        <v>6062240000000</v>
      </c>
      <c r="S69" s="19">
        <v>6079800000000</v>
      </c>
      <c r="T69" s="19">
        <v>6097360000000</v>
      </c>
      <c r="U69" s="19">
        <v>6114320000000</v>
      </c>
      <c r="V69" s="19">
        <v>6131280000000</v>
      </c>
      <c r="W69" s="19">
        <v>6148230000000</v>
      </c>
      <c r="X69" s="19">
        <v>6165190000000</v>
      </c>
      <c r="Y69" s="19">
        <v>6182140000000</v>
      </c>
      <c r="Z69" s="19">
        <v>6181150000000</v>
      </c>
      <c r="AA69" s="19">
        <v>6180160000000</v>
      </c>
      <c r="AB69" s="19">
        <v>6179170000000</v>
      </c>
      <c r="AC69" s="19">
        <v>6178180000000</v>
      </c>
      <c r="AD69" s="19">
        <v>6177190000000</v>
      </c>
      <c r="AE69" s="19">
        <v>6176200000000</v>
      </c>
      <c r="AF69" s="19">
        <v>6175210000000</v>
      </c>
      <c r="AG69" s="19">
        <v>6174220000000</v>
      </c>
    </row>
    <row r="70" spans="1:33" x14ac:dyDescent="0.35">
      <c r="A70" t="s">
        <v>280</v>
      </c>
      <c r="B70" s="19">
        <v>0</v>
      </c>
      <c r="C70" s="19">
        <v>0</v>
      </c>
      <c r="D70" s="47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x14ac:dyDescent="0.35">
      <c r="A71" t="s">
        <v>281</v>
      </c>
      <c r="B71">
        <v>0</v>
      </c>
      <c r="C71">
        <v>0</v>
      </c>
      <c r="D71" s="44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 x14ac:dyDescent="0.35">
      <c r="A72" t="s">
        <v>282</v>
      </c>
      <c r="B72" s="19">
        <v>1294900000000000</v>
      </c>
      <c r="C72" s="19">
        <v>1321900000000000</v>
      </c>
      <c r="D72" s="47">
        <v>1349000000000000</v>
      </c>
      <c r="E72" s="19">
        <v>1376000000000000</v>
      </c>
      <c r="F72" s="19">
        <v>1408800000000000</v>
      </c>
      <c r="G72" s="19">
        <v>1441500000000000</v>
      </c>
      <c r="H72" s="19">
        <v>1474300000000000</v>
      </c>
      <c r="I72" s="19">
        <v>1507000000000000</v>
      </c>
      <c r="J72" s="19">
        <v>1539800000000000</v>
      </c>
      <c r="K72" s="19">
        <v>1575300000000000</v>
      </c>
      <c r="L72" s="19">
        <v>1610800000000000</v>
      </c>
      <c r="M72" s="19">
        <v>1646300000000000</v>
      </c>
      <c r="N72" s="19">
        <v>1681900000000000</v>
      </c>
      <c r="O72" s="19">
        <v>1717400000000000</v>
      </c>
      <c r="P72" s="19">
        <v>1764200000000000</v>
      </c>
      <c r="Q72" s="19">
        <v>1810900000000000</v>
      </c>
      <c r="R72" s="19">
        <v>1857700000000000</v>
      </c>
      <c r="S72" s="19">
        <v>1904500000000000</v>
      </c>
      <c r="T72" s="19">
        <v>1951200000000000</v>
      </c>
      <c r="U72" s="19">
        <v>2017800000000000</v>
      </c>
      <c r="V72" s="19">
        <v>2084400000000000</v>
      </c>
      <c r="W72" s="19">
        <v>2151000000000000</v>
      </c>
      <c r="X72" s="19">
        <v>2217600000000000</v>
      </c>
      <c r="Y72" s="19">
        <v>2284200000000000</v>
      </c>
      <c r="Z72" s="19">
        <v>2339300000000000</v>
      </c>
      <c r="AA72" s="19">
        <v>2394500000000000</v>
      </c>
      <c r="AB72" s="19">
        <v>2449600000000000</v>
      </c>
      <c r="AC72" s="19">
        <v>2504800000000000</v>
      </c>
      <c r="AD72" s="19">
        <v>2559900000000000</v>
      </c>
      <c r="AE72" s="19">
        <v>2615000000000000</v>
      </c>
      <c r="AF72" s="19">
        <v>2670200000000000</v>
      </c>
      <c r="AG72" s="19">
        <v>2725300000000000</v>
      </c>
    </row>
    <row r="73" spans="1:33" x14ac:dyDescent="0.35">
      <c r="A73" t="s">
        <v>283</v>
      </c>
      <c r="B73" s="19">
        <v>1652000000000000</v>
      </c>
      <c r="C73" s="19">
        <v>1681000000000000</v>
      </c>
      <c r="D73" s="47">
        <v>1711000000000000</v>
      </c>
      <c r="E73" s="19">
        <v>1740000000000000</v>
      </c>
      <c r="F73" s="19">
        <v>1776000000000000</v>
      </c>
      <c r="G73" s="19">
        <v>1812000000000000</v>
      </c>
      <c r="H73" s="19">
        <v>1847000000000000</v>
      </c>
      <c r="I73" s="19">
        <v>1883000000000000</v>
      </c>
      <c r="J73" s="19">
        <v>1919000000000000</v>
      </c>
      <c r="K73" s="19">
        <v>1957000000000000</v>
      </c>
      <c r="L73" s="19">
        <v>1995000000000000</v>
      </c>
      <c r="M73" s="19">
        <v>2033000000000000</v>
      </c>
      <c r="N73" s="19">
        <v>2071000000000000</v>
      </c>
      <c r="O73" s="19">
        <v>2109000000000000</v>
      </c>
      <c r="P73" s="19">
        <v>2159000000000000</v>
      </c>
      <c r="Q73" s="19">
        <v>2210000000000000</v>
      </c>
      <c r="R73" s="19">
        <v>2261000000000000</v>
      </c>
      <c r="S73" s="19">
        <v>2311000000000000</v>
      </c>
      <c r="T73" s="19">
        <v>2362000000000000</v>
      </c>
      <c r="U73" s="19">
        <v>2435000000000000</v>
      </c>
      <c r="V73" s="19">
        <v>2507000000000000</v>
      </c>
      <c r="W73" s="19">
        <v>2580000000000000</v>
      </c>
      <c r="X73" s="19">
        <v>2653000000000000</v>
      </c>
      <c r="Y73" s="19">
        <v>2726000000000000</v>
      </c>
      <c r="Z73" s="19">
        <v>2783000000000000</v>
      </c>
      <c r="AA73" s="19">
        <v>2840000000000000</v>
      </c>
      <c r="AB73" s="19">
        <v>2898000000000000</v>
      </c>
      <c r="AC73" s="19">
        <v>2955000000000000</v>
      </c>
      <c r="AD73" s="19">
        <v>3012000000000000</v>
      </c>
      <c r="AE73" s="19">
        <v>3069000000000000</v>
      </c>
      <c r="AF73" s="19">
        <v>3127000000000000</v>
      </c>
      <c r="AG73" s="19">
        <v>3184000000000000</v>
      </c>
    </row>
    <row r="74" spans="1:33" x14ac:dyDescent="0.35">
      <c r="A74" t="s">
        <v>284</v>
      </c>
      <c r="B74" s="19">
        <v>196000000000000</v>
      </c>
      <c r="C74" s="19">
        <v>199500000000000</v>
      </c>
      <c r="D74" s="47">
        <v>203000000000000</v>
      </c>
      <c r="E74" s="19">
        <v>206500000000000</v>
      </c>
      <c r="F74" s="19">
        <v>210700000000000</v>
      </c>
      <c r="G74" s="19">
        <v>214900000000000</v>
      </c>
      <c r="H74" s="19">
        <v>219200000000000</v>
      </c>
      <c r="I74" s="19">
        <v>223400000000000</v>
      </c>
      <c r="J74" s="19">
        <v>227600000000000</v>
      </c>
      <c r="K74" s="19">
        <v>232100000000000</v>
      </c>
      <c r="L74" s="19">
        <v>236700000000000</v>
      </c>
      <c r="M74" s="19">
        <v>241200000000000</v>
      </c>
      <c r="N74" s="19">
        <v>245700000000000</v>
      </c>
      <c r="O74" s="19">
        <v>250200000000000</v>
      </c>
      <c r="P74" s="19">
        <v>256200000000000</v>
      </c>
      <c r="Q74" s="19">
        <v>262200000000000</v>
      </c>
      <c r="R74" s="19">
        <v>268200000000000</v>
      </c>
      <c r="S74" s="19">
        <v>274200000000000</v>
      </c>
      <c r="T74" s="19">
        <v>280200000000000</v>
      </c>
      <c r="U74" s="19">
        <v>288800000000000</v>
      </c>
      <c r="V74" s="19">
        <v>297500000000000</v>
      </c>
      <c r="W74" s="19">
        <v>306100000000000</v>
      </c>
      <c r="X74" s="19">
        <v>314700000000000</v>
      </c>
      <c r="Y74" s="19">
        <v>323400000000000</v>
      </c>
      <c r="Z74" s="19">
        <v>330200000000000</v>
      </c>
      <c r="AA74" s="19">
        <v>337000000000000</v>
      </c>
      <c r="AB74" s="19">
        <v>343800000000000</v>
      </c>
      <c r="AC74" s="19">
        <v>350600000000000</v>
      </c>
      <c r="AD74" s="19">
        <v>357400000000000</v>
      </c>
      <c r="AE74" s="19">
        <v>364200000000000</v>
      </c>
      <c r="AF74" s="19">
        <v>371000000000000</v>
      </c>
      <c r="AG74" s="19">
        <v>377700000000000</v>
      </c>
    </row>
    <row r="75" spans="1:33" x14ac:dyDescent="0.35">
      <c r="A75" t="s">
        <v>285</v>
      </c>
      <c r="B75">
        <v>0</v>
      </c>
      <c r="C75">
        <v>0</v>
      </c>
      <c r="D75" s="44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 x14ac:dyDescent="0.35">
      <c r="A76" t="s">
        <v>286</v>
      </c>
      <c r="B76" s="19">
        <v>1070000000000000</v>
      </c>
      <c r="C76" s="19">
        <v>1087000000000000</v>
      </c>
      <c r="D76" s="47">
        <v>1103000000000000</v>
      </c>
      <c r="E76" s="19">
        <v>1120000000000000</v>
      </c>
      <c r="F76" s="19">
        <v>1140000000000000</v>
      </c>
      <c r="G76" s="19">
        <v>1161000000000000</v>
      </c>
      <c r="H76" s="19">
        <v>1181000000000000</v>
      </c>
      <c r="I76" s="19">
        <v>1201000000000000</v>
      </c>
      <c r="J76" s="19">
        <v>1221000000000000</v>
      </c>
      <c r="K76" s="19">
        <v>1243000000000000</v>
      </c>
      <c r="L76" s="19">
        <v>1264000000000000</v>
      </c>
      <c r="M76" s="19">
        <v>1285000000000000</v>
      </c>
      <c r="N76" s="19">
        <v>1306000000000000</v>
      </c>
      <c r="O76" s="19">
        <v>1328000000000000</v>
      </c>
      <c r="P76" s="19">
        <v>1356000000000000</v>
      </c>
      <c r="Q76" s="19">
        <v>1385000000000000</v>
      </c>
      <c r="R76" s="19">
        <v>1413000000000000</v>
      </c>
      <c r="S76" s="19">
        <v>1442000000000000</v>
      </c>
      <c r="T76" s="19">
        <v>1470000000000000</v>
      </c>
      <c r="U76" s="19">
        <v>1512000000000000</v>
      </c>
      <c r="V76" s="19">
        <v>1553000000000000</v>
      </c>
      <c r="W76" s="19">
        <v>1595000000000000</v>
      </c>
      <c r="X76" s="19">
        <v>1636000000000000</v>
      </c>
      <c r="Y76" s="19">
        <v>1678000000000000</v>
      </c>
      <c r="Z76" s="19">
        <v>1709000000000000</v>
      </c>
      <c r="AA76" s="19">
        <v>1740000000000000</v>
      </c>
      <c r="AB76" s="19">
        <v>1771000000000000</v>
      </c>
      <c r="AC76" s="19">
        <v>1802000000000000</v>
      </c>
      <c r="AD76" s="19">
        <v>1833000000000000</v>
      </c>
      <c r="AE76" s="19">
        <v>1864000000000000</v>
      </c>
      <c r="AF76" s="19">
        <v>1895000000000000</v>
      </c>
      <c r="AG76" s="19">
        <v>1926000000000000</v>
      </c>
    </row>
    <row r="77" spans="1:33" x14ac:dyDescent="0.35">
      <c r="A77" t="s">
        <v>287</v>
      </c>
      <c r="B77">
        <v>0</v>
      </c>
      <c r="C77">
        <v>0</v>
      </c>
      <c r="D77" s="44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 x14ac:dyDescent="0.35">
      <c r="A78" t="s">
        <v>288</v>
      </c>
      <c r="B78">
        <v>0</v>
      </c>
      <c r="C78">
        <v>0</v>
      </c>
      <c r="D78" s="44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1:33" x14ac:dyDescent="0.35">
      <c r="A79" t="s">
        <v>289</v>
      </c>
      <c r="B79" s="19">
        <v>263693000000000</v>
      </c>
      <c r="C79" s="19">
        <v>267808000000000</v>
      </c>
      <c r="D79" s="47">
        <v>271924000000000</v>
      </c>
      <c r="E79" s="19">
        <v>276040000000000</v>
      </c>
      <c r="F79" s="19">
        <v>281035000000000</v>
      </c>
      <c r="G79" s="19">
        <v>286030000000000</v>
      </c>
      <c r="H79" s="19">
        <v>291026000000000</v>
      </c>
      <c r="I79" s="19">
        <v>296021000000000</v>
      </c>
      <c r="J79" s="19">
        <v>301017000000000</v>
      </c>
      <c r="K79" s="19">
        <v>306253000000000</v>
      </c>
      <c r="L79" s="19">
        <v>311489000000000</v>
      </c>
      <c r="M79" s="19">
        <v>316725000000000</v>
      </c>
      <c r="N79" s="19">
        <v>321961000000000</v>
      </c>
      <c r="O79" s="19">
        <v>327198000000000</v>
      </c>
      <c r="P79" s="19">
        <v>334225000000000</v>
      </c>
      <c r="Q79" s="19">
        <v>341252000000000</v>
      </c>
      <c r="R79" s="19">
        <v>348279000000000</v>
      </c>
      <c r="S79" s="19">
        <v>355306000000000</v>
      </c>
      <c r="T79" s="19">
        <v>362333000000000</v>
      </c>
      <c r="U79" s="19">
        <v>372555000000000</v>
      </c>
      <c r="V79" s="19">
        <v>382778000000000</v>
      </c>
      <c r="W79" s="19">
        <v>393000000000000</v>
      </c>
      <c r="X79" s="19">
        <v>403223000000000</v>
      </c>
      <c r="Y79" s="19">
        <v>413445000000000</v>
      </c>
      <c r="Z79" s="19">
        <v>421092000000000</v>
      </c>
      <c r="AA79" s="19">
        <v>428738000000000</v>
      </c>
      <c r="AB79" s="19">
        <v>436385000000000</v>
      </c>
      <c r="AC79" s="19">
        <v>444031000000000</v>
      </c>
      <c r="AD79" s="19">
        <v>451678000000000</v>
      </c>
      <c r="AE79" s="19">
        <v>459325000000000</v>
      </c>
      <c r="AF79" s="19">
        <v>466971000000000</v>
      </c>
      <c r="AG79" s="19">
        <v>474618000000000</v>
      </c>
    </row>
    <row r="80" spans="1:33" x14ac:dyDescent="0.35">
      <c r="A80" t="s">
        <v>290</v>
      </c>
      <c r="B80" s="19">
        <v>147447000000000</v>
      </c>
      <c r="C80" s="19">
        <v>149749000000000</v>
      </c>
      <c r="D80" s="47">
        <v>152050000000000</v>
      </c>
      <c r="E80" s="19">
        <v>154351000000000</v>
      </c>
      <c r="F80" s="19">
        <v>157144000000000</v>
      </c>
      <c r="G80" s="19">
        <v>159938000000000</v>
      </c>
      <c r="H80" s="19">
        <v>162731000000000</v>
      </c>
      <c r="I80" s="19">
        <v>165524000000000</v>
      </c>
      <c r="J80" s="19">
        <v>168317000000000</v>
      </c>
      <c r="K80" s="19">
        <v>171245000000000</v>
      </c>
      <c r="L80" s="19">
        <v>174173000000000</v>
      </c>
      <c r="M80" s="19">
        <v>177101000000000</v>
      </c>
      <c r="N80" s="19">
        <v>180029000000000</v>
      </c>
      <c r="O80" s="19">
        <v>182957000000000</v>
      </c>
      <c r="P80" s="19">
        <v>186886000000000</v>
      </c>
      <c r="Q80" s="19">
        <v>190815000000000</v>
      </c>
      <c r="R80" s="19">
        <v>194745000000000</v>
      </c>
      <c r="S80" s="19">
        <v>198674000000000</v>
      </c>
      <c r="T80" s="19">
        <v>202603000000000</v>
      </c>
      <c r="U80" s="19">
        <v>208319000000000</v>
      </c>
      <c r="V80" s="19">
        <v>214035000000000</v>
      </c>
      <c r="W80" s="19">
        <v>219751000000000</v>
      </c>
      <c r="X80" s="19">
        <v>225467000000000</v>
      </c>
      <c r="Y80" s="19">
        <v>231183000000000</v>
      </c>
      <c r="Z80" s="19">
        <v>235459000000000</v>
      </c>
      <c r="AA80" s="19">
        <v>239735000000000</v>
      </c>
      <c r="AB80" s="19">
        <v>244010000000000</v>
      </c>
      <c r="AC80" s="19">
        <v>248286000000000</v>
      </c>
      <c r="AD80" s="19">
        <v>252562000000000</v>
      </c>
      <c r="AE80" s="19">
        <v>256837000000000</v>
      </c>
      <c r="AF80" s="19">
        <v>261113000000000</v>
      </c>
      <c r="AG80" s="19">
        <v>265389000000000</v>
      </c>
    </row>
    <row r="81" spans="1:33" x14ac:dyDescent="0.35">
      <c r="A81" t="s">
        <v>291</v>
      </c>
      <c r="B81">
        <v>0</v>
      </c>
      <c r="C81">
        <v>0</v>
      </c>
      <c r="D81" s="44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6"/>
  <sheetViews>
    <sheetView workbookViewId="0">
      <selection activeCell="A3" sqref="A3"/>
    </sheetView>
  </sheetViews>
  <sheetFormatPr defaultRowHeight="14.5" x14ac:dyDescent="0.35"/>
  <cols>
    <col min="1" max="1" width="68.08984375" customWidth="1"/>
    <col min="2" max="2" width="17.81640625" customWidth="1"/>
    <col min="3" max="3" width="12.36328125" bestFit="1" customWidth="1"/>
    <col min="4" max="4" width="34" customWidth="1"/>
    <col min="5" max="5" width="12.36328125" customWidth="1"/>
    <col min="6" max="6" width="12.08984375" customWidth="1"/>
    <col min="11" max="11" width="10.6328125" customWidth="1"/>
  </cols>
  <sheetData>
    <row r="1" spans="1:5" x14ac:dyDescent="0.35">
      <c r="A1" s="1" t="s">
        <v>335</v>
      </c>
    </row>
    <row r="2" spans="1:5" ht="13.5" customHeight="1" x14ac:dyDescent="0.35">
      <c r="A2" s="1" t="s">
        <v>500</v>
      </c>
    </row>
    <row r="3" spans="1:5" x14ac:dyDescent="0.35">
      <c r="A3" s="1"/>
    </row>
    <row r="4" spans="1:5" x14ac:dyDescent="0.35">
      <c r="A4" s="1" t="s">
        <v>395</v>
      </c>
      <c r="B4" s="1" t="s">
        <v>394</v>
      </c>
    </row>
    <row r="5" spans="1:5" x14ac:dyDescent="0.35">
      <c r="A5" t="s">
        <v>403</v>
      </c>
      <c r="B5" s="26">
        <v>489.89</v>
      </c>
    </row>
    <row r="6" spans="1:5" x14ac:dyDescent="0.35">
      <c r="A6" t="s">
        <v>398</v>
      </c>
      <c r="B6" s="26">
        <v>509.05</v>
      </c>
      <c r="E6" s="22"/>
    </row>
    <row r="7" spans="1:5" x14ac:dyDescent="0.35">
      <c r="A7" t="s">
        <v>497</v>
      </c>
      <c r="B7" s="42">
        <f>(B5-B6)/B6</f>
        <v>-3.7638738827227236E-2</v>
      </c>
    </row>
    <row r="25" spans="1:2" x14ac:dyDescent="0.35">
      <c r="A25" s="88" t="s">
        <v>27</v>
      </c>
      <c r="B25" s="89" t="s">
        <v>486</v>
      </c>
    </row>
    <row r="26" spans="1:2" x14ac:dyDescent="0.35">
      <c r="A26" s="88"/>
      <c r="B26" s="89" t="s">
        <v>401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3"/>
  <sheetViews>
    <sheetView zoomScaleNormal="100" workbookViewId="0">
      <selection activeCell="A3" sqref="A3"/>
    </sheetView>
  </sheetViews>
  <sheetFormatPr defaultRowHeight="14.5" x14ac:dyDescent="0.35"/>
  <cols>
    <col min="1" max="1" width="51.81640625" customWidth="1"/>
    <col min="2" max="2" width="13.08984375" customWidth="1"/>
    <col min="3" max="3" width="10" customWidth="1"/>
    <col min="4" max="4" width="10.36328125" customWidth="1"/>
    <col min="7" max="7" width="13.81640625" bestFit="1" customWidth="1"/>
    <col min="8" max="8" width="16" customWidth="1"/>
    <col min="9" max="9" width="13.36328125" bestFit="1" customWidth="1"/>
    <col min="10" max="10" width="13.08984375" bestFit="1" customWidth="1"/>
    <col min="11" max="11" width="10.81640625" bestFit="1" customWidth="1"/>
    <col min="12" max="12" width="12.08984375" bestFit="1" customWidth="1"/>
  </cols>
  <sheetData>
    <row r="1" spans="1:14" x14ac:dyDescent="0.35">
      <c r="A1" s="1" t="s">
        <v>335</v>
      </c>
    </row>
    <row r="2" spans="1:14" x14ac:dyDescent="0.35">
      <c r="A2" s="1" t="s">
        <v>499</v>
      </c>
    </row>
    <row r="3" spans="1:14" x14ac:dyDescent="0.35">
      <c r="A3" s="1"/>
    </row>
    <row r="4" spans="1:14" x14ac:dyDescent="0.35">
      <c r="A4" s="1" t="s">
        <v>330</v>
      </c>
    </row>
    <row r="5" spans="1:14" ht="18" x14ac:dyDescent="0.35">
      <c r="A5" s="32" t="s">
        <v>331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4"/>
    </row>
    <row r="6" spans="1:14" ht="17.5" x14ac:dyDescent="0.35">
      <c r="A6" s="105" t="s">
        <v>332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7"/>
    </row>
    <row r="7" spans="1:14" ht="18" x14ac:dyDescent="0.35">
      <c r="A7" s="108" t="s">
        <v>333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</row>
    <row r="8" spans="1:14" ht="17.5" x14ac:dyDescent="0.35">
      <c r="A8" s="35" t="s">
        <v>312</v>
      </c>
      <c r="B8" s="36" t="s">
        <v>313</v>
      </c>
      <c r="C8" s="36" t="s">
        <v>314</v>
      </c>
      <c r="D8" s="36" t="s">
        <v>315</v>
      </c>
      <c r="E8" s="36" t="s">
        <v>316</v>
      </c>
      <c r="F8" s="36" t="s">
        <v>317</v>
      </c>
      <c r="G8" s="36" t="s">
        <v>318</v>
      </c>
      <c r="H8" s="36" t="s">
        <v>319</v>
      </c>
      <c r="I8" s="36" t="s">
        <v>320</v>
      </c>
      <c r="J8" s="36" t="s">
        <v>321</v>
      </c>
      <c r="K8" s="36" t="s">
        <v>322</v>
      </c>
      <c r="L8" s="36" t="s">
        <v>323</v>
      </c>
      <c r="M8" s="36" t="s">
        <v>324</v>
      </c>
      <c r="N8" s="35" t="s">
        <v>325</v>
      </c>
    </row>
    <row r="9" spans="1:14" x14ac:dyDescent="0.35">
      <c r="A9" s="37" t="s">
        <v>326</v>
      </c>
      <c r="B9" s="38">
        <v>2579.1722123910004</v>
      </c>
      <c r="C9" s="38">
        <v>2660.9877062209998</v>
      </c>
      <c r="D9" s="38">
        <v>2557.6393519160001</v>
      </c>
      <c r="E9" s="38">
        <v>2638.7486707149997</v>
      </c>
      <c r="F9" s="38">
        <v>2611.1190605319998</v>
      </c>
      <c r="G9" s="38">
        <v>2490.9441314174096</v>
      </c>
      <c r="H9" s="38">
        <v>2569.3345158260004</v>
      </c>
      <c r="I9" s="38">
        <v>2495.7808611259998</v>
      </c>
      <c r="J9" s="38">
        <v>2539.1977089799998</v>
      </c>
      <c r="K9" s="38">
        <v>2529.9550981050002</v>
      </c>
      <c r="L9" s="38">
        <v>2257.2262708599997</v>
      </c>
      <c r="M9" s="38"/>
      <c r="N9" s="39">
        <v>27930</v>
      </c>
    </row>
    <row r="10" spans="1:14" x14ac:dyDescent="0.35">
      <c r="A10" s="37" t="s">
        <v>327</v>
      </c>
      <c r="B10" s="40">
        <v>2757.3018910229816</v>
      </c>
      <c r="C10" s="40">
        <v>2371.1015583091366</v>
      </c>
      <c r="D10" s="40">
        <v>2872.2927505310572</v>
      </c>
      <c r="E10" s="40">
        <v>2794.6509076887933</v>
      </c>
      <c r="F10" s="40">
        <v>2823.073330172122</v>
      </c>
      <c r="G10" s="40">
        <v>2798.2284700625178</v>
      </c>
      <c r="H10" s="40">
        <v>2826.4161221646432</v>
      </c>
      <c r="I10" s="40">
        <v>2588.606141262349</v>
      </c>
      <c r="J10" s="40">
        <v>2755.8184978945233</v>
      </c>
      <c r="K10" s="40">
        <v>2770.929201238604</v>
      </c>
      <c r="L10" s="40">
        <v>3453.2088868595902</v>
      </c>
      <c r="M10" s="40"/>
      <c r="N10" s="39">
        <v>30812</v>
      </c>
    </row>
    <row r="11" spans="1:14" x14ac:dyDescent="0.35">
      <c r="A11" s="37" t="s">
        <v>328</v>
      </c>
      <c r="B11" s="41">
        <v>5336.4741034139824</v>
      </c>
      <c r="C11" s="41">
        <v>5032.0892645301365</v>
      </c>
      <c r="D11" s="41">
        <v>5429.9321024470573</v>
      </c>
      <c r="E11" s="41">
        <v>5433.3995784037925</v>
      </c>
      <c r="F11" s="41">
        <v>5434.1923907041219</v>
      </c>
      <c r="G11" s="41">
        <v>5289.1726014799278</v>
      </c>
      <c r="H11" s="41">
        <v>5395.7506379906436</v>
      </c>
      <c r="I11" s="41">
        <v>5084.3870023883483</v>
      </c>
      <c r="J11" s="41">
        <v>5295.016206874523</v>
      </c>
      <c r="K11" s="41">
        <v>5300.8842993436047</v>
      </c>
      <c r="L11" s="41">
        <v>5710.4351577195903</v>
      </c>
      <c r="M11" s="41" t="e">
        <f>#REF!</f>
        <v>#REF!</v>
      </c>
      <c r="N11" s="39">
        <v>58742</v>
      </c>
    </row>
    <row r="14" spans="1:14" ht="18" x14ac:dyDescent="0.35">
      <c r="A14" s="32" t="s">
        <v>396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4"/>
    </row>
    <row r="15" spans="1:14" ht="18.75" customHeight="1" x14ac:dyDescent="0.35">
      <c r="A15" s="105" t="s">
        <v>332</v>
      </c>
      <c r="B15" s="106"/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7"/>
    </row>
    <row r="16" spans="1:14" ht="18" x14ac:dyDescent="0.35">
      <c r="A16" s="108" t="s">
        <v>333</v>
      </c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</row>
    <row r="17" spans="1:14" ht="17.5" x14ac:dyDescent="0.35">
      <c r="A17" s="35" t="s">
        <v>312</v>
      </c>
      <c r="B17" s="36" t="s">
        <v>313</v>
      </c>
      <c r="C17" s="36" t="s">
        <v>314</v>
      </c>
      <c r="D17" s="36" t="s">
        <v>315</v>
      </c>
      <c r="E17" s="36" t="s">
        <v>316</v>
      </c>
      <c r="F17" s="36" t="s">
        <v>317</v>
      </c>
      <c r="G17" s="36" t="s">
        <v>318</v>
      </c>
      <c r="H17" s="36" t="s">
        <v>319</v>
      </c>
      <c r="I17" s="36" t="s">
        <v>320</v>
      </c>
      <c r="J17" s="36" t="s">
        <v>321</v>
      </c>
      <c r="K17" s="36" t="s">
        <v>322</v>
      </c>
      <c r="L17" s="36" t="s">
        <v>323</v>
      </c>
      <c r="M17" s="36" t="s">
        <v>324</v>
      </c>
      <c r="N17" s="35" t="s">
        <v>325</v>
      </c>
    </row>
    <row r="18" spans="1:14" x14ac:dyDescent="0.35">
      <c r="A18" s="37" t="s">
        <v>326</v>
      </c>
      <c r="B18" s="38">
        <v>2066.0727049429997</v>
      </c>
      <c r="C18" s="38">
        <v>2215.0651282820004</v>
      </c>
      <c r="D18" s="38">
        <v>2250.334434035</v>
      </c>
      <c r="E18" s="38">
        <v>2369.4955356290002</v>
      </c>
      <c r="F18" s="38">
        <v>2363.2488324019996</v>
      </c>
      <c r="G18" s="38">
        <v>2227.7334819999996</v>
      </c>
      <c r="H18" s="38">
        <v>2347.8089085240003</v>
      </c>
      <c r="I18" s="53">
        <v>2262.9713093779997</v>
      </c>
      <c r="J18" s="53">
        <v>2354.6934329000001</v>
      </c>
      <c r="K18" s="53"/>
      <c r="L18" s="53"/>
      <c r="M18" s="53"/>
      <c r="N18" s="39">
        <f>ROUND(SUM(B18:M18),0)</f>
        <v>20457</v>
      </c>
    </row>
    <row r="19" spans="1:14" x14ac:dyDescent="0.35">
      <c r="A19" s="37" t="s">
        <v>327</v>
      </c>
      <c r="B19" s="54">
        <v>1828.7175594847752</v>
      </c>
      <c r="C19" s="54">
        <v>2369.6178103754096</v>
      </c>
      <c r="D19" s="54">
        <v>2800.0565633652577</v>
      </c>
      <c r="E19" s="54">
        <v>2970.7990416862399</v>
      </c>
      <c r="F19" s="54">
        <v>2973.5633186134646</v>
      </c>
      <c r="G19" s="55">
        <v>2854.8020689308514</v>
      </c>
      <c r="H19" s="40">
        <v>3280.4694507146414</v>
      </c>
      <c r="I19" s="40">
        <v>2893.1259470729228</v>
      </c>
      <c r="J19" s="40">
        <v>2695.4641584231372</v>
      </c>
      <c r="K19" s="40"/>
      <c r="L19" s="40"/>
      <c r="M19" s="40"/>
      <c r="N19" s="39">
        <f>ROUND(SUM(B19:M19),0)</f>
        <v>24667</v>
      </c>
    </row>
    <row r="20" spans="1:14" x14ac:dyDescent="0.35">
      <c r="A20" s="37" t="s">
        <v>328</v>
      </c>
      <c r="B20" s="41">
        <f>SUM(B18:B19)</f>
        <v>3894.7902644277747</v>
      </c>
      <c r="C20" s="41">
        <f t="shared" ref="C20:M20" si="0">SUM(C18:C19)</f>
        <v>4584.68293865741</v>
      </c>
      <c r="D20" s="41">
        <f t="shared" si="0"/>
        <v>5050.3909974002581</v>
      </c>
      <c r="E20" s="41">
        <f t="shared" si="0"/>
        <v>5340.2945773152405</v>
      </c>
      <c r="F20" s="41">
        <f t="shared" si="0"/>
        <v>5336.8121510154642</v>
      </c>
      <c r="G20" s="41">
        <f t="shared" si="0"/>
        <v>5082.5355509308511</v>
      </c>
      <c r="H20" s="41">
        <f t="shared" si="0"/>
        <v>5628.2783592386422</v>
      </c>
      <c r="I20" s="41">
        <f t="shared" si="0"/>
        <v>5156.0972564509229</v>
      </c>
      <c r="J20" s="41">
        <f t="shared" si="0"/>
        <v>5050.1575913231372</v>
      </c>
      <c r="K20" s="41">
        <f t="shared" si="0"/>
        <v>0</v>
      </c>
      <c r="L20" s="41">
        <f t="shared" si="0"/>
        <v>0</v>
      </c>
      <c r="M20" s="41">
        <f t="shared" si="0"/>
        <v>0</v>
      </c>
      <c r="N20" s="39">
        <f>N18+N19</f>
        <v>45124</v>
      </c>
    </row>
    <row r="21" spans="1:14" x14ac:dyDescent="0.35">
      <c r="A21" s="109" t="s">
        <v>397</v>
      </c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</row>
    <row r="22" spans="1:14" x14ac:dyDescent="0.35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</row>
    <row r="23" spans="1:14" x14ac:dyDescent="0.35">
      <c r="A23" s="90" t="s">
        <v>294</v>
      </c>
      <c r="B23" s="89" t="s">
        <v>329</v>
      </c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</row>
    <row r="24" spans="1:14" x14ac:dyDescent="0.35">
      <c r="A24" s="91"/>
      <c r="B24" s="92" t="s">
        <v>383</v>
      </c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</row>
    <row r="25" spans="1:14" x14ac:dyDescent="0.3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</row>
    <row r="26" spans="1:14" x14ac:dyDescent="0.35">
      <c r="A26" s="1" t="s">
        <v>395</v>
      </c>
      <c r="B26" s="1" t="s">
        <v>487</v>
      </c>
    </row>
    <row r="27" spans="1:14" x14ac:dyDescent="0.35">
      <c r="A27" t="s">
        <v>488</v>
      </c>
      <c r="B27" s="26">
        <f>SUM(B20:J20)</f>
        <v>45124.039686759694</v>
      </c>
    </row>
    <row r="28" spans="1:14" x14ac:dyDescent="0.35">
      <c r="A28" t="s">
        <v>429</v>
      </c>
      <c r="B28" s="26">
        <f>SUM(B11:J11)</f>
        <v>47730.413888232535</v>
      </c>
    </row>
    <row r="30" spans="1:14" x14ac:dyDescent="0.35">
      <c r="A30" t="s">
        <v>334</v>
      </c>
      <c r="B30" s="42">
        <f>(B27-B28)/B28</f>
        <v>-5.4606151280733338E-2</v>
      </c>
    </row>
    <row r="32" spans="1:14" x14ac:dyDescent="0.35">
      <c r="B32" s="26"/>
    </row>
    <row r="33" spans="2:2" x14ac:dyDescent="0.35">
      <c r="B33" s="26"/>
    </row>
  </sheetData>
  <mergeCells count="5">
    <mergeCell ref="A6:N6"/>
    <mergeCell ref="A7:N7"/>
    <mergeCell ref="A15:N15"/>
    <mergeCell ref="A16:N16"/>
    <mergeCell ref="A21:N21"/>
  </mergeCells>
  <hyperlinks>
    <hyperlink ref="B24" r:id="rId1" xr:uid="{00000000-0004-0000-06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1"/>
  <sheetViews>
    <sheetView topLeftCell="A4" workbookViewId="0">
      <selection activeCell="A21" sqref="A21"/>
    </sheetView>
  </sheetViews>
  <sheetFormatPr defaultRowHeight="14.5" x14ac:dyDescent="0.35"/>
  <cols>
    <col min="1" max="1" width="15" customWidth="1"/>
    <col min="2" max="2" width="14.08984375" customWidth="1"/>
    <col min="3" max="3" width="13.81640625" customWidth="1"/>
    <col min="4" max="4" width="15" customWidth="1"/>
    <col min="9" max="9" width="58.6328125" customWidth="1"/>
  </cols>
  <sheetData>
    <row r="1" spans="1:4" x14ac:dyDescent="0.35">
      <c r="A1" s="1" t="s">
        <v>335</v>
      </c>
    </row>
    <row r="2" spans="1:4" x14ac:dyDescent="0.35">
      <c r="A2" s="1" t="s">
        <v>490</v>
      </c>
    </row>
    <row r="3" spans="1:4" x14ac:dyDescent="0.35">
      <c r="A3" s="1" t="s">
        <v>428</v>
      </c>
    </row>
    <row r="4" spans="1:4" x14ac:dyDescent="0.35">
      <c r="A4" s="1"/>
    </row>
    <row r="5" spans="1:4" ht="43.5" x14ac:dyDescent="0.35">
      <c r="A5" s="1" t="s">
        <v>426</v>
      </c>
      <c r="B5" s="8" t="s">
        <v>425</v>
      </c>
      <c r="C5" s="1" t="s">
        <v>427</v>
      </c>
      <c r="D5" s="8" t="s">
        <v>425</v>
      </c>
    </row>
    <row r="6" spans="1:4" x14ac:dyDescent="0.35">
      <c r="A6" t="s">
        <v>404</v>
      </c>
      <c r="B6">
        <v>107308</v>
      </c>
      <c r="C6" t="s">
        <v>406</v>
      </c>
      <c r="D6">
        <v>102177</v>
      </c>
    </row>
    <row r="7" spans="1:4" x14ac:dyDescent="0.35">
      <c r="A7" t="s">
        <v>405</v>
      </c>
      <c r="B7">
        <v>98380</v>
      </c>
      <c r="C7" t="s">
        <v>409</v>
      </c>
      <c r="D7">
        <v>95053</v>
      </c>
    </row>
    <row r="8" spans="1:4" x14ac:dyDescent="0.35">
      <c r="A8" t="s">
        <v>407</v>
      </c>
      <c r="B8">
        <v>110937</v>
      </c>
      <c r="C8" t="s">
        <v>408</v>
      </c>
      <c r="D8">
        <v>98976</v>
      </c>
    </row>
    <row r="9" spans="1:4" x14ac:dyDescent="0.35">
      <c r="A9" t="s">
        <v>410</v>
      </c>
      <c r="B9">
        <v>113548</v>
      </c>
      <c r="C9" t="s">
        <v>411</v>
      </c>
      <c r="D9">
        <v>108532</v>
      </c>
    </row>
    <row r="10" spans="1:4" x14ac:dyDescent="0.35">
      <c r="A10" t="s">
        <v>413</v>
      </c>
      <c r="B10">
        <v>110571</v>
      </c>
      <c r="C10" t="s">
        <v>414</v>
      </c>
      <c r="D10">
        <v>112979</v>
      </c>
    </row>
    <row r="11" spans="1:4" x14ac:dyDescent="0.35">
      <c r="A11" t="s">
        <v>415</v>
      </c>
      <c r="B11">
        <v>113508</v>
      </c>
      <c r="C11" t="s">
        <v>416</v>
      </c>
      <c r="D11">
        <v>116708</v>
      </c>
    </row>
    <row r="12" spans="1:4" x14ac:dyDescent="0.35">
      <c r="A12" t="s">
        <v>417</v>
      </c>
      <c r="B12">
        <v>106499</v>
      </c>
      <c r="C12" t="s">
        <v>418</v>
      </c>
      <c r="D12">
        <v>118933</v>
      </c>
    </row>
    <row r="13" spans="1:4" x14ac:dyDescent="0.35">
      <c r="A13" t="s">
        <v>419</v>
      </c>
      <c r="B13">
        <v>102930</v>
      </c>
      <c r="C13" t="s">
        <v>420</v>
      </c>
      <c r="D13">
        <v>121556</v>
      </c>
    </row>
    <row r="14" spans="1:4" x14ac:dyDescent="0.35">
      <c r="A14" t="s">
        <v>421</v>
      </c>
      <c r="B14">
        <v>85057</v>
      </c>
      <c r="C14" t="s">
        <v>422</v>
      </c>
      <c r="D14">
        <v>111975</v>
      </c>
    </row>
    <row r="15" spans="1:4" x14ac:dyDescent="0.35">
      <c r="A15" s="1" t="s">
        <v>424</v>
      </c>
      <c r="B15">
        <f>SUM(B6:B14)</f>
        <v>948738</v>
      </c>
      <c r="C15" s="1" t="s">
        <v>423</v>
      </c>
      <c r="D15">
        <f>SUM(D6:D14)</f>
        <v>986889</v>
      </c>
    </row>
    <row r="16" spans="1:4" x14ac:dyDescent="0.35">
      <c r="A16" s="88" t="s">
        <v>294</v>
      </c>
      <c r="B16" s="89" t="s">
        <v>489</v>
      </c>
    </row>
    <row r="17" spans="1:9" x14ac:dyDescent="0.35">
      <c r="A17" s="89"/>
      <c r="B17" s="89" t="s">
        <v>412</v>
      </c>
    </row>
    <row r="18" spans="1:9" x14ac:dyDescent="0.35">
      <c r="A18" s="89"/>
      <c r="B18" s="89"/>
    </row>
    <row r="19" spans="1:9" x14ac:dyDescent="0.35">
      <c r="A19" s="1" t="s">
        <v>432</v>
      </c>
    </row>
    <row r="20" spans="1:9" x14ac:dyDescent="0.35">
      <c r="A20" s="42">
        <f>(B15-D15)/D15</f>
        <v>-3.8657842979301624E-2</v>
      </c>
      <c r="I20" s="7"/>
    </row>
    <row r="21" spans="1:9" x14ac:dyDescent="0.35">
      <c r="B21" s="3"/>
    </row>
    <row r="38" spans="1:2" x14ac:dyDescent="0.35">
      <c r="A38" s="21"/>
    </row>
    <row r="41" spans="1:2" x14ac:dyDescent="0.35">
      <c r="B41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66"/>
  <sheetViews>
    <sheetView workbookViewId="0">
      <selection activeCell="E11" sqref="E11"/>
    </sheetView>
  </sheetViews>
  <sheetFormatPr defaultRowHeight="14.5" x14ac:dyDescent="0.35"/>
  <cols>
    <col min="1" max="1" width="36.08984375" bestFit="1" customWidth="1"/>
    <col min="2" max="2" width="20.08984375" customWidth="1"/>
    <col min="3" max="3" width="16.26953125" customWidth="1"/>
    <col min="4" max="4" width="15.36328125" customWidth="1"/>
    <col min="5" max="5" width="16.6328125" customWidth="1"/>
    <col min="6" max="6" width="10" customWidth="1"/>
    <col min="7" max="7" width="12" customWidth="1"/>
    <col min="11" max="11" width="7" bestFit="1" customWidth="1"/>
    <col min="15" max="15" width="11.36328125" customWidth="1"/>
    <col min="16" max="16" width="11.6328125" customWidth="1"/>
    <col min="18" max="18" width="10" customWidth="1"/>
  </cols>
  <sheetData>
    <row r="1" spans="1:18" x14ac:dyDescent="0.35">
      <c r="A1" s="1" t="s">
        <v>335</v>
      </c>
    </row>
    <row r="2" spans="1:18" x14ac:dyDescent="0.35">
      <c r="A2" s="1" t="s">
        <v>493</v>
      </c>
    </row>
    <row r="3" spans="1:18" x14ac:dyDescent="0.35">
      <c r="A3" s="46"/>
      <c r="E3" s="95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95"/>
    </row>
    <row r="4" spans="1:18" x14ac:dyDescent="0.35">
      <c r="A4" s="30" t="s">
        <v>498</v>
      </c>
      <c r="B4" s="31"/>
      <c r="E4" s="95"/>
      <c r="F4" s="95"/>
      <c r="G4" s="95"/>
      <c r="H4" s="96"/>
      <c r="I4" s="96"/>
      <c r="J4" s="96"/>
      <c r="K4" s="96"/>
      <c r="L4" s="96"/>
      <c r="M4" s="95"/>
      <c r="N4" s="95"/>
      <c r="O4" s="95"/>
      <c r="P4" s="95"/>
      <c r="Q4" s="95"/>
      <c r="R4" s="95"/>
    </row>
    <row r="5" spans="1:18" x14ac:dyDescent="0.35">
      <c r="B5" t="s">
        <v>337</v>
      </c>
      <c r="C5" s="8" t="s">
        <v>463</v>
      </c>
      <c r="D5" s="8" t="s">
        <v>464</v>
      </c>
      <c r="E5" s="8" t="s">
        <v>296</v>
      </c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8"/>
    </row>
    <row r="6" spans="1:18" x14ac:dyDescent="0.35">
      <c r="A6" s="24" t="s">
        <v>297</v>
      </c>
      <c r="B6" s="24" t="s">
        <v>298</v>
      </c>
      <c r="C6" s="25">
        <f>PetProductsConsumption_FY2021!N9</f>
        <v>23073.812985023153</v>
      </c>
      <c r="D6" s="93">
        <f>PetProductsConsumption_FY2020!O9</f>
        <v>21930.524013302012</v>
      </c>
      <c r="E6" s="43">
        <f t="shared" ref="E6:E17" si="0">(C6-D6)/D6</f>
        <v>5.2132314349975194E-2</v>
      </c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</row>
    <row r="7" spans="1:18" x14ac:dyDescent="0.35">
      <c r="A7" s="24" t="s">
        <v>299</v>
      </c>
      <c r="B7" s="24" t="s">
        <v>298</v>
      </c>
      <c r="C7" s="25">
        <f>PetProductsConsumption_FY2021!N13</f>
        <v>1503.4406472653795</v>
      </c>
      <c r="D7" s="93">
        <f>PetProductsConsumption_FY2020!O13</f>
        <v>2060.3429060451367</v>
      </c>
      <c r="E7" s="43">
        <f t="shared" si="0"/>
        <v>-0.27029590906726325</v>
      </c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</row>
    <row r="8" spans="1:18" x14ac:dyDescent="0.35">
      <c r="A8" s="24" t="s">
        <v>300</v>
      </c>
      <c r="B8" s="24" t="s">
        <v>3</v>
      </c>
      <c r="C8" s="25">
        <f>PetProductsConsumption_FY2021!N11</f>
        <v>22755.056055069239</v>
      </c>
      <c r="D8" s="93">
        <f>PetProductsConsumption_FY2020!O11</f>
        <v>25308.807681903123</v>
      </c>
      <c r="E8" s="43">
        <f t="shared" si="0"/>
        <v>-0.10090367191260161</v>
      </c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</row>
    <row r="9" spans="1:18" ht="29" x14ac:dyDescent="0.35">
      <c r="A9" s="24" t="s">
        <v>301</v>
      </c>
      <c r="B9" s="52" t="s">
        <v>374</v>
      </c>
      <c r="C9" s="25">
        <f>PetProductsConsumption_FY2021!N10</f>
        <v>11734.733285384544</v>
      </c>
      <c r="D9" s="93">
        <f>PetProductsConsumption_FY2020!O10</f>
        <v>11736.348656</v>
      </c>
      <c r="E9" s="43">
        <f t="shared" si="0"/>
        <v>-1.3763826065533454E-4</v>
      </c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</row>
    <row r="10" spans="1:18" x14ac:dyDescent="0.35">
      <c r="A10" s="24" t="s">
        <v>302</v>
      </c>
      <c r="B10" s="24" t="s">
        <v>3</v>
      </c>
      <c r="C10" s="25">
        <f>PetProductsConsumption_FY2021!N14</f>
        <v>58939.464752685482</v>
      </c>
      <c r="D10" s="93">
        <f>PetProductsConsumption_FY2020!O14</f>
        <v>69780.227483104303</v>
      </c>
      <c r="E10" s="43">
        <f t="shared" si="0"/>
        <v>-0.1553557952077996</v>
      </c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</row>
    <row r="11" spans="1:18" x14ac:dyDescent="0.35">
      <c r="A11" s="24" t="s">
        <v>303</v>
      </c>
      <c r="B11" s="24" t="s">
        <v>3</v>
      </c>
      <c r="C11" s="25">
        <f>PetProductsConsumption_FY2021!N12</f>
        <v>2785.0280436061416</v>
      </c>
      <c r="D11" s="93">
        <f>PetProductsConsumption_FY2020!O12</f>
        <v>6826.7675010606035</v>
      </c>
      <c r="E11" s="43">
        <f t="shared" si="0"/>
        <v>-0.59204293347130088</v>
      </c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</row>
    <row r="12" spans="1:18" x14ac:dyDescent="0.35">
      <c r="A12" s="24" t="s">
        <v>304</v>
      </c>
      <c r="B12" s="24" t="s">
        <v>305</v>
      </c>
      <c r="C12" s="25">
        <f>PetProductsConsumption_FY2021!N15</f>
        <v>651.22199451535926</v>
      </c>
      <c r="D12" s="93">
        <f>PetProductsConsumption_FY2020!O15</f>
        <v>524.93864971672406</v>
      </c>
      <c r="E12" s="43">
        <f t="shared" si="0"/>
        <v>0.24056781657586515</v>
      </c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</row>
    <row r="13" spans="1:18" x14ac:dyDescent="0.35">
      <c r="A13" s="27" t="s">
        <v>306</v>
      </c>
      <c r="B13" s="27"/>
      <c r="C13" s="25">
        <f>PetProductsConsumption_FY2021!N16</f>
        <v>2850.0599389621862</v>
      </c>
      <c r="D13" s="93">
        <f>PetProductsConsumption_FY2020!O16</f>
        <v>3236.1139438988539</v>
      </c>
      <c r="E13" s="13">
        <f t="shared" si="0"/>
        <v>-0.11929555375035769</v>
      </c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</row>
    <row r="14" spans="1:18" x14ac:dyDescent="0.35">
      <c r="A14" s="24" t="s">
        <v>307</v>
      </c>
      <c r="B14" s="24" t="s">
        <v>308</v>
      </c>
      <c r="C14" s="25">
        <f>PetProductsConsumption_FY2021!N17</f>
        <v>4934.8782399301599</v>
      </c>
      <c r="D14" s="93">
        <f>PetProductsConsumption_FY2020!O17</f>
        <v>5242.2371742689947</v>
      </c>
      <c r="E14" s="43">
        <f t="shared" si="0"/>
        <v>-5.8631253054988799E-2</v>
      </c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</row>
    <row r="15" spans="1:18" x14ac:dyDescent="0.35">
      <c r="A15" s="28" t="s">
        <v>309</v>
      </c>
      <c r="B15" s="28" t="s">
        <v>310</v>
      </c>
      <c r="C15" s="25">
        <f>PetProductsConsumption_FY2021!N18</f>
        <v>5478.0558424399978</v>
      </c>
      <c r="D15" s="93">
        <f>PetProductsConsumption_FY2020!O18</f>
        <v>5283.3225569999995</v>
      </c>
      <c r="E15" s="13">
        <f t="shared" si="0"/>
        <v>3.6858110277971118E-2</v>
      </c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</row>
    <row r="16" spans="1:18" x14ac:dyDescent="0.35">
      <c r="A16" s="24" t="s">
        <v>311</v>
      </c>
      <c r="B16" s="24"/>
      <c r="C16" s="25">
        <f>PetProductsConsumption_FY2021!N19</f>
        <v>15065.488514999999</v>
      </c>
      <c r="D16" s="93">
        <f>PetProductsConsumption_FY2020!O19</f>
        <v>18524.947736000002</v>
      </c>
      <c r="E16" s="43">
        <f t="shared" si="0"/>
        <v>-0.18674596389155515</v>
      </c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</row>
    <row r="17" spans="1:18" x14ac:dyDescent="0.35">
      <c r="A17" s="29" t="s">
        <v>295</v>
      </c>
      <c r="B17" s="29"/>
      <c r="C17" s="25">
        <f>PetProductsConsumption_FY2021!N20</f>
        <v>8877.0541547462944</v>
      </c>
      <c r="D17" s="93">
        <f>PetProductsConsumption_FY2020!O20</f>
        <v>9636.7001660747719</v>
      </c>
      <c r="E17" s="13">
        <f t="shared" si="0"/>
        <v>-7.8828436937651139E-2</v>
      </c>
      <c r="F17" s="94"/>
      <c r="I17" s="94"/>
      <c r="J17" s="94"/>
      <c r="K17" s="94"/>
      <c r="L17" s="94"/>
      <c r="M17" s="94"/>
      <c r="N17" s="94"/>
      <c r="O17" s="94"/>
      <c r="P17" s="94"/>
      <c r="Q17" s="94"/>
      <c r="R17" s="94"/>
    </row>
    <row r="18" spans="1:18" x14ac:dyDescent="0.35">
      <c r="A18" s="1" t="s">
        <v>491</v>
      </c>
      <c r="G18" s="89" t="s">
        <v>294</v>
      </c>
      <c r="H18" s="89" t="s">
        <v>385</v>
      </c>
      <c r="O18" s="26"/>
      <c r="P18" s="26"/>
      <c r="Q18" s="26"/>
      <c r="R18" s="26"/>
    </row>
    <row r="19" spans="1:18" x14ac:dyDescent="0.35">
      <c r="G19" s="89"/>
      <c r="H19" s="92" t="s">
        <v>386</v>
      </c>
      <c r="O19" s="26"/>
      <c r="P19" s="26"/>
      <c r="Q19" s="26"/>
      <c r="R19" s="26"/>
    </row>
    <row r="20" spans="1:18" ht="19.5" customHeight="1" x14ac:dyDescent="0.35"/>
    <row r="24" spans="1:18" x14ac:dyDescent="0.35">
      <c r="O24" s="1" t="s">
        <v>296</v>
      </c>
      <c r="P24" s="43" t="e">
        <f>(#REF!-C11)/C11</f>
        <v>#REF!</v>
      </c>
    </row>
    <row r="44" spans="1:8" x14ac:dyDescent="0.35">
      <c r="A44" s="99"/>
      <c r="B44" s="99"/>
      <c r="C44" s="99"/>
      <c r="D44" s="99"/>
      <c r="E44" s="99"/>
      <c r="F44" s="99"/>
      <c r="G44" s="99"/>
      <c r="H44" s="99"/>
    </row>
    <row r="45" spans="1:8" x14ac:dyDescent="0.35">
      <c r="A45" s="99"/>
      <c r="B45" s="100"/>
      <c r="C45" s="99"/>
      <c r="D45" s="99"/>
      <c r="E45" s="99"/>
      <c r="F45" s="99"/>
      <c r="G45" s="99"/>
      <c r="H45" s="99"/>
    </row>
    <row r="46" spans="1:8" x14ac:dyDescent="0.35">
      <c r="A46" s="99"/>
      <c r="B46" s="99"/>
      <c r="C46" s="99"/>
      <c r="D46" s="99"/>
      <c r="E46" s="99"/>
      <c r="F46" s="99"/>
      <c r="G46" s="99"/>
      <c r="H46" s="99"/>
    </row>
    <row r="47" spans="1:8" x14ac:dyDescent="0.35">
      <c r="A47" s="99"/>
      <c r="B47" s="99"/>
      <c r="C47" s="99"/>
      <c r="D47" s="99"/>
      <c r="E47" s="99"/>
      <c r="F47" s="99"/>
      <c r="G47" s="100"/>
      <c r="H47" s="99"/>
    </row>
    <row r="48" spans="1:8" x14ac:dyDescent="0.35">
      <c r="A48" s="99"/>
      <c r="B48" s="99"/>
      <c r="C48" s="99"/>
      <c r="D48" s="99"/>
      <c r="E48" s="99"/>
      <c r="F48" s="110"/>
      <c r="G48" s="110"/>
      <c r="H48" s="99"/>
    </row>
    <row r="49" spans="1:8" x14ac:dyDescent="0.35">
      <c r="A49" s="99"/>
      <c r="B49" s="99"/>
      <c r="C49" s="99"/>
      <c r="D49" s="99"/>
      <c r="E49" s="99"/>
      <c r="F49" s="99"/>
      <c r="G49" s="99"/>
      <c r="H49" s="99"/>
    </row>
    <row r="50" spans="1:8" x14ac:dyDescent="0.35">
      <c r="A50" s="99"/>
      <c r="B50" s="99"/>
      <c r="C50" s="99"/>
      <c r="D50" s="99"/>
      <c r="E50" s="99"/>
      <c r="F50" s="99"/>
      <c r="G50" s="99"/>
      <c r="H50" s="99"/>
    </row>
    <row r="51" spans="1:8" x14ac:dyDescent="0.35">
      <c r="A51" s="99"/>
      <c r="B51" s="99"/>
      <c r="C51" s="99"/>
      <c r="D51" s="99"/>
      <c r="E51" s="99"/>
      <c r="F51" s="99"/>
      <c r="G51" s="99"/>
      <c r="H51" s="99"/>
    </row>
    <row r="52" spans="1:8" x14ac:dyDescent="0.35">
      <c r="A52" s="99"/>
      <c r="B52" s="99"/>
      <c r="C52" s="99"/>
      <c r="D52" s="99"/>
      <c r="E52" s="99"/>
      <c r="F52" s="99"/>
      <c r="G52" s="99"/>
      <c r="H52" s="99"/>
    </row>
    <row r="53" spans="1:8" x14ac:dyDescent="0.35">
      <c r="A53" s="99"/>
      <c r="B53" s="99"/>
      <c r="C53" s="99"/>
      <c r="D53" s="99"/>
      <c r="E53" s="99"/>
      <c r="F53" s="99"/>
      <c r="G53" s="99"/>
      <c r="H53" s="99"/>
    </row>
    <row r="54" spans="1:8" x14ac:dyDescent="0.35">
      <c r="A54" s="99"/>
      <c r="B54" s="99"/>
      <c r="C54" s="99"/>
      <c r="D54" s="99"/>
      <c r="E54" s="99"/>
      <c r="F54" s="99"/>
      <c r="G54" s="99"/>
      <c r="H54" s="99"/>
    </row>
    <row r="55" spans="1:8" x14ac:dyDescent="0.35">
      <c r="A55" s="99"/>
      <c r="B55" s="99"/>
      <c r="C55" s="99"/>
      <c r="D55" s="99"/>
      <c r="E55" s="99"/>
      <c r="F55" s="99"/>
      <c r="G55" s="99"/>
      <c r="H55" s="99"/>
    </row>
    <row r="56" spans="1:8" x14ac:dyDescent="0.35">
      <c r="A56" s="99"/>
      <c r="B56" s="99"/>
      <c r="C56" s="99"/>
      <c r="D56" s="99"/>
      <c r="E56" s="99"/>
      <c r="F56" s="99"/>
      <c r="G56" s="99"/>
      <c r="H56" s="99"/>
    </row>
    <row r="57" spans="1:8" x14ac:dyDescent="0.35">
      <c r="A57" s="99"/>
      <c r="B57" s="99"/>
      <c r="C57" s="99"/>
      <c r="D57" s="99"/>
      <c r="E57" s="99"/>
      <c r="F57" s="99"/>
      <c r="G57" s="99"/>
      <c r="H57" s="99"/>
    </row>
    <row r="58" spans="1:8" x14ac:dyDescent="0.35">
      <c r="A58" s="99"/>
      <c r="B58" s="99"/>
      <c r="C58" s="99"/>
      <c r="D58" s="99"/>
      <c r="E58" s="99"/>
      <c r="F58" s="99"/>
      <c r="G58" s="99"/>
      <c r="H58" s="99"/>
    </row>
    <row r="59" spans="1:8" x14ac:dyDescent="0.35">
      <c r="A59" s="99"/>
      <c r="B59" s="99"/>
      <c r="C59" s="99"/>
      <c r="D59" s="99"/>
      <c r="E59" s="99"/>
      <c r="F59" s="99"/>
      <c r="G59" s="99"/>
      <c r="H59" s="99"/>
    </row>
    <row r="60" spans="1:8" x14ac:dyDescent="0.35">
      <c r="A60" s="99"/>
      <c r="B60" s="99"/>
      <c r="C60" s="99"/>
      <c r="D60" s="99"/>
      <c r="E60" s="99"/>
      <c r="F60" s="99"/>
      <c r="G60" s="99"/>
      <c r="H60" s="99"/>
    </row>
    <row r="61" spans="1:8" x14ac:dyDescent="0.35">
      <c r="A61" s="99"/>
      <c r="B61" s="99"/>
      <c r="C61" s="99"/>
      <c r="D61" s="99"/>
      <c r="E61" s="99"/>
      <c r="F61" s="99"/>
      <c r="G61" s="99"/>
      <c r="H61" s="99"/>
    </row>
    <row r="62" spans="1:8" x14ac:dyDescent="0.35">
      <c r="A62" s="99"/>
      <c r="B62" s="99"/>
      <c r="C62" s="99"/>
      <c r="D62" s="99"/>
      <c r="E62" s="99"/>
      <c r="F62" s="99"/>
      <c r="G62" s="99"/>
      <c r="H62" s="99"/>
    </row>
    <row r="63" spans="1:8" x14ac:dyDescent="0.35">
      <c r="A63" s="99"/>
      <c r="B63" s="99"/>
      <c r="C63" s="99"/>
      <c r="D63" s="99"/>
      <c r="E63" s="99"/>
      <c r="F63" s="99"/>
      <c r="G63" s="99"/>
      <c r="H63" s="99"/>
    </row>
    <row r="64" spans="1:8" x14ac:dyDescent="0.35">
      <c r="A64" s="99"/>
      <c r="B64" s="99"/>
      <c r="C64" s="99"/>
      <c r="D64" s="99"/>
      <c r="E64" s="99"/>
      <c r="F64" s="99"/>
      <c r="G64" s="99"/>
      <c r="H64" s="101"/>
    </row>
    <row r="65" spans="1:8" x14ac:dyDescent="0.35">
      <c r="A65" s="99"/>
      <c r="B65" s="99"/>
      <c r="C65" s="99"/>
      <c r="D65" s="99"/>
      <c r="E65" s="99"/>
      <c r="F65" s="102"/>
      <c r="G65" s="102"/>
      <c r="H65" s="102"/>
    </row>
    <row r="66" spans="1:8" x14ac:dyDescent="0.35">
      <c r="A66" s="99"/>
      <c r="B66" s="99"/>
      <c r="C66" s="99"/>
      <c r="D66" s="99"/>
      <c r="E66" s="99"/>
      <c r="F66" s="99"/>
      <c r="G66" s="99"/>
      <c r="H66" s="99"/>
    </row>
  </sheetData>
  <mergeCells count="5">
    <mergeCell ref="F48:G48"/>
    <mergeCell ref="F3:H3"/>
    <mergeCell ref="I3:K3"/>
    <mergeCell ref="L3:N3"/>
    <mergeCell ref="O3:Q3"/>
  </mergeCells>
  <hyperlinks>
    <hyperlink ref="H19" r:id="rId1" xr:uid="{00000000-0004-0000-0800-000000000000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Calculations-India</vt:lpstr>
      <vt:lpstr>Conversion Factors</vt:lpstr>
      <vt:lpstr>BCEU-India</vt:lpstr>
      <vt:lpstr>BIFUbC-India</vt:lpstr>
      <vt:lpstr>Coal</vt:lpstr>
      <vt:lpstr>Natural Gas</vt:lpstr>
      <vt:lpstr>Electricity</vt:lpstr>
      <vt:lpstr>Petroleum Products</vt:lpstr>
      <vt:lpstr>PetProductsConsumption_FY2020</vt:lpstr>
      <vt:lpstr>PetProductsConsumption_FY2021</vt:lpstr>
      <vt:lpstr>EoSEUwGDPiR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2019-05-23T18:52:04Z</dcterms:created>
  <dcterms:modified xsi:type="dcterms:W3CDTF">2022-05-09T16:47:42Z</dcterms:modified>
</cp:coreProperties>
</file>