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hrome Downloads\Internship\eps-india-3.1.3.4\InputData - Low GDP\trans - updating\BAADTbVT\"/>
    </mc:Choice>
  </mc:AlternateContent>
  <xr:revisionPtr revIDLastSave="0" documentId="13_ncr:1_{1C6D1AD6-A91D-419B-8398-0C75E2902859}" xr6:coauthVersionLast="47" xr6:coauthVersionMax="47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About" sheetId="1" r:id="rId1"/>
    <sheet name="IESS_Psng_ROAD_RAIL_AIR" sheetId="14" r:id="rId2"/>
    <sheet name="IESS_Frgt" sheetId="15" r:id="rId3"/>
    <sheet name="SYVbT-passenger" sheetId="17" r:id="rId4"/>
    <sheet name="SYVbT-freight" sheetId="16" r:id="rId5"/>
    <sheet name="AVLo-passengers" sheetId="18" r:id="rId6"/>
    <sheet name="AVLo-freight" sheetId="19" r:id="rId7"/>
    <sheet name="BAADTbVT-passengers" sheetId="6" r:id="rId8"/>
    <sheet name="BAADTbVT-freight" sheetId="12" r:id="rId9"/>
  </sheets>
  <externalReferences>
    <externalReference r:id="rId10"/>
    <externalReference r:id="rId11"/>
    <externalReference r:id="rId12"/>
  </externalReferences>
  <definedNames>
    <definedName name="BTU_to_PJ">[1]Notes!$A$11</definedName>
    <definedName name="Eno_TM" localSheetId="6">'[2]1997  Table 1a Modified'!#REF!</definedName>
    <definedName name="Eno_TM" localSheetId="5">'[2]1997  Table 1a Modified'!#REF!</definedName>
    <definedName name="Eno_TM" localSheetId="4">'[3]1997  Table 1a Modified'!#REF!</definedName>
    <definedName name="Eno_TM" localSheetId="3">'[3]1997  Table 1a Modified'!#REF!</definedName>
    <definedName name="Eno_Tons" localSheetId="6">'[2]1997  Table 1a Modified'!#REF!</definedName>
    <definedName name="Eno_Tons" localSheetId="5">'[2]1997  Table 1a Modified'!#REF!</definedName>
    <definedName name="MWh_to_PJ">[1]Notes!$A$12</definedName>
    <definedName name="Sum_T2" localSheetId="6">'[2]1997  Table 1a Modified'!#REF!</definedName>
    <definedName name="Sum_T2" localSheetId="5">'[2]1997  Table 1a Modified'!#REF!</definedName>
    <definedName name="Sum_TTM" localSheetId="6">'[2]1997  Table 1a Modified'!#REF!</definedName>
    <definedName name="Sum_TTM" localSheetId="5">'[2]1997  Table 1a Modified'!#REF!</definedName>
    <definedName name="ti_tbl_50" localSheetId="6">#REF!</definedName>
    <definedName name="ti_tbl_50" localSheetId="5">#REF!</definedName>
    <definedName name="ti_tbl_50" localSheetId="4">#REF!</definedName>
    <definedName name="ti_tbl_50" localSheetId="3">#REF!</definedName>
    <definedName name="ti_tbl_69" localSheetId="6">#REF!</definedName>
    <definedName name="ti_tbl_69" localSheetId="5">#REF!</definedName>
    <definedName name="ti_tbl_69" localSheetId="4">#REF!</definedName>
    <definedName name="ti_tbl_69" localSheetId="3">#REF!</definedName>
    <definedName name="TWh_to_PJ">[1]Notes!$A$15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5" l="1"/>
  <c r="H10" i="15"/>
  <c r="I10" i="15"/>
  <c r="J10" i="15" s="1"/>
  <c r="K10" i="15" s="1"/>
  <c r="I24" i="14"/>
  <c r="J24" i="14" s="1"/>
  <c r="K24" i="14" s="1"/>
  <c r="L24" i="14" s="1"/>
  <c r="M24" i="14" s="1"/>
  <c r="N24" i="14" s="1"/>
  <c r="H24" i="14"/>
  <c r="H23" i="14"/>
  <c r="I23" i="14" s="1"/>
  <c r="J23" i="14" s="1"/>
  <c r="K23" i="14" s="1"/>
  <c r="L23" i="14" s="1"/>
  <c r="M23" i="14" s="1"/>
  <c r="N23" i="14" s="1"/>
  <c r="I22" i="14"/>
  <c r="J22" i="14" s="1"/>
  <c r="K22" i="14" s="1"/>
  <c r="L22" i="14" s="1"/>
  <c r="M22" i="14" s="1"/>
  <c r="N22" i="14" s="1"/>
  <c r="H22" i="14"/>
  <c r="H21" i="14"/>
  <c r="I21" i="14" s="1"/>
  <c r="J21" i="14" s="1"/>
  <c r="K21" i="14" s="1"/>
  <c r="L21" i="14" s="1"/>
  <c r="M21" i="14" s="1"/>
  <c r="N21" i="14" s="1"/>
  <c r="H20" i="14"/>
  <c r="I20" i="14" s="1"/>
  <c r="J20" i="14" s="1"/>
  <c r="K20" i="14" s="1"/>
  <c r="L20" i="14" s="1"/>
  <c r="M20" i="14" s="1"/>
  <c r="N20" i="14" s="1"/>
  <c r="H19" i="14"/>
  <c r="I19" i="14" s="1"/>
  <c r="J19" i="14" s="1"/>
  <c r="K19" i="14" s="1"/>
  <c r="L19" i="14" s="1"/>
  <c r="M19" i="14" s="1"/>
  <c r="N19" i="14" s="1"/>
  <c r="D19" i="15" l="1"/>
  <c r="D20" i="15"/>
  <c r="D21" i="15"/>
  <c r="D22" i="15"/>
  <c r="D18" i="15"/>
  <c r="D5" i="15"/>
  <c r="D6" i="15"/>
  <c r="D7" i="15"/>
  <c r="D8" i="15"/>
  <c r="D4" i="15"/>
  <c r="D20" i="14"/>
  <c r="D21" i="14"/>
  <c r="D22" i="14"/>
  <c r="D23" i="14"/>
  <c r="D24" i="14"/>
  <c r="D19" i="14"/>
  <c r="D8" i="14"/>
  <c r="D5" i="14"/>
  <c r="D6" i="14"/>
  <c r="D7" i="14"/>
  <c r="D4" i="14"/>
  <c r="B6" i="12" l="1"/>
  <c r="D6" i="12" s="1"/>
  <c r="H12" i="14"/>
  <c r="I12" i="14" s="1"/>
  <c r="AH7" i="19"/>
  <c r="AI6" i="19"/>
  <c r="AF6" i="19"/>
  <c r="AE6" i="19"/>
  <c r="AD6" i="19"/>
  <c r="AC6" i="19"/>
  <c r="AA6" i="19"/>
  <c r="X6" i="19"/>
  <c r="W6" i="19"/>
  <c r="V6" i="19"/>
  <c r="U6" i="19"/>
  <c r="S6" i="19"/>
  <c r="P6" i="19"/>
  <c r="O6" i="19"/>
  <c r="N6" i="19"/>
  <c r="M6" i="19"/>
  <c r="K6" i="19"/>
  <c r="H6" i="19"/>
  <c r="G6" i="19"/>
  <c r="F6" i="19"/>
  <c r="E6" i="19"/>
  <c r="C6" i="19"/>
  <c r="AJ6" i="19"/>
  <c r="AG5" i="19"/>
  <c r="AF5" i="19"/>
  <c r="Y5" i="19"/>
  <c r="X5" i="19"/>
  <c r="Q5" i="19"/>
  <c r="P5" i="19"/>
  <c r="I5" i="19"/>
  <c r="H5" i="19"/>
  <c r="AE5" i="19"/>
  <c r="AJ4" i="19"/>
  <c r="AI4" i="19"/>
  <c r="AG4" i="19"/>
  <c r="AF4" i="19"/>
  <c r="AD4" i="19"/>
  <c r="AC4" i="19"/>
  <c r="AB4" i="19"/>
  <c r="AA4" i="19"/>
  <c r="Y4" i="19"/>
  <c r="X4" i="19"/>
  <c r="V4" i="19"/>
  <c r="U4" i="19"/>
  <c r="T4" i="19"/>
  <c r="S4" i="19"/>
  <c r="Q4" i="19"/>
  <c r="P4" i="19"/>
  <c r="N4" i="19"/>
  <c r="M4" i="19"/>
  <c r="L4" i="19"/>
  <c r="K4" i="19"/>
  <c r="I4" i="19"/>
  <c r="H4" i="19"/>
  <c r="F4" i="19"/>
  <c r="E4" i="19"/>
  <c r="D4" i="19"/>
  <c r="C4" i="19"/>
  <c r="AH4" i="19"/>
  <c r="AJ3" i="19"/>
  <c r="AI3" i="19"/>
  <c r="AG3" i="19"/>
  <c r="AF3" i="19"/>
  <c r="AE3" i="19"/>
  <c r="AD3" i="19"/>
  <c r="AC3" i="19"/>
  <c r="AB3" i="19"/>
  <c r="AA3" i="19"/>
  <c r="Y3" i="19"/>
  <c r="X3" i="19"/>
  <c r="W3" i="19"/>
  <c r="V3" i="19"/>
  <c r="U3" i="19"/>
  <c r="T3" i="19"/>
  <c r="S3" i="19"/>
  <c r="Q3" i="19"/>
  <c r="P3" i="19"/>
  <c r="O3" i="19"/>
  <c r="N3" i="19"/>
  <c r="M3" i="19"/>
  <c r="L3" i="19"/>
  <c r="K3" i="19"/>
  <c r="I3" i="19"/>
  <c r="H3" i="19"/>
  <c r="G3" i="19"/>
  <c r="F3" i="19"/>
  <c r="E3" i="19"/>
  <c r="D3" i="19"/>
  <c r="C3" i="19"/>
  <c r="AH3" i="19"/>
  <c r="AG2" i="19"/>
  <c r="Y2" i="19"/>
  <c r="Q2" i="19"/>
  <c r="I2" i="19"/>
  <c r="C2" i="19"/>
  <c r="AB7" i="18"/>
  <c r="L7" i="18"/>
  <c r="AH7" i="18"/>
  <c r="AE6" i="18"/>
  <c r="AD6" i="18"/>
  <c r="W6" i="18"/>
  <c r="V6" i="18"/>
  <c r="O6" i="18"/>
  <c r="N6" i="18"/>
  <c r="G6" i="18"/>
  <c r="F6" i="18"/>
  <c r="AC6" i="18"/>
  <c r="AH5" i="18"/>
  <c r="AG5" i="18"/>
  <c r="AD5" i="18"/>
  <c r="AB5" i="18"/>
  <c r="AA5" i="18"/>
  <c r="Z5" i="18"/>
  <c r="Y5" i="18"/>
  <c r="V5" i="18"/>
  <c r="T5" i="18"/>
  <c r="S5" i="18"/>
  <c r="R5" i="18"/>
  <c r="Q5" i="18"/>
  <c r="N5" i="18"/>
  <c r="L5" i="18"/>
  <c r="K5" i="18"/>
  <c r="J5" i="18"/>
  <c r="I5" i="18"/>
  <c r="F5" i="18"/>
  <c r="D5" i="18"/>
  <c r="C5" i="18"/>
  <c r="AF5" i="18"/>
  <c r="AG4" i="18"/>
  <c r="AE4" i="18"/>
  <c r="AD4" i="18"/>
  <c r="AC4" i="18"/>
  <c r="AB4" i="18"/>
  <c r="AA4" i="18"/>
  <c r="Y4" i="18"/>
  <c r="W4" i="18"/>
  <c r="V4" i="18"/>
  <c r="U4" i="18"/>
  <c r="T4" i="18"/>
  <c r="S4" i="18"/>
  <c r="Q4" i="18"/>
  <c r="O4" i="18"/>
  <c r="N4" i="18"/>
  <c r="M4" i="18"/>
  <c r="L4" i="18"/>
  <c r="K4" i="18"/>
  <c r="I4" i="18"/>
  <c r="G4" i="18"/>
  <c r="F4" i="18"/>
  <c r="E4" i="18"/>
  <c r="D4" i="18"/>
  <c r="C4" i="18"/>
  <c r="AH4" i="18"/>
  <c r="AE3" i="18"/>
  <c r="W3" i="18"/>
  <c r="O3" i="18"/>
  <c r="G3" i="18"/>
  <c r="AD3" i="18"/>
  <c r="AC7" i="18"/>
  <c r="N7" i="18"/>
  <c r="S7" i="18"/>
  <c r="AD7" i="18"/>
  <c r="C7" i="18"/>
  <c r="D7" i="18"/>
  <c r="T7" i="18"/>
  <c r="M7" i="18"/>
  <c r="E7" i="18"/>
  <c r="V7" i="18"/>
  <c r="U7" i="18"/>
  <c r="F7" i="18"/>
  <c r="K7" i="18"/>
  <c r="AA7" i="18"/>
  <c r="R2" i="19"/>
  <c r="AH2" i="19"/>
  <c r="C7" i="19"/>
  <c r="AI7" i="19"/>
  <c r="K2" i="19"/>
  <c r="AI2" i="19"/>
  <c r="J5" i="19"/>
  <c r="Z5" i="19"/>
  <c r="D7" i="19"/>
  <c r="T7" i="19"/>
  <c r="AB7" i="19"/>
  <c r="D2" i="19"/>
  <c r="T2" i="19"/>
  <c r="AJ2" i="19"/>
  <c r="K5" i="19"/>
  <c r="AA5" i="19"/>
  <c r="E7" i="19"/>
  <c r="AC7" i="19"/>
  <c r="E2" i="19"/>
  <c r="M2" i="19"/>
  <c r="U2" i="19"/>
  <c r="AC2" i="19"/>
  <c r="J3" i="19"/>
  <c r="R3" i="19"/>
  <c r="Z3" i="19"/>
  <c r="G4" i="19"/>
  <c r="O4" i="19"/>
  <c r="W4" i="19"/>
  <c r="AE4" i="19"/>
  <c r="D5" i="19"/>
  <c r="L5" i="19"/>
  <c r="T5" i="19"/>
  <c r="AB5" i="19"/>
  <c r="AJ5" i="19"/>
  <c r="I6" i="19"/>
  <c r="Q6" i="19"/>
  <c r="Y6" i="19"/>
  <c r="AG6" i="19"/>
  <c r="F7" i="19"/>
  <c r="N7" i="19"/>
  <c r="V7" i="19"/>
  <c r="AD7" i="19"/>
  <c r="J2" i="19"/>
  <c r="Z2" i="19"/>
  <c r="K7" i="19"/>
  <c r="AA7" i="19"/>
  <c r="AA2" i="19"/>
  <c r="R5" i="19"/>
  <c r="AH5" i="19"/>
  <c r="L7" i="19"/>
  <c r="AJ7" i="19"/>
  <c r="L2" i="19"/>
  <c r="AB2" i="19"/>
  <c r="C5" i="19"/>
  <c r="S5" i="19"/>
  <c r="AI5" i="19"/>
  <c r="M7" i="19"/>
  <c r="U7" i="19"/>
  <c r="F2" i="19"/>
  <c r="N2" i="19"/>
  <c r="V2" i="19"/>
  <c r="AD2" i="19"/>
  <c r="E5" i="19"/>
  <c r="M5" i="19"/>
  <c r="U5" i="19"/>
  <c r="AC5" i="19"/>
  <c r="J6" i="19"/>
  <c r="R6" i="19"/>
  <c r="Z6" i="19"/>
  <c r="AH6" i="19"/>
  <c r="G7" i="19"/>
  <c r="O7" i="19"/>
  <c r="W7" i="19"/>
  <c r="AE7" i="19"/>
  <c r="S7" i="19"/>
  <c r="S2" i="19"/>
  <c r="G2" i="19"/>
  <c r="O2" i="19"/>
  <c r="W2" i="19"/>
  <c r="AE2" i="19"/>
  <c r="F5" i="19"/>
  <c r="N5" i="19"/>
  <c r="V5" i="19"/>
  <c r="AD5" i="19"/>
  <c r="H7" i="19"/>
  <c r="P7" i="19"/>
  <c r="X7" i="19"/>
  <c r="AF7" i="19"/>
  <c r="H2" i="19"/>
  <c r="P2" i="19"/>
  <c r="X2" i="19"/>
  <c r="AF2" i="19"/>
  <c r="J4" i="19"/>
  <c r="R4" i="19"/>
  <c r="Z4" i="19"/>
  <c r="G5" i="19"/>
  <c r="O5" i="19"/>
  <c r="W5" i="19"/>
  <c r="D6" i="19"/>
  <c r="L6" i="19"/>
  <c r="T6" i="19"/>
  <c r="AB6" i="19"/>
  <c r="I7" i="19"/>
  <c r="Q7" i="19"/>
  <c r="Y7" i="19"/>
  <c r="AG7" i="19"/>
  <c r="J7" i="19"/>
  <c r="R7" i="19"/>
  <c r="Z7" i="19"/>
  <c r="X3" i="18"/>
  <c r="P6" i="18"/>
  <c r="R3" i="18"/>
  <c r="I6" i="18"/>
  <c r="Q6" i="18"/>
  <c r="Y6" i="18"/>
  <c r="AG6" i="18"/>
  <c r="AF6" i="18"/>
  <c r="C3" i="18"/>
  <c r="K3" i="18"/>
  <c r="S3" i="18"/>
  <c r="AA3" i="18"/>
  <c r="H4" i="18"/>
  <c r="P4" i="18"/>
  <c r="X4" i="18"/>
  <c r="AF4" i="18"/>
  <c r="E5" i="18"/>
  <c r="M5" i="18"/>
  <c r="U5" i="18"/>
  <c r="AC5" i="18"/>
  <c r="J6" i="18"/>
  <c r="R6" i="18"/>
  <c r="Z6" i="18"/>
  <c r="AH6" i="18"/>
  <c r="G7" i="18"/>
  <c r="O7" i="18"/>
  <c r="W7" i="18"/>
  <c r="AE7" i="18"/>
  <c r="Q3" i="18"/>
  <c r="J3" i="18"/>
  <c r="D3" i="18"/>
  <c r="T3" i="18"/>
  <c r="C6" i="18"/>
  <c r="K6" i="18"/>
  <c r="S6" i="18"/>
  <c r="AA6" i="18"/>
  <c r="H7" i="18"/>
  <c r="P7" i="18"/>
  <c r="X7" i="18"/>
  <c r="AF7" i="18"/>
  <c r="P3" i="18"/>
  <c r="I3" i="18"/>
  <c r="AH3" i="18"/>
  <c r="L3" i="18"/>
  <c r="AB3" i="18"/>
  <c r="E3" i="18"/>
  <c r="M3" i="18"/>
  <c r="U3" i="18"/>
  <c r="AC3" i="18"/>
  <c r="J4" i="18"/>
  <c r="R4" i="18"/>
  <c r="Z4" i="18"/>
  <c r="G5" i="18"/>
  <c r="O5" i="18"/>
  <c r="W5" i="18"/>
  <c r="AE5" i="18"/>
  <c r="D6" i="18"/>
  <c r="L6" i="18"/>
  <c r="T6" i="18"/>
  <c r="AB6" i="18"/>
  <c r="I7" i="18"/>
  <c r="Q7" i="18"/>
  <c r="Y7" i="18"/>
  <c r="AG7" i="18"/>
  <c r="H3" i="18"/>
  <c r="AF3" i="18"/>
  <c r="Y3" i="18"/>
  <c r="AG3" i="18"/>
  <c r="H6" i="18"/>
  <c r="X6" i="18"/>
  <c r="Z3" i="18"/>
  <c r="F3" i="18"/>
  <c r="N3" i="18"/>
  <c r="V3" i="18"/>
  <c r="H5" i="18"/>
  <c r="P5" i="18"/>
  <c r="X5" i="18"/>
  <c r="E6" i="18"/>
  <c r="M6" i="18"/>
  <c r="U6" i="18"/>
  <c r="J7" i="18"/>
  <c r="R7" i="18"/>
  <c r="Z7" i="18"/>
  <c r="H6" i="12"/>
  <c r="AH6" i="12"/>
  <c r="B6" i="6"/>
  <c r="T6" i="6" s="1"/>
  <c r="T6" i="12" l="1"/>
  <c r="S6" i="12"/>
  <c r="AE6" i="12"/>
  <c r="R6" i="12"/>
  <c r="L10" i="15"/>
  <c r="M10" i="15" s="1"/>
  <c r="N10" i="15" s="1"/>
  <c r="O10" i="15" s="1"/>
  <c r="D13" i="15"/>
  <c r="B28" i="15" s="1"/>
  <c r="C28" i="15" s="1"/>
  <c r="B4" i="12" s="1"/>
  <c r="Y4" i="12" s="1"/>
  <c r="D11" i="15"/>
  <c r="D12" i="15"/>
  <c r="B29" i="15" s="1"/>
  <c r="C29" i="15" s="1"/>
  <c r="B5" i="12" s="1"/>
  <c r="N5" i="12" s="1"/>
  <c r="AA6" i="12"/>
  <c r="O6" i="12"/>
  <c r="AF6" i="12"/>
  <c r="Z6" i="12"/>
  <c r="L6" i="12"/>
  <c r="P6" i="12"/>
  <c r="AJ6" i="12"/>
  <c r="X6" i="12"/>
  <c r="K6" i="12"/>
  <c r="G6" i="12"/>
  <c r="AB6" i="12"/>
  <c r="AI6" i="12"/>
  <c r="W6" i="12"/>
  <c r="J6" i="12"/>
  <c r="AG6" i="12"/>
  <c r="Y6" i="12"/>
  <c r="Q6" i="12"/>
  <c r="I6" i="12"/>
  <c r="AD6" i="12"/>
  <c r="F6" i="12"/>
  <c r="V6" i="12"/>
  <c r="N6" i="12"/>
  <c r="C6" i="12"/>
  <c r="AC6" i="12"/>
  <c r="U6" i="12"/>
  <c r="M6" i="12"/>
  <c r="E6" i="12"/>
  <c r="J12" i="14"/>
  <c r="K12" i="14" s="1"/>
  <c r="L12" i="14" s="1"/>
  <c r="M12" i="14" s="1"/>
  <c r="N12" i="14" s="1"/>
  <c r="O12" i="14" s="1"/>
  <c r="P12" i="14" s="1"/>
  <c r="J6" i="6"/>
  <c r="AH6" i="6"/>
  <c r="W6" i="6"/>
  <c r="AI6" i="6"/>
  <c r="N6" i="6"/>
  <c r="M6" i="6"/>
  <c r="K6" i="6"/>
  <c r="X6" i="6"/>
  <c r="P6" i="6"/>
  <c r="I6" i="6"/>
  <c r="AG6" i="6"/>
  <c r="R6" i="6"/>
  <c r="AB6" i="6"/>
  <c r="C6" i="6"/>
  <c r="G6" i="6"/>
  <c r="AJ6" i="6"/>
  <c r="AA6" i="6"/>
  <c r="AE6" i="6"/>
  <c r="E6" i="6"/>
  <c r="F6" i="6"/>
  <c r="Z6" i="6"/>
  <c r="D6" i="6"/>
  <c r="Y6" i="6"/>
  <c r="AC6" i="6"/>
  <c r="Q6" i="6"/>
  <c r="V6" i="6"/>
  <c r="AD6" i="6"/>
  <c r="H6" i="6"/>
  <c r="U6" i="6"/>
  <c r="O6" i="6"/>
  <c r="L6" i="6"/>
  <c r="AF6" i="6"/>
  <c r="S6" i="6"/>
  <c r="T4" i="12" l="1"/>
  <c r="AH4" i="12"/>
  <c r="AA4" i="12"/>
  <c r="AE4" i="12"/>
  <c r="G4" i="12"/>
  <c r="U4" i="12"/>
  <c r="AC4" i="12"/>
  <c r="F4" i="12"/>
  <c r="E5" i="12"/>
  <c r="U5" i="12"/>
  <c r="M5" i="12"/>
  <c r="H5" i="12"/>
  <c r="V5" i="12"/>
  <c r="E4" i="12"/>
  <c r="H4" i="12"/>
  <c r="AI4" i="12"/>
  <c r="AD4" i="12"/>
  <c r="K5" i="12"/>
  <c r="AI5" i="12"/>
  <c r="R5" i="12"/>
  <c r="AC5" i="12"/>
  <c r="AH5" i="12"/>
  <c r="B26" i="15"/>
  <c r="C26" i="15" s="1"/>
  <c r="B2" i="12" s="1"/>
  <c r="B27" i="15"/>
  <c r="C27" i="15" s="1"/>
  <c r="B3" i="12" s="1"/>
  <c r="AG5" i="12"/>
  <c r="O5" i="12"/>
  <c r="AG4" i="12"/>
  <c r="L4" i="12"/>
  <c r="Q4" i="12"/>
  <c r="W4" i="12"/>
  <c r="T5" i="12"/>
  <c r="Y5" i="12"/>
  <c r="I5" i="12"/>
  <c r="W5" i="12"/>
  <c r="J4" i="12"/>
  <c r="V4" i="12"/>
  <c r="Z4" i="12"/>
  <c r="D4" i="12"/>
  <c r="Q5" i="12"/>
  <c r="G5" i="12"/>
  <c r="X5" i="12"/>
  <c r="Z5" i="12"/>
  <c r="AE5" i="12"/>
  <c r="C4" i="12"/>
  <c r="R4" i="12"/>
  <c r="O4" i="12"/>
  <c r="S4" i="12"/>
  <c r="AJ4" i="12"/>
  <c r="C5" i="12"/>
  <c r="J5" i="12"/>
  <c r="S5" i="12"/>
  <c r="L5" i="12"/>
  <c r="E13" i="14"/>
  <c r="F5" i="12"/>
  <c r="E14" i="14"/>
  <c r="B31" i="14" s="1"/>
  <c r="C31" i="14" s="1"/>
  <c r="B5" i="6" s="1"/>
  <c r="P4" i="12"/>
  <c r="K4" i="12"/>
  <c r="AB4" i="12"/>
  <c r="AF4" i="12"/>
  <c r="M4" i="12"/>
  <c r="AA5" i="12"/>
  <c r="P5" i="12"/>
  <c r="D5" i="12"/>
  <c r="AF5" i="12"/>
  <c r="N4" i="12"/>
  <c r="X4" i="12"/>
  <c r="I4" i="12"/>
  <c r="AJ5" i="12"/>
  <c r="AD5" i="12"/>
  <c r="AB5" i="12"/>
  <c r="E15" i="14"/>
  <c r="B30" i="14" s="1"/>
  <c r="C30" i="14" s="1"/>
  <c r="B4" i="6" s="1"/>
  <c r="C3" i="12" l="1"/>
  <c r="F3" i="12"/>
  <c r="M3" i="12"/>
  <c r="H3" i="12"/>
  <c r="U3" i="12"/>
  <c r="AE3" i="12"/>
  <c r="AF3" i="12"/>
  <c r="O3" i="12"/>
  <c r="W3" i="12"/>
  <c r="AC3" i="12"/>
  <c r="V3" i="12"/>
  <c r="Z3" i="12"/>
  <c r="J3" i="12"/>
  <c r="P3" i="12"/>
  <c r="AH3" i="12"/>
  <c r="D3" i="12"/>
  <c r="T3" i="12"/>
  <c r="Q3" i="12"/>
  <c r="L3" i="12"/>
  <c r="AA3" i="12"/>
  <c r="AB3" i="12"/>
  <c r="G3" i="12"/>
  <c r="X3" i="12"/>
  <c r="AJ3" i="12"/>
  <c r="E3" i="12"/>
  <c r="N3" i="12"/>
  <c r="Y3" i="12"/>
  <c r="K3" i="12"/>
  <c r="AG3" i="12"/>
  <c r="I3" i="12"/>
  <c r="AD3" i="12"/>
  <c r="AI3" i="12"/>
  <c r="R3" i="12"/>
  <c r="S3" i="12"/>
  <c r="C2" i="12"/>
  <c r="X2" i="12"/>
  <c r="J2" i="12"/>
  <c r="O2" i="12"/>
  <c r="Q2" i="12"/>
  <c r="Z2" i="12"/>
  <c r="V2" i="12"/>
  <c r="H2" i="12"/>
  <c r="AB2" i="12"/>
  <c r="W2" i="12"/>
  <c r="K2" i="12"/>
  <c r="G2" i="12"/>
  <c r="S2" i="12"/>
  <c r="F2" i="12"/>
  <c r="AI2" i="12"/>
  <c r="I2" i="12"/>
  <c r="E2" i="12"/>
  <c r="Y2" i="12"/>
  <c r="U2" i="12"/>
  <c r="D2" i="12"/>
  <c r="T2" i="12"/>
  <c r="P2" i="12"/>
  <c r="AJ2" i="12"/>
  <c r="R2" i="12"/>
  <c r="AF2" i="12"/>
  <c r="AD2" i="12"/>
  <c r="AE2" i="12"/>
  <c r="AG2" i="12"/>
  <c r="AA2" i="12"/>
  <c r="AH2" i="12"/>
  <c r="M2" i="12"/>
  <c r="AC2" i="12"/>
  <c r="N2" i="12"/>
  <c r="L2" i="12"/>
  <c r="B33" i="14"/>
  <c r="B32" i="14"/>
  <c r="C32" i="14" s="1"/>
  <c r="B7" i="6" s="1"/>
  <c r="B29" i="14"/>
  <c r="C29" i="14" s="1"/>
  <c r="B3" i="6" s="1"/>
  <c r="B28" i="14"/>
  <c r="E4" i="6"/>
  <c r="C4" i="6"/>
  <c r="AF4" i="6"/>
  <c r="P4" i="6"/>
  <c r="X4" i="6"/>
  <c r="W4" i="6"/>
  <c r="F4" i="6"/>
  <c r="Y4" i="6"/>
  <c r="AJ4" i="6"/>
  <c r="AE4" i="6"/>
  <c r="R4" i="6"/>
  <c r="O4" i="6"/>
  <c r="K4" i="6"/>
  <c r="N4" i="6"/>
  <c r="AH4" i="6"/>
  <c r="G4" i="6"/>
  <c r="I4" i="6"/>
  <c r="AG4" i="6"/>
  <c r="S4" i="6"/>
  <c r="AI4" i="6"/>
  <c r="T4" i="6"/>
  <c r="U4" i="6"/>
  <c r="D4" i="6"/>
  <c r="H4" i="6"/>
  <c r="L4" i="6"/>
  <c r="AA4" i="6"/>
  <c r="AB4" i="6"/>
  <c r="J4" i="6"/>
  <c r="M4" i="6"/>
  <c r="V4" i="6"/>
  <c r="Q4" i="6"/>
  <c r="Z4" i="6"/>
  <c r="AC4" i="6"/>
  <c r="AD4" i="6"/>
  <c r="X5" i="6"/>
  <c r="P5" i="6"/>
  <c r="F5" i="6"/>
  <c r="R5" i="6"/>
  <c r="AD5" i="6"/>
  <c r="K5" i="6"/>
  <c r="V5" i="6"/>
  <c r="T5" i="6"/>
  <c r="D5" i="6"/>
  <c r="AB5" i="6"/>
  <c r="AC5" i="6"/>
  <c r="M5" i="6"/>
  <c r="S5" i="6"/>
  <c r="W5" i="6"/>
  <c r="L5" i="6"/>
  <c r="N5" i="6"/>
  <c r="AA5" i="6"/>
  <c r="E5" i="6"/>
  <c r="AJ5" i="6"/>
  <c r="AH5" i="6"/>
  <c r="J5" i="6"/>
  <c r="I5" i="6"/>
  <c r="H5" i="6"/>
  <c r="O5" i="6"/>
  <c r="AE5" i="6"/>
  <c r="Z5" i="6"/>
  <c r="U5" i="6"/>
  <c r="AI5" i="6"/>
  <c r="G5" i="6"/>
  <c r="Y5" i="6"/>
  <c r="C5" i="6"/>
  <c r="AG5" i="6"/>
  <c r="AF5" i="6"/>
  <c r="Q5" i="6"/>
  <c r="C33" i="14" l="1"/>
  <c r="B7" i="12" s="1"/>
  <c r="C28" i="14"/>
  <c r="B2" i="6" s="1"/>
  <c r="Z3" i="6"/>
  <c r="P3" i="6"/>
  <c r="G3" i="6"/>
  <c r="Q3" i="6"/>
  <c r="J3" i="6"/>
  <c r="C3" i="6"/>
  <c r="AH3" i="6"/>
  <c r="W3" i="6"/>
  <c r="AA3" i="6"/>
  <c r="E3" i="6"/>
  <c r="AB3" i="6"/>
  <c r="O3" i="6"/>
  <c r="AD3" i="6"/>
  <c r="S3" i="6"/>
  <c r="X3" i="6"/>
  <c r="AC3" i="6"/>
  <c r="U3" i="6"/>
  <c r="M3" i="6"/>
  <c r="H3" i="6"/>
  <c r="I3" i="6"/>
  <c r="N3" i="6"/>
  <c r="D3" i="6"/>
  <c r="R3" i="6"/>
  <c r="F3" i="6"/>
  <c r="AI3" i="6"/>
  <c r="AJ3" i="6"/>
  <c r="T3" i="6"/>
  <c r="AF3" i="6"/>
  <c r="V3" i="6"/>
  <c r="K3" i="6"/>
  <c r="AG3" i="6"/>
  <c r="Y3" i="6"/>
  <c r="AE3" i="6"/>
  <c r="L3" i="6"/>
  <c r="D7" i="6"/>
  <c r="AJ7" i="6"/>
  <c r="J7" i="6"/>
  <c r="AD7" i="6"/>
  <c r="Z7" i="6"/>
  <c r="AC7" i="6"/>
  <c r="N7" i="6"/>
  <c r="AF7" i="6"/>
  <c r="M7" i="6"/>
  <c r="W7" i="6"/>
  <c r="AI7" i="6"/>
  <c r="I7" i="6"/>
  <c r="F7" i="6"/>
  <c r="AE7" i="6"/>
  <c r="Q7" i="6"/>
  <c r="T7" i="6"/>
  <c r="AH7" i="6"/>
  <c r="R7" i="6"/>
  <c r="E7" i="6"/>
  <c r="P7" i="6"/>
  <c r="Y7" i="6"/>
  <c r="C7" i="6"/>
  <c r="G7" i="6"/>
  <c r="O7" i="6"/>
  <c r="V7" i="6"/>
  <c r="H7" i="6"/>
  <c r="L7" i="6"/>
  <c r="U7" i="6"/>
  <c r="K7" i="6"/>
  <c r="AA7" i="6"/>
  <c r="AG7" i="6"/>
  <c r="AB7" i="6"/>
  <c r="X7" i="6"/>
  <c r="S7" i="6"/>
  <c r="Y7" i="12" l="1"/>
  <c r="AB7" i="12"/>
  <c r="R7" i="12"/>
  <c r="P7" i="12"/>
  <c r="N7" i="12"/>
  <c r="I7" i="12"/>
  <c r="X7" i="12"/>
  <c r="AD7" i="12"/>
  <c r="G7" i="12"/>
  <c r="T7" i="12"/>
  <c r="AF7" i="12"/>
  <c r="M7" i="12"/>
  <c r="AE7" i="12"/>
  <c r="S7" i="12"/>
  <c r="H7" i="12"/>
  <c r="V7" i="12"/>
  <c r="K7" i="12"/>
  <c r="Q7" i="12"/>
  <c r="AC7" i="12"/>
  <c r="F7" i="12"/>
  <c r="L7" i="12"/>
  <c r="AA7" i="12"/>
  <c r="O7" i="12"/>
  <c r="J7" i="12"/>
  <c r="AI7" i="12"/>
  <c r="AJ7" i="12"/>
  <c r="W7" i="12"/>
  <c r="E7" i="12"/>
  <c r="U7" i="12"/>
  <c r="Z7" i="12"/>
  <c r="C7" i="12"/>
  <c r="D7" i="12"/>
  <c r="AH7" i="12"/>
  <c r="AG7" i="12"/>
  <c r="E2" i="6"/>
  <c r="D2" i="6"/>
  <c r="S2" i="6"/>
  <c r="L2" i="6"/>
  <c r="AD2" i="6"/>
  <c r="R2" i="6"/>
  <c r="AJ2" i="6"/>
  <c r="AI2" i="6"/>
  <c r="Z2" i="6"/>
  <c r="M2" i="6"/>
  <c r="F2" i="6"/>
  <c r="U2" i="6"/>
  <c r="P2" i="6"/>
  <c r="G2" i="6"/>
  <c r="O2" i="6"/>
  <c r="J2" i="6"/>
  <c r="AC2" i="6"/>
  <c r="T2" i="6"/>
  <c r="K2" i="6"/>
  <c r="Q2" i="6"/>
  <c r="AG2" i="6"/>
  <c r="V2" i="6"/>
  <c r="AF2" i="6"/>
  <c r="I2" i="6"/>
  <c r="AB2" i="6"/>
  <c r="AH2" i="6"/>
  <c r="C2" i="6"/>
  <c r="X2" i="6"/>
  <c r="Y2" i="6"/>
  <c r="H2" i="6"/>
  <c r="AE2" i="6"/>
  <c r="N2" i="6"/>
  <c r="W2" i="6"/>
  <c r="AA2" i="6"/>
</calcChain>
</file>

<file path=xl/sharedStrings.xml><?xml version="1.0" encoding="utf-8"?>
<sst xmlns="http://schemas.openxmlformats.org/spreadsheetml/2006/main" count="152" uniqueCount="83">
  <si>
    <t>Source:</t>
  </si>
  <si>
    <t>Notes:</t>
  </si>
  <si>
    <t>Vehicle Type</t>
  </si>
  <si>
    <t>LDVs</t>
  </si>
  <si>
    <t>HDVs</t>
  </si>
  <si>
    <t>aircraft</t>
  </si>
  <si>
    <t>rail</t>
  </si>
  <si>
    <t>ships</t>
  </si>
  <si>
    <t>motorbikes</t>
  </si>
  <si>
    <t>Mode</t>
  </si>
  <si>
    <t>Sub-mode</t>
  </si>
  <si>
    <t>Technology</t>
  </si>
  <si>
    <t>Comment</t>
  </si>
  <si>
    <t>ROAD</t>
  </si>
  <si>
    <t>BUS</t>
  </si>
  <si>
    <t>DIESEL</t>
  </si>
  <si>
    <t>ELECTRIC</t>
  </si>
  <si>
    <t>ONMI-BUS</t>
  </si>
  <si>
    <t>CAR</t>
  </si>
  <si>
    <t>2W</t>
  </si>
  <si>
    <t>3W</t>
  </si>
  <si>
    <t>TAXI</t>
  </si>
  <si>
    <t>RAIL</t>
  </si>
  <si>
    <t>AIR</t>
  </si>
  <si>
    <t>HCV</t>
  </si>
  <si>
    <t>LCV</t>
  </si>
  <si>
    <t>See variable AVLo</t>
  </si>
  <si>
    <t>NITI Aayog, Government of India</t>
  </si>
  <si>
    <t>India Energy Security Scenarios 2047 downloadable Excel model</t>
  </si>
  <si>
    <t>http://indiaenergy.gov.in/iess/docs/IESS_Version2.2.xlsx</t>
  </si>
  <si>
    <t>Tables XIIa and XIIb</t>
  </si>
  <si>
    <t>Most vehicle types</t>
  </si>
  <si>
    <t>Passenger Ships</t>
  </si>
  <si>
    <t>Using Canada data</t>
  </si>
  <si>
    <t>Final calculations have been converted to miles</t>
  </si>
  <si>
    <t>BAADTbVT BAU Average Annual Dist Traveled by Vehicle Type</t>
  </si>
  <si>
    <t>Vehicle Loading (tons)</t>
  </si>
  <si>
    <t>Number of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</si>
  <si>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</si>
  <si>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</si>
  <si>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</si>
  <si>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</si>
  <si>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</si>
  <si>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</si>
  <si>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</si>
  <si>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Vehicle Loading (passengers)</t>
  </si>
  <si>
    <t>Km to miles conversion</t>
  </si>
  <si>
    <t>Total Passenger Transport Demand</t>
  </si>
  <si>
    <t>Billion Passenger Km Year</t>
  </si>
  <si>
    <t>Trajectory</t>
  </si>
  <si>
    <t>Notes</t>
  </si>
  <si>
    <t>BAU Level</t>
  </si>
  <si>
    <t>10% less than BAU by 2052</t>
  </si>
  <si>
    <t>20% less than BAU by 2052</t>
  </si>
  <si>
    <t>25% less than BAU by 2052</t>
  </si>
  <si>
    <t>Chosen</t>
  </si>
  <si>
    <t>Modal Shares for Passenger Transport Demand</t>
  </si>
  <si>
    <t>Description</t>
  </si>
  <si>
    <t>Delta</t>
  </si>
  <si>
    <t>Trajectory 1</t>
  </si>
  <si>
    <t>Submode</t>
  </si>
  <si>
    <t>LDV</t>
  </si>
  <si>
    <t>HDV</t>
  </si>
  <si>
    <t>Air</t>
  </si>
  <si>
    <t>Rail</t>
  </si>
  <si>
    <t>Total Passenger Miles</t>
  </si>
  <si>
    <t>Miles per Vehicle</t>
  </si>
  <si>
    <t>Total Freight Transport Demand</t>
  </si>
  <si>
    <t>BT-KM</t>
  </si>
  <si>
    <t>BAU</t>
  </si>
  <si>
    <t>10% less</t>
  </si>
  <si>
    <t>15% less</t>
  </si>
  <si>
    <t>20% less</t>
  </si>
  <si>
    <t>Total utilization of the vehicle through its life in tonne-kms</t>
  </si>
  <si>
    <t>tonne-km per vehicle life</t>
  </si>
  <si>
    <t>Freight Ships</t>
  </si>
  <si>
    <t>Using US data</t>
  </si>
  <si>
    <t>Vehicle loading</t>
  </si>
  <si>
    <t>See Canada model, variable BAADTbVT</t>
  </si>
  <si>
    <t>See U.S. model, variable BAADTbVT</t>
  </si>
  <si>
    <t>Start year vehicles by type</t>
  </si>
  <si>
    <t>See variable SYVbT</t>
  </si>
  <si>
    <t>Calculated 2018 Distance Traveled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</si>
</sst>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0">
    <numFmt numFmtId="41" formatCode="_ * #,##0_ ;_ * \-#,##0_ ;_ * &quot;-&quot;_ ;_ @_ "/>
    <numFmt numFmtId="43" formatCode="_ * #,##0.00_ ;_ * \-#,##0.00_ ;_ * &quot;-&quot;??_ ;_ @_ "/>
    <numFmt numFmtId="164" formatCode="_(* #,##0_);_(* \(#,##0\);_(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"/>
    <numFmt numFmtId="168" formatCode="###0.00_)"/>
    <numFmt numFmtId="169" formatCode="#,##0_)"/>
    <numFmt numFmtId="170" formatCode="_-* #,##0_-;\-* #,##0_-;_-* &quot;-&quot;_-;_-@_-"/>
    <numFmt numFmtId="171" formatCode="_-&quot;£&quot;* #,##0.00_-;\-&quot;£&quot;* #,##0.00_-;_-&quot;£&quot;* &quot;-&quot;??_-;_-@_-"/>
    <numFmt numFmtId="172" formatCode="_-* #,##0.00_-;\-* #,##0.00_-;_-* &quot;-&quot;??_-;_-@_-"/>
    <numFmt numFmtId="173" formatCode="#,##0.0_);\(#,##0.0\);&quot;-&quot;;@"/>
    <numFmt numFmtId="174" formatCode="#,##0.0_);\(#,##0.0\);&quot;-&quot;_);@"/>
    <numFmt numFmtId="175" formatCode="0%;\ \(0%\);\ \-"/>
    <numFmt numFmtId="176" formatCode="&quot;$&quot;#,##0\ ;\(&quot;$&quot;#,##0\)"/>
    <numFmt numFmtId="177" formatCode="0.00_)"/>
    <numFmt numFmtId="178" formatCode="mm/dd/yy"/>
    <numFmt numFmtId="179" formatCode="0.0_ ;\-0.0\ "/>
    <numFmt numFmtId="183" formatCode="_ * #,##0.00_ ;_ * \-#,##0.00_ ;_ * &quot;-&quot;??_ ;_ @_ "/>
    <numFmt numFmtId="190" formatCode="#,##0_);\(#,##0\);&quot;-&quot;_);@"/>
  </numFmts>
  <fonts count="9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sz val="12"/>
      <color theme="1"/>
      <name val="Arial"/>
      <family val="2"/>
    </font>
    <font>
      <sz val="10"/>
      <color rgb="FF3F3F76"/>
      <name val="Arial"/>
      <family val="2"/>
    </font>
    <font>
      <sz val="8"/>
      <name val="Calibri"/>
      <family val="1"/>
      <scheme val="minor"/>
    </font>
    <font>
      <b/>
      <sz val="10"/>
      <name val="Calibri"/>
      <family val="1"/>
      <scheme val="minor"/>
    </font>
    <font>
      <b/>
      <sz val="10"/>
      <color theme="1"/>
      <name val="Arial"/>
      <family val="2"/>
    </font>
    <font>
      <u/>
      <sz val="10"/>
      <color theme="10"/>
      <name val="Calibri"/>
      <family val="1"/>
      <scheme val="minor"/>
    </font>
    <font>
      <sz val="10"/>
      <color indexed="8"/>
      <name val="Calibri"/>
      <family val="1"/>
    </font>
    <font>
      <u/>
      <sz val="8.5"/>
      <color theme="10"/>
      <name val="Cambria"/>
      <family val="1"/>
    </font>
    <font>
      <sz val="10"/>
      <color rgb="FF006100"/>
      <name val="Arial"/>
      <family val="2"/>
    </font>
    <font>
      <sz val="10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8"/>
      <color indexed="8"/>
      <name val="Footlight MT Light"/>
      <family val="1"/>
    </font>
    <font>
      <sz val="10"/>
      <color indexed="8"/>
      <name val="Arial"/>
      <family val="2"/>
    </font>
    <font>
      <i/>
      <sz val="9"/>
      <name val="FrankLinGothicCond"/>
    </font>
    <font>
      <sz val="10"/>
      <color indexed="8"/>
      <name val="Antique Olive"/>
      <family val="2"/>
    </font>
    <font>
      <sz val="10"/>
      <name val="MS Serif"/>
      <family val="1"/>
    </font>
    <font>
      <sz val="9"/>
      <name val="FrankLinGothicCond"/>
    </font>
    <font>
      <sz val="10"/>
      <color indexed="16"/>
      <name val="MS Serif"/>
      <family val="1"/>
    </font>
    <font>
      <sz val="16"/>
      <color indexed="8"/>
      <name val="Footlight MT Light"/>
      <family val="1"/>
    </font>
    <font>
      <sz val="8"/>
      <name val="FrankLinGothicCond"/>
    </font>
    <font>
      <sz val="8"/>
      <name val="Arial"/>
      <family val="2"/>
    </font>
    <font>
      <b/>
      <sz val="12"/>
      <name val="Arial"/>
      <family val="2"/>
    </font>
    <font>
      <sz val="16"/>
      <name val="Times New Roman"/>
      <family val="1"/>
    </font>
    <font>
      <b/>
      <sz val="10"/>
      <name val="Times New Roman"/>
      <family val="1"/>
    </font>
    <font>
      <sz val="7"/>
      <name val="Small Fonts"/>
      <family val="2"/>
    </font>
    <font>
      <sz val="11"/>
      <color rgb="FF000000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b/>
      <sz val="9"/>
      <name val="FrankLinGothicCond"/>
    </font>
    <font>
      <b/>
      <i/>
      <sz val="9"/>
      <name val="FrankLinGothicCond"/>
    </font>
    <font>
      <b/>
      <sz val="8"/>
      <name val="FrankLinGothicCond"/>
    </font>
    <font>
      <b/>
      <sz val="12"/>
      <name val="MS Sans Serif"/>
      <family val="2"/>
    </font>
    <font>
      <sz val="12"/>
      <name val="MS Sans Serif"/>
      <family val="2"/>
    </font>
    <font>
      <b/>
      <sz val="8"/>
      <color indexed="8"/>
      <name val="Helv"/>
    </font>
    <font>
      <sz val="11"/>
      <name val="Times"/>
      <family val="1"/>
    </font>
    <font>
      <sz val="11"/>
      <name val="Times"/>
    </font>
    <font>
      <b/>
      <sz val="11"/>
      <name val="FranklinGothicCond"/>
    </font>
    <font>
      <b/>
      <sz val="12"/>
      <color theme="0"/>
      <name val="Calibri"/>
      <family val="2"/>
    </font>
    <font>
      <sz val="10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0"/>
      <name val="Calibri"/>
      <family val="1"/>
      <scheme val="minor"/>
    </font>
    <font>
      <sz val="10"/>
      <color theme="1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3" tint="-0.2499465926084170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medium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 style="thin">
        <color theme="0" tint="-0.34998626667073579"/>
      </left>
      <right/>
      <top/>
      <bottom/>
      <diagonal/>
    </border>
    <border>
      <left/>
      <right/>
      <top style="thin">
        <color theme="1" tint="4.9989318521683403E-2"/>
      </top>
      <bottom style="thin">
        <color auto="1"/>
      </bottom>
      <diagonal/>
    </border>
  </borders>
  <cellStyleXfs count="1003">
    <xf numFmtId="0" fontId="0" fillId="0" borderId="0"/>
    <xf numFmtId="0" fontId="3" fillId="0" borderId="0"/>
    <xf numFmtId="0" fontId="4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0" borderId="4" applyNumberFormat="0" applyFont="0" applyProtection="0">
      <alignment wrapText="1"/>
    </xf>
    <xf numFmtId="0" fontId="9" fillId="0" borderId="4" applyNumberFormat="0" applyFont="0" applyProtection="0">
      <alignment wrapText="1"/>
    </xf>
    <xf numFmtId="0" fontId="10" fillId="22" borderId="5" applyNumberFormat="0" applyAlignment="0" applyProtection="0"/>
    <xf numFmtId="0" fontId="11" fillId="23" borderId="6" applyNumberFormat="0" applyAlignment="0" applyProtection="0"/>
    <xf numFmtId="0" fontId="12" fillId="0" borderId="0">
      <alignment horizontal="center" vertical="center" wrapText="1"/>
    </xf>
    <xf numFmtId="166" fontId="3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13" fillId="0" borderId="0">
      <alignment horizontal="left" vertical="center" wrapText="1"/>
    </xf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14" fillId="0" borderId="7" applyNumberFormat="0" applyFill="0">
      <alignment horizontal="right"/>
    </xf>
    <xf numFmtId="168" fontId="15" fillId="0" borderId="7" applyNumberFormat="0" applyFill="0">
      <alignment horizontal="right"/>
    </xf>
    <xf numFmtId="169" fontId="16" fillId="0" borderId="7">
      <alignment horizontal="right" vertical="center"/>
    </xf>
    <xf numFmtId="49" fontId="17" fillId="0" borderId="7">
      <alignment horizontal="left" vertical="center"/>
    </xf>
    <xf numFmtId="168" fontId="14" fillId="0" borderId="7" applyNumberFormat="0" applyFill="0">
      <alignment horizontal="right"/>
    </xf>
    <xf numFmtId="0" fontId="1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8" applyNumberFormat="0" applyProtection="0">
      <alignment wrapText="1"/>
    </xf>
    <xf numFmtId="0" fontId="9" fillId="0" borderId="8" applyNumberFormat="0" applyProtection="0">
      <alignment wrapText="1"/>
    </xf>
    <xf numFmtId="0" fontId="19" fillId="6" borderId="0" applyNumberFormat="0" applyBorder="0" applyAlignment="0" applyProtection="0"/>
    <xf numFmtId="0" fontId="20" fillId="0" borderId="9" applyNumberFormat="0" applyProtection="0">
      <alignment wrapText="1"/>
    </xf>
    <xf numFmtId="0" fontId="20" fillId="0" borderId="9" applyNumberFormat="0" applyProtection="0">
      <alignment wrapText="1"/>
    </xf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7">
      <alignment horizontal="left"/>
    </xf>
    <xf numFmtId="0" fontId="25" fillId="0" borderId="7">
      <alignment horizontal="left"/>
    </xf>
    <xf numFmtId="0" fontId="26" fillId="0" borderId="13">
      <alignment horizontal="right" vertical="center"/>
    </xf>
    <xf numFmtId="0" fontId="27" fillId="0" borderId="7">
      <alignment horizontal="left" vertical="center"/>
    </xf>
    <xf numFmtId="0" fontId="14" fillId="0" borderId="7">
      <alignment horizontal="left" vertical="center"/>
    </xf>
    <xf numFmtId="0" fontId="24" fillId="0" borderId="7">
      <alignment horizontal="left"/>
    </xf>
    <xf numFmtId="0" fontId="24" fillId="24" borderId="0">
      <alignment horizontal="centerContinuous" wrapText="1"/>
    </xf>
    <xf numFmtId="49" fontId="24" fillId="24" borderId="1">
      <alignment horizontal="left" vertical="center"/>
    </xf>
    <xf numFmtId="0" fontId="24" fillId="24" borderId="0">
      <alignment horizontal="centerContinuous" vertical="center" wrapText="1"/>
    </xf>
    <xf numFmtId="0" fontId="28" fillId="0" borderId="0" applyNumberFormat="0" applyFill="0" applyBorder="0" applyAlignment="0" applyProtection="0">
      <alignment vertical="top"/>
      <protection locked="0"/>
    </xf>
    <xf numFmtId="0" fontId="29" fillId="9" borderId="5" applyNumberFormat="0" applyAlignment="0" applyProtection="0"/>
    <xf numFmtId="0" fontId="30" fillId="0" borderId="14" applyNumberFormat="0" applyFill="0" applyAlignment="0" applyProtection="0"/>
    <xf numFmtId="0" fontId="31" fillId="25" borderId="0" applyNumberFormat="0" applyBorder="0" applyAlignment="0" applyProtection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3" applyNumberFormat="0" applyFont="0" applyAlignment="0" applyProtection="0"/>
    <xf numFmtId="0" fontId="3" fillId="26" borderId="15" applyNumberFormat="0" applyFont="0" applyAlignment="0" applyProtection="0"/>
    <xf numFmtId="0" fontId="33" fillId="22" borderId="16" applyNumberFormat="0" applyAlignment="0" applyProtection="0"/>
    <xf numFmtId="0" fontId="20" fillId="0" borderId="17" applyNumberFormat="0" applyProtection="0">
      <alignment wrapText="1"/>
    </xf>
    <xf numFmtId="0" fontId="20" fillId="0" borderId="17" applyNumberFormat="0" applyProtection="0">
      <alignment wrapText="1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7">
      <alignment horizontal="left"/>
    </xf>
    <xf numFmtId="168" fontId="16" fillId="0" borderId="0" applyNumberFormat="0">
      <alignment horizontal="right"/>
    </xf>
    <xf numFmtId="0" fontId="26" fillId="27" borderId="0">
      <alignment horizontal="centerContinuous" vertical="center" wrapText="1"/>
    </xf>
    <xf numFmtId="0" fontId="26" fillId="0" borderId="18">
      <alignment horizontal="left" vertical="center"/>
    </xf>
    <xf numFmtId="0" fontId="37" fillId="0" borderId="0" applyNumberFormat="0" applyProtection="0">
      <alignment horizontal="left"/>
    </xf>
    <xf numFmtId="0" fontId="37" fillId="0" borderId="0" applyNumberFormat="0" applyProtection="0">
      <alignment horizontal="left"/>
    </xf>
    <xf numFmtId="0" fontId="38" fillId="0" borderId="0" applyNumberFormat="0" applyFill="0" applyBorder="0" applyAlignment="0" applyProtection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19" applyNumberFormat="0" applyFill="0" applyAlignment="0" applyProtection="0"/>
    <xf numFmtId="0" fontId="41" fillId="0" borderId="0" applyNumberFormat="0" applyFill="0" applyBorder="0" applyAlignment="0" applyProtection="0"/>
    <xf numFmtId="49" fontId="16" fillId="0" borderId="7">
      <alignment horizontal="left"/>
    </xf>
    <xf numFmtId="0" fontId="26" fillId="0" borderId="13">
      <alignment horizontal="left"/>
    </xf>
    <xf numFmtId="0" fontId="24" fillId="0" borderId="0">
      <alignment horizontal="left" vertical="center"/>
    </xf>
    <xf numFmtId="49" fontId="34" fillId="0" borderId="7">
      <alignment horizontal="left"/>
    </xf>
    <xf numFmtId="0" fontId="42" fillId="0" borderId="0"/>
    <xf numFmtId="175" fontId="44" fillId="0" borderId="0" applyFont="0" applyFill="0" applyBorder="0" applyAlignment="0" applyProtection="0"/>
    <xf numFmtId="174" fontId="42" fillId="0" borderId="0" applyFont="0" applyFill="0" applyBorder="0" applyAlignment="0" applyProtection="0"/>
    <xf numFmtId="0" fontId="45" fillId="31" borderId="23" applyNumberFormat="0" applyAlignment="0" applyProtection="0"/>
    <xf numFmtId="173" fontId="46" fillId="0" borderId="0" applyNumberFormat="0" applyFill="0" applyBorder="0" applyAlignment="0" applyProtection="0"/>
    <xf numFmtId="0" fontId="43" fillId="0" borderId="28" applyNumberFormat="0">
      <alignment horizontal="left" vertical="center"/>
    </xf>
    <xf numFmtId="0" fontId="49" fillId="0" borderId="0" applyNumberFormat="0" applyFill="0" applyBorder="0" applyAlignment="0" applyProtection="0"/>
    <xf numFmtId="175" fontId="44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/>
    <xf numFmtId="0" fontId="51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/>
    <xf numFmtId="0" fontId="4" fillId="55" borderId="0" applyNumberFormat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" fillId="35" borderId="0" applyNumberFormat="0" applyBorder="0" applyAlignment="0" applyProtection="0"/>
    <xf numFmtId="0" fontId="49" fillId="0" borderId="0" applyNumberFormat="0" applyFill="0" applyBorder="0" applyAlignment="0" applyProtection="0"/>
    <xf numFmtId="172" fontId="4" fillId="0" borderId="0" applyFont="0" applyFill="0" applyBorder="0" applyAlignment="0" applyProtection="0"/>
    <xf numFmtId="0" fontId="4" fillId="0" borderId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2" fillId="28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0" borderId="0"/>
    <xf numFmtId="0" fontId="4" fillId="55" borderId="0" applyNumberFormat="0" applyBorder="0" applyAlignment="0" applyProtection="0"/>
    <xf numFmtId="0" fontId="53" fillId="54" borderId="0" applyNumberFormat="0" applyBorder="0" applyAlignment="0" applyProtection="0"/>
    <xf numFmtId="0" fontId="54" fillId="0" borderId="0" applyNumberFormat="0" applyFill="0" applyBorder="0" applyAlignment="0" applyProtection="0"/>
    <xf numFmtId="0" fontId="55" fillId="0" borderId="20" applyNumberFormat="0" applyFill="0" applyAlignment="0" applyProtection="0"/>
    <xf numFmtId="0" fontId="56" fillId="0" borderId="21" applyNumberFormat="0" applyFill="0" applyAlignment="0" applyProtection="0"/>
    <xf numFmtId="0" fontId="57" fillId="0" borderId="22" applyNumberFormat="0" applyFill="0" applyAlignment="0" applyProtection="0"/>
    <xf numFmtId="0" fontId="57" fillId="0" borderId="0" applyNumberFormat="0" applyFill="0" applyBorder="0" applyAlignment="0" applyProtection="0"/>
    <xf numFmtId="0" fontId="58" fillId="29" borderId="0" applyNumberFormat="0" applyBorder="0" applyAlignment="0" applyProtection="0"/>
    <xf numFmtId="0" fontId="59" fillId="30" borderId="0" applyNumberFormat="0" applyBorder="0" applyAlignment="0" applyProtection="0"/>
    <xf numFmtId="0" fontId="60" fillId="32" borderId="24" applyNumberFormat="0" applyAlignment="0" applyProtection="0"/>
    <xf numFmtId="0" fontId="61" fillId="32" borderId="23" applyNumberFormat="0" applyAlignment="0" applyProtection="0"/>
    <xf numFmtId="0" fontId="62" fillId="0" borderId="25" applyNumberFormat="0" applyFill="0" applyAlignment="0" applyProtection="0"/>
    <xf numFmtId="0" fontId="63" fillId="33" borderId="26" applyNumberFormat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48" fillId="0" borderId="27" applyNumberFormat="0" applyFill="0" applyAlignment="0" applyProtection="0"/>
    <xf numFmtId="0" fontId="53" fillId="34" borderId="0" applyNumberFormat="0" applyBorder="0" applyAlignment="0" applyProtection="0"/>
    <xf numFmtId="0" fontId="4" fillId="36" borderId="0" applyNumberFormat="0" applyBorder="0" applyAlignment="0" applyProtection="0"/>
    <xf numFmtId="0" fontId="53" fillId="37" borderId="0" applyNumberFormat="0" applyBorder="0" applyAlignment="0" applyProtection="0"/>
    <xf numFmtId="0" fontId="53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53" fillId="41" borderId="0" applyNumberFormat="0" applyBorder="0" applyAlignment="0" applyProtection="0"/>
    <xf numFmtId="0" fontId="53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53" fillId="45" borderId="0" applyNumberFormat="0" applyBorder="0" applyAlignment="0" applyProtection="0"/>
    <xf numFmtId="0" fontId="53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53" fillId="49" borderId="0" applyNumberFormat="0" applyBorder="0" applyAlignment="0" applyProtection="0"/>
    <xf numFmtId="0" fontId="53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53" fillId="53" borderId="0" applyNumberFormat="0" applyBorder="0" applyAlignment="0" applyProtection="0"/>
    <xf numFmtId="0" fontId="4" fillId="56" borderId="0" applyNumberFormat="0" applyBorder="0" applyAlignment="0" applyProtection="0"/>
    <xf numFmtId="0" fontId="53" fillId="57" borderId="0" applyNumberFormat="0" applyBorder="0" applyAlignment="0" applyProtection="0"/>
    <xf numFmtId="0" fontId="4" fillId="0" borderId="0"/>
    <xf numFmtId="0" fontId="4" fillId="3" borderId="3" applyNumberFormat="0" applyFont="0" applyAlignment="0" applyProtection="0"/>
    <xf numFmtId="0" fontId="4" fillId="35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3" borderId="3" applyNumberFormat="0" applyFont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0" borderId="0"/>
    <xf numFmtId="0" fontId="4" fillId="3" borderId="3" applyNumberFormat="0" applyFont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174" fontId="42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" fillId="55" borderId="0" applyNumberFormat="0" applyBorder="0" applyAlignment="0" applyProtection="0"/>
    <xf numFmtId="166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3" fillId="10" borderId="0" applyNumberFormat="0" applyBorder="0" applyAlignment="0">
      <protection locked="0"/>
    </xf>
    <xf numFmtId="4" fontId="66" fillId="0" borderId="33" applyFill="0">
      <alignment vertical="center"/>
      <protection locked="0"/>
    </xf>
    <xf numFmtId="4" fontId="66" fillId="0" borderId="33" applyFill="0">
      <alignment vertical="center"/>
      <protection locked="0"/>
    </xf>
    <xf numFmtId="0" fontId="67" fillId="0" borderId="0" applyFill="0" applyBorder="0" applyAlignment="0"/>
    <xf numFmtId="0" fontId="10" fillId="22" borderId="5" applyNumberFormat="0" applyAlignment="0" applyProtection="0"/>
    <xf numFmtId="0" fontId="10" fillId="22" borderId="5" applyNumberFormat="0" applyAlignment="0" applyProtection="0"/>
    <xf numFmtId="0" fontId="10" fillId="22" borderId="5" applyNumberFormat="0" applyAlignment="0" applyProtection="0"/>
    <xf numFmtId="0" fontId="30" fillId="0" borderId="14" applyNumberFormat="0" applyFill="0" applyAlignment="0" applyProtection="0"/>
    <xf numFmtId="0" fontId="11" fillId="23" borderId="6" applyNumberFormat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14" fillId="0" borderId="0"/>
    <xf numFmtId="0" fontId="14" fillId="0" borderId="0"/>
    <xf numFmtId="0" fontId="68" fillId="0" borderId="1">
      <alignment horizontal="right" wrapText="1"/>
    </xf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3" fontId="69" fillId="0" borderId="0" applyFont="0" applyFill="0" applyBorder="0" applyAlignment="0" applyProtection="0"/>
    <xf numFmtId="0" fontId="70" fillId="0" borderId="0" applyNumberFormat="0" applyAlignment="0">
      <alignment horizontal="left"/>
    </xf>
    <xf numFmtId="176" fontId="69" fillId="0" borderId="0" applyFont="0" applyFill="0" applyBorder="0" applyAlignment="0" applyProtection="0"/>
    <xf numFmtId="3" fontId="71" fillId="0" borderId="0">
      <alignment horizontal="right"/>
    </xf>
    <xf numFmtId="0" fontId="71" fillId="0" borderId="0">
      <alignment horizontal="left"/>
    </xf>
    <xf numFmtId="0" fontId="69" fillId="0" borderId="0" applyFont="0" applyFill="0" applyBorder="0" applyAlignment="0" applyProtection="0"/>
    <xf numFmtId="0" fontId="72" fillId="0" borderId="0" applyNumberFormat="0" applyAlignment="0">
      <alignment horizontal="left"/>
    </xf>
    <xf numFmtId="4" fontId="73" fillId="0" borderId="0" applyFill="0" applyBorder="0">
      <protection locked="0"/>
    </xf>
    <xf numFmtId="2" fontId="69" fillId="0" borderId="0" applyFont="0" applyFill="0" applyBorder="0" applyAlignment="0" applyProtection="0"/>
    <xf numFmtId="0" fontId="74" fillId="0" borderId="0">
      <alignment wrapText="1"/>
    </xf>
    <xf numFmtId="38" fontId="75" fillId="59" borderId="0" applyNumberFormat="0" applyBorder="0" applyAlignment="0" applyProtection="0"/>
    <xf numFmtId="0" fontId="76" fillId="0" borderId="31" applyNumberFormat="0" applyAlignment="0" applyProtection="0">
      <alignment horizontal="left" vertical="center"/>
    </xf>
    <xf numFmtId="0" fontId="76" fillId="0" borderId="29">
      <alignment horizontal="left" vertical="center"/>
    </xf>
    <xf numFmtId="0" fontId="76" fillId="0" borderId="29">
      <alignment horizontal="left" vertical="center"/>
    </xf>
    <xf numFmtId="0" fontId="76" fillId="0" borderId="29">
      <alignment horizontal="left" vertical="center"/>
    </xf>
    <xf numFmtId="0" fontId="28" fillId="0" borderId="0" applyNumberFormat="0" applyFill="0" applyBorder="0" applyAlignment="0" applyProtection="0">
      <alignment vertical="top"/>
      <protection locked="0"/>
    </xf>
    <xf numFmtId="10" fontId="75" fillId="60" borderId="32" applyNumberFormat="0" applyBorder="0" applyAlignment="0" applyProtection="0"/>
    <xf numFmtId="10" fontId="75" fillId="60" borderId="32" applyNumberFormat="0" applyBorder="0" applyAlignment="0" applyProtection="0"/>
    <xf numFmtId="10" fontId="75" fillId="60" borderId="32" applyNumberFormat="0" applyBorder="0" applyAlignment="0" applyProtection="0"/>
    <xf numFmtId="177" fontId="77" fillId="0" borderId="2" applyNumberFormat="0" applyFill="0" applyBorder="0">
      <alignment horizontal="left" vertical="center"/>
    </xf>
    <xf numFmtId="177" fontId="26" fillId="0" borderId="0"/>
    <xf numFmtId="167" fontId="78" fillId="0" borderId="30">
      <alignment horizontal="right"/>
    </xf>
    <xf numFmtId="0" fontId="31" fillId="25" borderId="0" applyNumberFormat="0" applyBorder="0" applyAlignment="0" applyProtection="0"/>
    <xf numFmtId="37" fontId="79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0" fontId="75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80" fillId="0" borderId="0"/>
    <xf numFmtId="0" fontId="81" fillId="0" borderId="0"/>
    <xf numFmtId="0" fontId="82" fillId="0" borderId="0"/>
    <xf numFmtId="0" fontId="3" fillId="26" borderId="15" applyNumberFormat="0" applyFont="0" applyAlignment="0" applyProtection="0"/>
    <xf numFmtId="0" fontId="3" fillId="26" borderId="15" applyNumberFormat="0" applyFont="0" applyAlignment="0" applyProtection="0"/>
    <xf numFmtId="0" fontId="3" fillId="26" borderId="15" applyNumberFormat="0" applyFont="0" applyAlignment="0" applyProtection="0"/>
    <xf numFmtId="0" fontId="14" fillId="0" borderId="0"/>
    <xf numFmtId="0" fontId="14" fillId="0" borderId="0"/>
    <xf numFmtId="0" fontId="14" fillId="0" borderId="34"/>
    <xf numFmtId="0" fontId="14" fillId="0" borderId="34"/>
    <xf numFmtId="10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8" fontId="34" fillId="0" borderId="0" applyNumberFormat="0" applyFill="0" applyBorder="0" applyAlignment="0" applyProtection="0">
      <alignment horizontal="left"/>
    </xf>
    <xf numFmtId="0" fontId="71" fillId="0" borderId="0" applyBorder="0">
      <alignment horizontal="left" vertical="center" wrapText="1"/>
    </xf>
    <xf numFmtId="0" fontId="83" fillId="0" borderId="0" applyBorder="0">
      <alignment horizontal="left" vertical="center" wrapText="1"/>
    </xf>
    <xf numFmtId="0" fontId="84" fillId="0" borderId="0" applyBorder="0">
      <alignment horizontal="left" vertical="center" wrapText="1"/>
    </xf>
    <xf numFmtId="0" fontId="14" fillId="0" borderId="0"/>
    <xf numFmtId="0" fontId="74" fillId="0" borderId="0">
      <alignment vertical="top"/>
    </xf>
    <xf numFmtId="0" fontId="74" fillId="0" borderId="0"/>
    <xf numFmtId="0" fontId="85" fillId="0" borderId="0"/>
    <xf numFmtId="0" fontId="85" fillId="0" borderId="0">
      <alignment vertical="top"/>
    </xf>
    <xf numFmtId="0" fontId="86" fillId="0" borderId="32">
      <alignment horizontal="center"/>
    </xf>
    <xf numFmtId="0" fontId="86" fillId="0" borderId="32">
      <alignment horizontal="center"/>
    </xf>
    <xf numFmtId="0" fontId="86" fillId="0" borderId="32">
      <alignment horizontal="center"/>
    </xf>
    <xf numFmtId="0" fontId="86" fillId="0" borderId="0">
      <alignment horizontal="center" vertical="center"/>
    </xf>
    <xf numFmtId="0" fontId="87" fillId="61" borderId="0" applyNumberFormat="0" applyFill="0">
      <alignment horizontal="left" vertical="center"/>
    </xf>
    <xf numFmtId="40" fontId="88" fillId="0" borderId="0" applyBorder="0">
      <alignment horizontal="right"/>
    </xf>
    <xf numFmtId="0" fontId="14" fillId="0" borderId="0"/>
    <xf numFmtId="0" fontId="14" fillId="0" borderId="0"/>
    <xf numFmtId="0" fontId="89" fillId="0" borderId="0"/>
    <xf numFmtId="0" fontId="90" fillId="0" borderId="0"/>
    <xf numFmtId="0" fontId="89" fillId="0" borderId="0"/>
    <xf numFmtId="0" fontId="91" fillId="0" borderId="0">
      <alignment vertical="center"/>
    </xf>
    <xf numFmtId="0" fontId="4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70" fontId="3" fillId="0" borderId="0" applyFont="0" applyFill="0" applyBorder="0" applyAlignment="0" applyProtection="0"/>
    <xf numFmtId="0" fontId="3" fillId="0" borderId="0"/>
    <xf numFmtId="0" fontId="38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8" fillId="5" borderId="0" applyNumberFormat="0" applyBorder="0" applyAlignment="0" applyProtection="0"/>
    <xf numFmtId="0" fontId="19" fillId="6" borderId="0" applyNumberFormat="0" applyBorder="0" applyAlignment="0" applyProtection="0"/>
    <xf numFmtId="0" fontId="2" fillId="0" borderId="0" applyNumberFormat="0" applyFill="0" applyBorder="0" applyAlignment="0" applyProtection="0"/>
    <xf numFmtId="0" fontId="4" fillId="55" borderId="0" applyNumberFormat="0" applyBorder="0" applyAlignment="0" applyProtection="0"/>
    <xf numFmtId="171" fontId="42" fillId="0" borderId="0" applyFont="0" applyFill="0" applyBorder="0" applyAlignment="0" applyProtection="0"/>
    <xf numFmtId="0" fontId="5" fillId="0" borderId="0"/>
    <xf numFmtId="0" fontId="4" fillId="55" borderId="0" applyNumberFormat="0" applyBorder="0" applyAlignment="0" applyProtection="0"/>
    <xf numFmtId="0" fontId="42" fillId="0" borderId="0"/>
    <xf numFmtId="0" fontId="5" fillId="0" borderId="0"/>
    <xf numFmtId="174" fontId="42" fillId="0" borderId="0" applyFont="0" applyFill="0" applyBorder="0" applyAlignment="0" applyProtection="0"/>
    <xf numFmtId="175" fontId="4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4" fillId="0" borderId="0" applyFont="0" applyFill="0" applyBorder="0" applyAlignment="0" applyProtection="0"/>
    <xf numFmtId="0" fontId="45" fillId="31" borderId="23" applyNumberFormat="0" applyAlignment="0" applyProtection="0"/>
    <xf numFmtId="175" fontId="44" fillId="0" borderId="0" applyFont="0" applyFill="0" applyBorder="0" applyAlignment="0" applyProtection="0"/>
    <xf numFmtId="0" fontId="42" fillId="0" borderId="0"/>
    <xf numFmtId="0" fontId="5" fillId="0" borderId="0"/>
    <xf numFmtId="0" fontId="5" fillId="5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92" fillId="62" borderId="0"/>
    <xf numFmtId="167" fontId="93" fillId="58" borderId="0">
      <alignment horizontal="left"/>
    </xf>
    <xf numFmtId="1" fontId="93" fillId="58" borderId="29">
      <alignment horizontal="left"/>
    </xf>
    <xf numFmtId="179" fontId="47" fillId="58" borderId="0" applyBorder="0" applyProtection="0">
      <alignment horizontal="left"/>
    </xf>
    <xf numFmtId="9" fontId="5" fillId="0" borderId="0" applyFont="0" applyFill="0" applyBorder="0" applyAlignment="0" applyProtection="0"/>
    <xf numFmtId="167" fontId="93" fillId="58" borderId="1">
      <alignment horizontal="left"/>
    </xf>
    <xf numFmtId="9" fontId="93" fillId="58" borderId="0">
      <alignment horizontal="left"/>
    </xf>
    <xf numFmtId="0" fontId="5" fillId="0" borderId="0"/>
    <xf numFmtId="43" fontId="5" fillId="0" borderId="0" applyFont="0" applyFill="0" applyBorder="0" applyAlignment="0" applyProtection="0"/>
    <xf numFmtId="0" fontId="5" fillId="5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1" fontId="93" fillId="58" borderId="29">
      <alignment horizontal="left"/>
    </xf>
    <xf numFmtId="9" fontId="5" fillId="0" borderId="0" applyFont="0" applyFill="0" applyBorder="0" applyAlignment="0" applyProtection="0"/>
    <xf numFmtId="0" fontId="5" fillId="0" borderId="0"/>
    <xf numFmtId="0" fontId="5" fillId="0" borderId="0"/>
    <xf numFmtId="1" fontId="93" fillId="58" borderId="29">
      <alignment horizontal="left"/>
    </xf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68" fillId="0" borderId="35">
      <alignment horizontal="right" wrapText="1"/>
    </xf>
    <xf numFmtId="167" fontId="93" fillId="58" borderId="35">
      <alignment horizontal="left"/>
    </xf>
    <xf numFmtId="0" fontId="42" fillId="0" borderId="0"/>
    <xf numFmtId="175" fontId="44" fillId="0" borderId="0" applyFont="0" applyFill="0" applyBorder="0" applyAlignment="0" applyProtection="0"/>
    <xf numFmtId="0" fontId="45" fillId="31" borderId="23" applyNumberFormat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9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41" fontId="3" fillId="0" borderId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5" fillId="31" borderId="23" applyNumberFormat="0" applyAlignment="0" applyProtection="0"/>
    <xf numFmtId="175" fontId="44" fillId="0" borderId="0" applyFont="0" applyFill="0" applyBorder="0" applyAlignment="0" applyProtection="0"/>
    <xf numFmtId="0" fontId="42" fillId="0" borderId="0"/>
    <xf numFmtId="183" fontId="5" fillId="0" borderId="0" applyFont="0" applyFill="0" applyBorder="0" applyAlignment="0" applyProtection="0"/>
    <xf numFmtId="0" fontId="49" fillId="0" borderId="0" applyNumberFormat="0" applyFill="0" applyBorder="0" applyAlignment="0" applyProtection="0"/>
    <xf numFmtId="183" fontId="5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0" fillId="0" borderId="0" xfId="0" applyAlignment="1"/>
    <xf numFmtId="1" fontId="0" fillId="0" borderId="0" xfId="0" applyNumberFormat="1" applyAlignment="1"/>
    <xf numFmtId="0" fontId="0" fillId="2" borderId="0" xfId="0" applyFill="1"/>
    <xf numFmtId="0" fontId="94" fillId="0" borderId="0" xfId="0" applyFont="1"/>
    <xf numFmtId="0" fontId="0" fillId="0" borderId="0" xfId="0" applyFill="1"/>
    <xf numFmtId="167" fontId="0" fillId="0" borderId="0" xfId="0" applyNumberFormat="1" applyFill="1"/>
    <xf numFmtId="167" fontId="0" fillId="0" borderId="0" xfId="0" applyNumberFormat="1"/>
    <xf numFmtId="1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Fill="1" applyAlignment="1"/>
    <xf numFmtId="0" fontId="42" fillId="0" borderId="0" xfId="659" applyFill="1" applyAlignment="1">
      <alignment horizontal="left" indent="1"/>
    </xf>
    <xf numFmtId="0" fontId="42" fillId="0" borderId="0" xfId="659" applyFill="1"/>
    <xf numFmtId="3" fontId="42" fillId="0" borderId="0" xfId="659" applyNumberFormat="1" applyFill="1"/>
    <xf numFmtId="1" fontId="0" fillId="0" borderId="0" xfId="0" applyNumberFormat="1" applyFill="1" applyAlignment="1"/>
    <xf numFmtId="0" fontId="42" fillId="0" borderId="35" xfId="659" applyFill="1" applyBorder="1" applyAlignment="1">
      <alignment horizontal="left" indent="1"/>
    </xf>
    <xf numFmtId="0" fontId="42" fillId="0" borderId="35" xfId="659" applyFill="1" applyBorder="1"/>
    <xf numFmtId="3" fontId="42" fillId="0" borderId="35" xfId="659" applyNumberFormat="1" applyFill="1" applyBorder="1"/>
    <xf numFmtId="1" fontId="0" fillId="0" borderId="0" xfId="0" applyNumberFormat="1" applyFill="1"/>
    <xf numFmtId="3" fontId="0" fillId="0" borderId="0" xfId="0" applyNumberFormat="1" applyFill="1"/>
    <xf numFmtId="2" fontId="0" fillId="0" borderId="0" xfId="0" applyNumberFormat="1"/>
    <xf numFmtId="0" fontId="1" fillId="0" borderId="0" xfId="0" applyFont="1" applyFill="1"/>
    <xf numFmtId="0" fontId="1" fillId="0" borderId="0" xfId="0" applyNumberFormat="1" applyFont="1"/>
    <xf numFmtId="0" fontId="0" fillId="0" borderId="0" xfId="0" applyFont="1" applyFill="1"/>
    <xf numFmtId="0" fontId="1" fillId="2" borderId="0" xfId="0" applyFont="1" applyFill="1" applyAlignment="1">
      <alignment horizontal="left" indent="1"/>
    </xf>
    <xf numFmtId="0" fontId="0" fillId="63" borderId="0" xfId="0" applyFill="1"/>
    <xf numFmtId="0" fontId="0" fillId="64" borderId="0" xfId="0" applyFill="1"/>
    <xf numFmtId="190" fontId="42" fillId="65" borderId="37" xfId="506" applyNumberFormat="1" applyFont="1" applyFill="1" applyBorder="1" applyAlignment="1">
      <alignment horizontal="right" vertical="center"/>
    </xf>
    <xf numFmtId="190" fontId="95" fillId="65" borderId="0" xfId="656" applyNumberFormat="1" applyFont="1" applyFill="1" applyBorder="1" applyAlignment="1">
      <alignment vertical="center"/>
    </xf>
    <xf numFmtId="0" fontId="0" fillId="65" borderId="0" xfId="0" applyNumberFormat="1" applyFill="1" applyAlignment="1">
      <alignment vertical="center"/>
    </xf>
    <xf numFmtId="0" fontId="42" fillId="65" borderId="1" xfId="506" applyNumberFormat="1" applyFont="1" applyFill="1" applyBorder="1" applyAlignment="1">
      <alignment vertical="center"/>
    </xf>
    <xf numFmtId="0" fontId="96" fillId="65" borderId="1" xfId="506" applyNumberFormat="1" applyFont="1" applyFill="1" applyBorder="1" applyAlignment="1">
      <alignment vertical="center"/>
    </xf>
    <xf numFmtId="0" fontId="95" fillId="65" borderId="36" xfId="656" applyNumberFormat="1" applyFont="1" applyFill="1" applyBorder="1" applyAlignment="1">
      <alignment vertical="center"/>
    </xf>
    <xf numFmtId="0" fontId="0" fillId="65" borderId="0" xfId="506" applyNumberFormat="1" applyFont="1" applyFill="1" applyBorder="1" applyAlignment="1">
      <alignment horizontal="right" vertical="center"/>
    </xf>
    <xf numFmtId="0" fontId="95" fillId="65" borderId="0" xfId="656" applyNumberFormat="1" applyFont="1" applyFill="1" applyBorder="1" applyAlignment="1">
      <alignment vertical="center"/>
    </xf>
    <xf numFmtId="0" fontId="42" fillId="65" borderId="0" xfId="506" applyNumberFormat="1" applyFont="1" applyFill="1" applyBorder="1" applyAlignment="1">
      <alignment vertical="center"/>
    </xf>
    <xf numFmtId="0" fontId="95" fillId="65" borderId="0" xfId="506" applyNumberFormat="1" applyFont="1" applyFill="1" applyBorder="1" applyAlignment="1">
      <alignment vertical="center"/>
    </xf>
  </cellXfs>
  <cellStyles count="1003">
    <cellStyle name="20% - Accent1 2" xfId="3" xr:uid="{00000000-0005-0000-0000-000000000000}"/>
    <cellStyle name="20% - Accent1 2 2" xfId="318" xr:uid="{00000000-0005-0000-0000-000001000000}"/>
    <cellStyle name="20% - Accent1 3" xfId="476" xr:uid="{00000000-0005-0000-0000-000002000000}"/>
    <cellStyle name="20% - Accent1 4" xfId="480" xr:uid="{00000000-0005-0000-0000-000003000000}"/>
    <cellStyle name="20% - Accent1 5" xfId="494" xr:uid="{00000000-0005-0000-0000-000004000000}"/>
    <cellStyle name="20% - Accent2 2" xfId="4" xr:uid="{00000000-0005-0000-0000-000005000000}"/>
    <cellStyle name="20% - Accent2 2 2" xfId="482" xr:uid="{00000000-0005-0000-0000-000006000000}"/>
    <cellStyle name="20% - Accent2 3" xfId="496" xr:uid="{00000000-0005-0000-0000-000007000000}"/>
    <cellStyle name="20% - Accent2 4" xfId="457" xr:uid="{00000000-0005-0000-0000-000008000000}"/>
    <cellStyle name="20% - Accent3 2" xfId="5" xr:uid="{00000000-0005-0000-0000-000009000000}"/>
    <cellStyle name="20% - Accent3 2 2" xfId="484" xr:uid="{00000000-0005-0000-0000-00000A000000}"/>
    <cellStyle name="20% - Accent3 3" xfId="498" xr:uid="{00000000-0005-0000-0000-00000B000000}"/>
    <cellStyle name="20% - Accent3 4" xfId="461" xr:uid="{00000000-0005-0000-0000-00000C000000}"/>
    <cellStyle name="20% - Accent4 2" xfId="6" xr:uid="{00000000-0005-0000-0000-00000D000000}"/>
    <cellStyle name="20% - Accent4 2 2" xfId="486" xr:uid="{00000000-0005-0000-0000-00000E000000}"/>
    <cellStyle name="20% - Accent4 3" xfId="500" xr:uid="{00000000-0005-0000-0000-00000F000000}"/>
    <cellStyle name="20% - Accent4 4" xfId="465" xr:uid="{00000000-0005-0000-0000-000010000000}"/>
    <cellStyle name="20% - Accent5 2" xfId="7" xr:uid="{00000000-0005-0000-0000-000011000000}"/>
    <cellStyle name="20% - Accent5 2 2" xfId="488" xr:uid="{00000000-0005-0000-0000-000012000000}"/>
    <cellStyle name="20% - Accent5 3" xfId="502" xr:uid="{00000000-0005-0000-0000-000013000000}"/>
    <cellStyle name="20% - Accent5 4" xfId="469" xr:uid="{00000000-0005-0000-0000-000014000000}"/>
    <cellStyle name="20% - Accent6 10" xfId="673" xr:uid="{00000000-0005-0000-0000-000015000000}"/>
    <cellStyle name="20% - Accent6 2" xfId="8" xr:uid="{00000000-0005-0000-0000-000016000000}"/>
    <cellStyle name="20% - Accent6 2 2" xfId="208" xr:uid="{00000000-0005-0000-0000-000017000000}"/>
    <cellStyle name="20% - Accent6 3" xfId="434" xr:uid="{00000000-0005-0000-0000-000018000000}"/>
    <cellStyle name="20% - Accent6 3 2" xfId="639" xr:uid="{00000000-0005-0000-0000-000019000000}"/>
    <cellStyle name="20% - Accent6 4" xfId="437" xr:uid="{00000000-0005-0000-0000-00001A000000}"/>
    <cellStyle name="20% - Accent6 4 2" xfId="508" xr:uid="{00000000-0005-0000-0000-00001B000000}"/>
    <cellStyle name="20% - Accent6 5" xfId="477" xr:uid="{00000000-0005-0000-0000-00001C000000}"/>
    <cellStyle name="20% - Accent6 6" xfId="490" xr:uid="{00000000-0005-0000-0000-00001D000000}"/>
    <cellStyle name="20% - Accent6 7" xfId="504" xr:uid="{00000000-0005-0000-0000-00001E000000}"/>
    <cellStyle name="20% - Accent6 8" xfId="642" xr:uid="{00000000-0005-0000-0000-00001F000000}"/>
    <cellStyle name="20% - Accent6 9" xfId="661" xr:uid="{00000000-0005-0000-0000-000020000000}"/>
    <cellStyle name="20% - Colore 1" xfId="512" xr:uid="{00000000-0005-0000-0000-000021000000}"/>
    <cellStyle name="20% - Colore 2" xfId="513" xr:uid="{00000000-0005-0000-0000-000022000000}"/>
    <cellStyle name="20% - Colore 3" xfId="514" xr:uid="{00000000-0005-0000-0000-000023000000}"/>
    <cellStyle name="20% - Colore 4" xfId="515" xr:uid="{00000000-0005-0000-0000-000024000000}"/>
    <cellStyle name="20% - Colore 5" xfId="516" xr:uid="{00000000-0005-0000-0000-000025000000}"/>
    <cellStyle name="20% - Colore 6" xfId="517" xr:uid="{00000000-0005-0000-0000-000026000000}"/>
    <cellStyle name="40% - Accent1 2" xfId="9" xr:uid="{00000000-0005-0000-0000-000027000000}"/>
    <cellStyle name="40% - Accent1 2 2" xfId="481" xr:uid="{00000000-0005-0000-0000-000028000000}"/>
    <cellStyle name="40% - Accent1 3" xfId="495" xr:uid="{00000000-0005-0000-0000-000029000000}"/>
    <cellStyle name="40% - Accent1 4" xfId="454" xr:uid="{00000000-0005-0000-0000-00002A000000}"/>
    <cellStyle name="40% - Accent2 2" xfId="10" xr:uid="{00000000-0005-0000-0000-00002B000000}"/>
    <cellStyle name="40% - Accent2 2 2" xfId="483" xr:uid="{00000000-0005-0000-0000-00002C000000}"/>
    <cellStyle name="40% - Accent2 3" xfId="497" xr:uid="{00000000-0005-0000-0000-00002D000000}"/>
    <cellStyle name="40% - Accent2 4" xfId="458" xr:uid="{00000000-0005-0000-0000-00002E000000}"/>
    <cellStyle name="40% - Accent3 2" xfId="11" xr:uid="{00000000-0005-0000-0000-00002F000000}"/>
    <cellStyle name="40% - Accent3 2 2" xfId="485" xr:uid="{00000000-0005-0000-0000-000030000000}"/>
    <cellStyle name="40% - Accent3 3" xfId="499" xr:uid="{00000000-0005-0000-0000-000031000000}"/>
    <cellStyle name="40% - Accent3 4" xfId="462" xr:uid="{00000000-0005-0000-0000-000032000000}"/>
    <cellStyle name="40% - Accent4 2" xfId="12" xr:uid="{00000000-0005-0000-0000-000033000000}"/>
    <cellStyle name="40% - Accent4 2 2" xfId="487" xr:uid="{00000000-0005-0000-0000-000034000000}"/>
    <cellStyle name="40% - Accent4 3" xfId="501" xr:uid="{00000000-0005-0000-0000-000035000000}"/>
    <cellStyle name="40% - Accent4 4" xfId="466" xr:uid="{00000000-0005-0000-0000-000036000000}"/>
    <cellStyle name="40% - Accent5 2" xfId="13" xr:uid="{00000000-0005-0000-0000-000037000000}"/>
    <cellStyle name="40% - Accent5 2 2" xfId="489" xr:uid="{00000000-0005-0000-0000-000038000000}"/>
    <cellStyle name="40% - Accent5 3" xfId="503" xr:uid="{00000000-0005-0000-0000-000039000000}"/>
    <cellStyle name="40% - Accent5 4" xfId="470" xr:uid="{00000000-0005-0000-0000-00003A000000}"/>
    <cellStyle name="40% - Accent6 2" xfId="14" xr:uid="{00000000-0005-0000-0000-00003B000000}"/>
    <cellStyle name="40% - Accent6 2 2" xfId="491" xr:uid="{00000000-0005-0000-0000-00003C000000}"/>
    <cellStyle name="40% - Accent6 3" xfId="505" xr:uid="{00000000-0005-0000-0000-00003D000000}"/>
    <cellStyle name="40% - Accent6 4" xfId="472" xr:uid="{00000000-0005-0000-0000-00003E000000}"/>
    <cellStyle name="40% - Colore 1" xfId="518" xr:uid="{00000000-0005-0000-0000-00003F000000}"/>
    <cellStyle name="40% - Colore 2" xfId="519" xr:uid="{00000000-0005-0000-0000-000040000000}"/>
    <cellStyle name="40% - Colore 3" xfId="520" xr:uid="{00000000-0005-0000-0000-000041000000}"/>
    <cellStyle name="40% - Colore 4" xfId="521" xr:uid="{00000000-0005-0000-0000-000042000000}"/>
    <cellStyle name="40% - Colore 5" xfId="522" xr:uid="{00000000-0005-0000-0000-000043000000}"/>
    <cellStyle name="40% - Colore 6" xfId="523" xr:uid="{00000000-0005-0000-0000-000044000000}"/>
    <cellStyle name="60% - Accent1 2" xfId="15" xr:uid="{00000000-0005-0000-0000-000045000000}"/>
    <cellStyle name="60% - Accent1 3" xfId="455" xr:uid="{00000000-0005-0000-0000-000046000000}"/>
    <cellStyle name="60% - Accent2 2" xfId="16" xr:uid="{00000000-0005-0000-0000-000047000000}"/>
    <cellStyle name="60% - Accent2 3" xfId="459" xr:uid="{00000000-0005-0000-0000-000048000000}"/>
    <cellStyle name="60% - Accent3 2" xfId="17" xr:uid="{00000000-0005-0000-0000-000049000000}"/>
    <cellStyle name="60% - Accent3 3" xfId="463" xr:uid="{00000000-0005-0000-0000-00004A000000}"/>
    <cellStyle name="60% - Accent4 2" xfId="18" xr:uid="{00000000-0005-0000-0000-00004B000000}"/>
    <cellStyle name="60% - Accent4 3" xfId="467" xr:uid="{00000000-0005-0000-0000-00004C000000}"/>
    <cellStyle name="60% - Accent5 2" xfId="19" xr:uid="{00000000-0005-0000-0000-00004D000000}"/>
    <cellStyle name="60% - Accent5 3" xfId="471" xr:uid="{00000000-0005-0000-0000-00004E000000}"/>
    <cellStyle name="60% - Accent6 2" xfId="20" xr:uid="{00000000-0005-0000-0000-00004F000000}"/>
    <cellStyle name="60% - Accent6 3" xfId="473" xr:uid="{00000000-0005-0000-0000-000050000000}"/>
    <cellStyle name="60% - Colore 1" xfId="524" xr:uid="{00000000-0005-0000-0000-000051000000}"/>
    <cellStyle name="60% - Colore 2" xfId="525" xr:uid="{00000000-0005-0000-0000-000052000000}"/>
    <cellStyle name="60% - Colore 3" xfId="526" xr:uid="{00000000-0005-0000-0000-000053000000}"/>
    <cellStyle name="60% - Colore 4" xfId="527" xr:uid="{00000000-0005-0000-0000-000054000000}"/>
    <cellStyle name="60% - Colore 5" xfId="528" xr:uid="{00000000-0005-0000-0000-000055000000}"/>
    <cellStyle name="60% - Colore 6" xfId="529" xr:uid="{00000000-0005-0000-0000-000056000000}"/>
    <cellStyle name="A - a heading" xfId="664" xr:uid="{00000000-0005-0000-0000-000057000000}"/>
    <cellStyle name="A - bold" xfId="667" xr:uid="{00000000-0005-0000-0000-000058000000}"/>
    <cellStyle name="A - bottom border" xfId="669" xr:uid="{00000000-0005-0000-0000-000059000000}"/>
    <cellStyle name="A - bottom border 2" xfId="762" xr:uid="{00000000-0005-0000-0000-00005A000000}"/>
    <cellStyle name="A - header" xfId="666" xr:uid="{00000000-0005-0000-0000-00005B000000}"/>
    <cellStyle name="A - header 2" xfId="681" xr:uid="{00000000-0005-0000-0000-00005C000000}"/>
    <cellStyle name="A - header 2 2" xfId="685" xr:uid="{00000000-0005-0000-0000-00005D000000}"/>
    <cellStyle name="A - normal" xfId="665" xr:uid="{00000000-0005-0000-0000-00005E000000}"/>
    <cellStyle name="A - percent" xfId="670" xr:uid="{00000000-0005-0000-0000-00005F000000}"/>
    <cellStyle name="Accent1 2" xfId="21" xr:uid="{00000000-0005-0000-0000-000060000000}"/>
    <cellStyle name="Accent1 3" xfId="453" xr:uid="{00000000-0005-0000-0000-000061000000}"/>
    <cellStyle name="Accent2 2" xfId="22" xr:uid="{00000000-0005-0000-0000-000062000000}"/>
    <cellStyle name="Accent2 3" xfId="456" xr:uid="{00000000-0005-0000-0000-000063000000}"/>
    <cellStyle name="Accent3 2" xfId="23" xr:uid="{00000000-0005-0000-0000-000064000000}"/>
    <cellStyle name="Accent3 3" xfId="460" xr:uid="{00000000-0005-0000-0000-000065000000}"/>
    <cellStyle name="Accent4 2" xfId="24" xr:uid="{00000000-0005-0000-0000-000066000000}"/>
    <cellStyle name="Accent4 3" xfId="464" xr:uid="{00000000-0005-0000-0000-000067000000}"/>
    <cellStyle name="Accent5 2" xfId="25" xr:uid="{00000000-0005-0000-0000-000068000000}"/>
    <cellStyle name="Accent5 3" xfId="468" xr:uid="{00000000-0005-0000-0000-000069000000}"/>
    <cellStyle name="Accent6 2" xfId="26" xr:uid="{00000000-0005-0000-0000-00006A000000}"/>
    <cellStyle name="Accent6 3" xfId="438" xr:uid="{00000000-0005-0000-0000-00006B000000}"/>
    <cellStyle name="Bad 2" xfId="27" xr:uid="{00000000-0005-0000-0000-00006C000000}"/>
    <cellStyle name="Bad 3" xfId="444" xr:uid="{00000000-0005-0000-0000-00006D000000}"/>
    <cellStyle name="Best" xfId="530" xr:uid="{00000000-0005-0000-0000-00006E000000}"/>
    <cellStyle name="Body: normal cell" xfId="28" xr:uid="{00000000-0005-0000-0000-00006F000000}"/>
    <cellStyle name="Body: normal cell 2" xfId="29" xr:uid="{00000000-0005-0000-0000-000070000000}"/>
    <cellStyle name="BORDERS" xfId="531" xr:uid="{00000000-0005-0000-0000-000071000000}"/>
    <cellStyle name="BORDERS 2" xfId="532" xr:uid="{00000000-0005-0000-0000-000072000000}"/>
    <cellStyle name="Calc Currency (0)" xfId="533" xr:uid="{00000000-0005-0000-0000-000073000000}"/>
    <cellStyle name="Calcolo" xfId="534" xr:uid="{00000000-0005-0000-0000-000074000000}"/>
    <cellStyle name="Calcolo 2" xfId="535" xr:uid="{00000000-0005-0000-0000-000075000000}"/>
    <cellStyle name="Calcolo 3" xfId="536" xr:uid="{00000000-0005-0000-0000-000076000000}"/>
    <cellStyle name="Calculation 2" xfId="30" xr:uid="{00000000-0005-0000-0000-000077000000}"/>
    <cellStyle name="Calculation 3" xfId="447" xr:uid="{00000000-0005-0000-0000-000078000000}"/>
    <cellStyle name="Cella collegata" xfId="537" xr:uid="{00000000-0005-0000-0000-000079000000}"/>
    <cellStyle name="Cella da controllare" xfId="538" xr:uid="{00000000-0005-0000-0000-00007A000000}"/>
    <cellStyle name="Check Cell 2" xfId="31" xr:uid="{00000000-0005-0000-0000-00007B000000}"/>
    <cellStyle name="Check Cell 3" xfId="449" xr:uid="{00000000-0005-0000-0000-00007C000000}"/>
    <cellStyle name="Colore 1" xfId="539" xr:uid="{00000000-0005-0000-0000-00007D000000}"/>
    <cellStyle name="Colore 2" xfId="540" xr:uid="{00000000-0005-0000-0000-00007E000000}"/>
    <cellStyle name="Colore 3" xfId="541" xr:uid="{00000000-0005-0000-0000-00007F000000}"/>
    <cellStyle name="Colore 4" xfId="542" xr:uid="{00000000-0005-0000-0000-000080000000}"/>
    <cellStyle name="Colore 5" xfId="543" xr:uid="{00000000-0005-0000-0000-000081000000}"/>
    <cellStyle name="Colore 6" xfId="544" xr:uid="{00000000-0005-0000-0000-000082000000}"/>
    <cellStyle name="Column - Style5" xfId="545" xr:uid="{00000000-0005-0000-0000-000083000000}"/>
    <cellStyle name="Column - Style6" xfId="546" xr:uid="{00000000-0005-0000-0000-000084000000}"/>
    <cellStyle name="Column heading" xfId="32" xr:uid="{00000000-0005-0000-0000-000085000000}"/>
    <cellStyle name="Column headings" xfId="547" xr:uid="{00000000-0005-0000-0000-000086000000}"/>
    <cellStyle name="Column headings 2" xfId="761" xr:uid="{00000000-0005-0000-0000-000087000000}"/>
    <cellStyle name="Comma 2" xfId="33" xr:uid="{00000000-0005-0000-0000-000088000000}"/>
    <cellStyle name="Comma 2 2" xfId="34" xr:uid="{00000000-0005-0000-0000-000089000000}"/>
    <cellStyle name="Comma 2 2 2" xfId="548" xr:uid="{00000000-0005-0000-0000-00008A000000}"/>
    <cellStyle name="Comma 2 2 3" xfId="948" xr:uid="{D97F8B85-59EB-4EF2-AAD6-D9E15914120A}"/>
    <cellStyle name="Comma 2 3" xfId="509" xr:uid="{00000000-0005-0000-0000-00008B000000}"/>
    <cellStyle name="Comma 2 3 2" xfId="945" xr:uid="{AD15BFFF-C289-4C13-8CF0-5ECB65D1B950}"/>
    <cellStyle name="Comma 2 4" xfId="656" xr:uid="{00000000-0005-0000-0000-00008C000000}"/>
    <cellStyle name="Comma 2 5" xfId="320" xr:uid="{00000000-0005-0000-0000-00008D000000}"/>
    <cellStyle name="Comma 3" xfId="35" xr:uid="{00000000-0005-0000-0000-00008E000000}"/>
    <cellStyle name="Comma 3 2" xfId="550" xr:uid="{00000000-0005-0000-0000-00008F000000}"/>
    <cellStyle name="Comma 3 2 2" xfId="950" xr:uid="{C8D2BC9E-E2E1-462A-ACB9-AF3ABAA52686}"/>
    <cellStyle name="Comma 3 3" xfId="549" xr:uid="{00000000-0005-0000-0000-000090000000}"/>
    <cellStyle name="Comma 3 3 2" xfId="949" xr:uid="{C0C31B01-AE26-4698-9618-5BCFF42F9BF8}"/>
    <cellStyle name="Comma 3 4" xfId="506" xr:uid="{00000000-0005-0000-0000-000091000000}"/>
    <cellStyle name="Comma 4" xfId="36" xr:uid="{00000000-0005-0000-0000-000092000000}"/>
    <cellStyle name="Comma 4 2" xfId="645" xr:uid="{00000000-0005-0000-0000-000093000000}"/>
    <cellStyle name="Comma 4 3" xfId="951" xr:uid="{EFBFF55A-81F0-4D8E-917C-9AB093B2928F}"/>
    <cellStyle name="Comma 5" xfId="37" xr:uid="{00000000-0005-0000-0000-000094000000}"/>
    <cellStyle name="Comma 5 2" xfId="551" xr:uid="{00000000-0005-0000-0000-000095000000}"/>
    <cellStyle name="Comma 5 3" xfId="952" xr:uid="{FBE8A33F-19A1-4658-A691-2688F6A44CE7}"/>
    <cellStyle name="Comma 6" xfId="38" xr:uid="{00000000-0005-0000-0000-000096000000}"/>
    <cellStyle name="Comma 6 2" xfId="946" xr:uid="{67132AAB-3DC1-4A52-B645-104C4DF773B2}"/>
    <cellStyle name="Comma 7" xfId="39" xr:uid="{00000000-0005-0000-0000-000097000000}"/>
    <cellStyle name="Comma 7 2" xfId="662" xr:uid="{00000000-0005-0000-0000-000098000000}"/>
    <cellStyle name="Comma 7 3" xfId="992" xr:uid="{2144A5DB-E2B5-4DD3-9241-06E2B1299F8F}"/>
    <cellStyle name="Comma 8" xfId="40" xr:uid="{00000000-0005-0000-0000-000099000000}"/>
    <cellStyle name="Comma 8 2" xfId="672" xr:uid="{00000000-0005-0000-0000-00009A000000}"/>
    <cellStyle name="Comma 8 3" xfId="994" xr:uid="{0795225A-7DDF-4FB7-B401-401DA7B3CEA4}"/>
    <cellStyle name="Comma 9" xfId="155" xr:uid="{00000000-0005-0000-0000-00009B000000}"/>
    <cellStyle name="Comma0" xfId="552" xr:uid="{00000000-0005-0000-0000-00009C000000}"/>
    <cellStyle name="Copied" xfId="553" xr:uid="{00000000-0005-0000-0000-00009D000000}"/>
    <cellStyle name="Corner heading" xfId="41" xr:uid="{00000000-0005-0000-0000-00009E000000}"/>
    <cellStyle name="Currency 2" xfId="42" xr:uid="{00000000-0005-0000-0000-00009F000000}"/>
    <cellStyle name="Currency 2 2" xfId="640" xr:uid="{00000000-0005-0000-0000-0000A0000000}"/>
    <cellStyle name="Currency 3" xfId="43" xr:uid="{00000000-0005-0000-0000-0000A1000000}"/>
    <cellStyle name="Currency 3 2" xfId="44" xr:uid="{00000000-0005-0000-0000-0000A2000000}"/>
    <cellStyle name="Currency0" xfId="554" xr:uid="{00000000-0005-0000-0000-0000A3000000}"/>
    <cellStyle name="Data" xfId="45" xr:uid="{00000000-0005-0000-0000-0000A4000000}"/>
    <cellStyle name="Data (Number)" xfId="555" xr:uid="{00000000-0005-0000-0000-0000A5000000}"/>
    <cellStyle name="Data (Text)" xfId="556" xr:uid="{00000000-0005-0000-0000-0000A6000000}"/>
    <cellStyle name="Data 2" xfId="46" xr:uid="{00000000-0005-0000-0000-0000A7000000}"/>
    <cellStyle name="Data no deci" xfId="47" xr:uid="{00000000-0005-0000-0000-0000A8000000}"/>
    <cellStyle name="Data Superscript" xfId="48" xr:uid="{00000000-0005-0000-0000-0000A9000000}"/>
    <cellStyle name="Data_1-1A-Regular" xfId="49" xr:uid="{00000000-0005-0000-0000-0000AA000000}"/>
    <cellStyle name="Date" xfId="557" xr:uid="{00000000-0005-0000-0000-0000AB000000}"/>
    <cellStyle name="Entered" xfId="558" xr:uid="{00000000-0005-0000-0000-0000AC000000}"/>
    <cellStyle name="Excel Built-in Normal" xfId="205" xr:uid="{00000000-0005-0000-0000-0000AD000000}"/>
    <cellStyle name="Explanatory Text 2" xfId="50" xr:uid="{00000000-0005-0000-0000-0000AE000000}"/>
    <cellStyle name="Explanatory Text 3" xfId="451" xr:uid="{00000000-0005-0000-0000-0000AF000000}"/>
    <cellStyle name="FIGURES" xfId="559" xr:uid="{00000000-0005-0000-0000-0000B0000000}"/>
    <cellStyle name="Fixed" xfId="560" xr:uid="{00000000-0005-0000-0000-0000B1000000}"/>
    <cellStyle name="Font: Calibri, 9pt regular" xfId="51" xr:uid="{00000000-0005-0000-0000-0000B2000000}"/>
    <cellStyle name="Font: Calibri, 9pt regular 2" xfId="52" xr:uid="{00000000-0005-0000-0000-0000B3000000}"/>
    <cellStyle name="Footnote Text" xfId="561" xr:uid="{00000000-0005-0000-0000-0000B4000000}"/>
    <cellStyle name="Footnotes: top row" xfId="53" xr:uid="{00000000-0005-0000-0000-0000B5000000}"/>
    <cellStyle name="Footnotes: top row 2" xfId="54" xr:uid="{00000000-0005-0000-0000-0000B6000000}"/>
    <cellStyle name="Good 2" xfId="55" xr:uid="{00000000-0005-0000-0000-0000B7000000}"/>
    <cellStyle name="Good 3" xfId="433" xr:uid="{00000000-0005-0000-0000-0000B8000000}"/>
    <cellStyle name="Grey" xfId="562" xr:uid="{00000000-0005-0000-0000-0000B9000000}"/>
    <cellStyle name="Header: bottom row" xfId="56" xr:uid="{00000000-0005-0000-0000-0000BA000000}"/>
    <cellStyle name="Header: bottom row 2" xfId="57" xr:uid="{00000000-0005-0000-0000-0000BB000000}"/>
    <cellStyle name="Header1" xfId="563" xr:uid="{00000000-0005-0000-0000-0000BC000000}"/>
    <cellStyle name="Header2" xfId="564" xr:uid="{00000000-0005-0000-0000-0000BD000000}"/>
    <cellStyle name="Header2 2" xfId="565" xr:uid="{00000000-0005-0000-0000-0000BE000000}"/>
    <cellStyle name="Header2 3" xfId="566" xr:uid="{00000000-0005-0000-0000-0000BF000000}"/>
    <cellStyle name="Heading 1 2" xfId="58" xr:uid="{00000000-0005-0000-0000-0000C0000000}"/>
    <cellStyle name="Heading 1 3" xfId="440" xr:uid="{00000000-0005-0000-0000-0000C1000000}"/>
    <cellStyle name="Heading 2 2" xfId="59" xr:uid="{00000000-0005-0000-0000-0000C2000000}"/>
    <cellStyle name="Heading 2 3" xfId="441" xr:uid="{00000000-0005-0000-0000-0000C3000000}"/>
    <cellStyle name="Heading 3 2" xfId="60" xr:uid="{00000000-0005-0000-0000-0000C4000000}"/>
    <cellStyle name="Heading 3 3" xfId="442" xr:uid="{00000000-0005-0000-0000-0000C5000000}"/>
    <cellStyle name="Heading 4 2" xfId="61" xr:uid="{00000000-0005-0000-0000-0000C6000000}"/>
    <cellStyle name="Heading 4 3" xfId="443" xr:uid="{00000000-0005-0000-0000-0000C7000000}"/>
    <cellStyle name="Hed Side" xfId="62" xr:uid="{00000000-0005-0000-0000-0000C8000000}"/>
    <cellStyle name="Hed Side 2" xfId="63" xr:uid="{00000000-0005-0000-0000-0000C9000000}"/>
    <cellStyle name="Hed Side bold" xfId="64" xr:uid="{00000000-0005-0000-0000-0000CA000000}"/>
    <cellStyle name="Hed Side Indent" xfId="65" xr:uid="{00000000-0005-0000-0000-0000CB000000}"/>
    <cellStyle name="Hed Side Regular" xfId="66" xr:uid="{00000000-0005-0000-0000-0000CC000000}"/>
    <cellStyle name="Hed Side_1-1A-Regular" xfId="67" xr:uid="{00000000-0005-0000-0000-0000CD000000}"/>
    <cellStyle name="Hed Top" xfId="68" xr:uid="{00000000-0005-0000-0000-0000CE000000}"/>
    <cellStyle name="Hed Top - SECTION" xfId="69" xr:uid="{00000000-0005-0000-0000-0000CF000000}"/>
    <cellStyle name="Hed Top_3-new4" xfId="70" xr:uid="{00000000-0005-0000-0000-0000D0000000}"/>
    <cellStyle name="Hyperlink 10" xfId="216" hidden="1" xr:uid="{00000000-0005-0000-0000-0000D1000000}"/>
    <cellStyle name="Hyperlink 10" xfId="370" hidden="1" xr:uid="{00000000-0005-0000-0000-0000D2000000}"/>
    <cellStyle name="Hyperlink 10" xfId="698" hidden="1" xr:uid="{00000000-0005-0000-0000-0000D3000000}"/>
    <cellStyle name="Hyperlink 10" xfId="874" hidden="1" xr:uid="{54C1A7AF-C5A0-41B0-AFAA-8B9D2BD236EA}"/>
    <cellStyle name="Hyperlink 10" xfId="980" xr:uid="{AE943A8F-C9AA-450D-9516-6F76302C3DA7}"/>
    <cellStyle name="Hyperlink 100" xfId="306" hidden="1" xr:uid="{00000000-0005-0000-0000-0000D4000000}"/>
    <cellStyle name="Hyperlink 100" xfId="420" hidden="1" xr:uid="{00000000-0005-0000-0000-0000D5000000}"/>
    <cellStyle name="Hyperlink 100" xfId="748" hidden="1" xr:uid="{00000000-0005-0000-0000-0000D6000000}"/>
    <cellStyle name="Hyperlink 100" xfId="924" hidden="1" xr:uid="{0F78E697-1706-4A22-89FA-DE195093A736}"/>
    <cellStyle name="Hyperlink 100" xfId="954" xr:uid="{0AD98FB8-FDD4-43AF-9106-C6E7700F7DA4}"/>
    <cellStyle name="Hyperlink 101" xfId="307" hidden="1" xr:uid="{00000000-0005-0000-0000-0000D7000000}"/>
    <cellStyle name="Hyperlink 101" xfId="421" hidden="1" xr:uid="{00000000-0005-0000-0000-0000D8000000}"/>
    <cellStyle name="Hyperlink 101" xfId="749" hidden="1" xr:uid="{00000000-0005-0000-0000-0000D9000000}"/>
    <cellStyle name="Hyperlink 101" xfId="925" hidden="1" xr:uid="{D94F0872-91C9-4950-8BC3-21503482DDAA}"/>
    <cellStyle name="Hyperlink 101" xfId="953" xr:uid="{DA30CEDD-ED0E-428B-9934-DB2E1815D949}"/>
    <cellStyle name="Hyperlink 102" xfId="308" hidden="1" xr:uid="{00000000-0005-0000-0000-0000DA000000}"/>
    <cellStyle name="Hyperlink 102" xfId="422" hidden="1" xr:uid="{00000000-0005-0000-0000-0000DB000000}"/>
    <cellStyle name="Hyperlink 102" xfId="750" hidden="1" xr:uid="{00000000-0005-0000-0000-0000DC000000}"/>
    <cellStyle name="Hyperlink 102" xfId="926" hidden="1" xr:uid="{524AD76A-6B12-41FF-A3AD-379BA83E5AF6}"/>
    <cellStyle name="Hyperlink 102" xfId="824" xr:uid="{BFAFB78D-8C41-498F-8E79-73323BDA696A}"/>
    <cellStyle name="Hyperlink 103" xfId="309" hidden="1" xr:uid="{00000000-0005-0000-0000-0000DD000000}"/>
    <cellStyle name="Hyperlink 103" xfId="423" hidden="1" xr:uid="{00000000-0005-0000-0000-0000DE000000}"/>
    <cellStyle name="Hyperlink 103" xfId="751" hidden="1" xr:uid="{00000000-0005-0000-0000-0000DF000000}"/>
    <cellStyle name="Hyperlink 103" xfId="927" hidden="1" xr:uid="{211B5F24-DDA6-4B01-A6BC-1D0B683A49D0}"/>
    <cellStyle name="Hyperlink 103" xfId="823" xr:uid="{79885071-4FD6-4BE7-942E-62FA6AC21972}"/>
    <cellStyle name="Hyperlink 104" xfId="310" hidden="1" xr:uid="{00000000-0005-0000-0000-0000E0000000}"/>
    <cellStyle name="Hyperlink 104" xfId="424" hidden="1" xr:uid="{00000000-0005-0000-0000-0000E1000000}"/>
    <cellStyle name="Hyperlink 104" xfId="752" hidden="1" xr:uid="{00000000-0005-0000-0000-0000E2000000}"/>
    <cellStyle name="Hyperlink 104" xfId="928" hidden="1" xr:uid="{68893342-E8DF-46D8-BAB5-E8B5F9C3782E}"/>
    <cellStyle name="Hyperlink 104" xfId="822" xr:uid="{FA27AD99-EAE8-4D9E-BBCA-03DA50D3C114}"/>
    <cellStyle name="Hyperlink 105" xfId="311" hidden="1" xr:uid="{00000000-0005-0000-0000-0000E3000000}"/>
    <cellStyle name="Hyperlink 105" xfId="425" hidden="1" xr:uid="{00000000-0005-0000-0000-0000E4000000}"/>
    <cellStyle name="Hyperlink 105" xfId="753" hidden="1" xr:uid="{00000000-0005-0000-0000-0000E5000000}"/>
    <cellStyle name="Hyperlink 105" xfId="929" hidden="1" xr:uid="{0DB5DEB4-C743-43FC-B8D4-2ABFF7CED35D}"/>
    <cellStyle name="Hyperlink 105" xfId="821" xr:uid="{2FD1ACA5-AC1D-4B38-AB4D-FF7C64BAD3D5}"/>
    <cellStyle name="Hyperlink 106" xfId="312" hidden="1" xr:uid="{00000000-0005-0000-0000-0000E6000000}"/>
    <cellStyle name="Hyperlink 106" xfId="426" hidden="1" xr:uid="{00000000-0005-0000-0000-0000E7000000}"/>
    <cellStyle name="Hyperlink 106" xfId="754" hidden="1" xr:uid="{00000000-0005-0000-0000-0000E8000000}"/>
    <cellStyle name="Hyperlink 106" xfId="930" hidden="1" xr:uid="{083E5C65-AA5D-4E6A-9B7D-05EF2192D748}"/>
    <cellStyle name="Hyperlink 106" xfId="820" xr:uid="{DAB60992-44A7-4986-9110-05926455E033}"/>
    <cellStyle name="Hyperlink 107" xfId="313" hidden="1" xr:uid="{00000000-0005-0000-0000-0000E9000000}"/>
    <cellStyle name="Hyperlink 107" xfId="427" hidden="1" xr:uid="{00000000-0005-0000-0000-0000EA000000}"/>
    <cellStyle name="Hyperlink 107" xfId="755" hidden="1" xr:uid="{00000000-0005-0000-0000-0000EB000000}"/>
    <cellStyle name="Hyperlink 107" xfId="931" hidden="1" xr:uid="{B1936019-C550-4C79-9443-ED37432D0B46}"/>
    <cellStyle name="Hyperlink 107" xfId="814" xr:uid="{737E84D6-DBE7-45D7-A6C7-87AE22CE7A57}"/>
    <cellStyle name="Hyperlink 108" xfId="314" hidden="1" xr:uid="{00000000-0005-0000-0000-0000EC000000}"/>
    <cellStyle name="Hyperlink 108" xfId="428" hidden="1" xr:uid="{00000000-0005-0000-0000-0000ED000000}"/>
    <cellStyle name="Hyperlink 108" xfId="756" hidden="1" xr:uid="{00000000-0005-0000-0000-0000EE000000}"/>
    <cellStyle name="Hyperlink 108" xfId="932" hidden="1" xr:uid="{ACEF932F-3724-4BFD-9897-43A810863FDE}"/>
    <cellStyle name="Hyperlink 108" xfId="819" xr:uid="{BD52EC59-DB5C-4447-A059-D06243AED6A1}"/>
    <cellStyle name="Hyperlink 109" xfId="315" hidden="1" xr:uid="{00000000-0005-0000-0000-0000EF000000}"/>
    <cellStyle name="Hyperlink 109" xfId="429" hidden="1" xr:uid="{00000000-0005-0000-0000-0000F0000000}"/>
    <cellStyle name="Hyperlink 109" xfId="757" hidden="1" xr:uid="{00000000-0005-0000-0000-0000F1000000}"/>
    <cellStyle name="Hyperlink 109" xfId="933" hidden="1" xr:uid="{882B8736-8778-4EBF-9C8E-E5316F4E894B}"/>
    <cellStyle name="Hyperlink 109" xfId="818" xr:uid="{C97AFC08-7E00-4F72-8C4D-EC93773E609F}"/>
    <cellStyle name="Hyperlink 11" xfId="217" hidden="1" xr:uid="{00000000-0005-0000-0000-0000F2000000}"/>
    <cellStyle name="Hyperlink 11" xfId="369" hidden="1" xr:uid="{00000000-0005-0000-0000-0000F3000000}"/>
    <cellStyle name="Hyperlink 11" xfId="697" hidden="1" xr:uid="{00000000-0005-0000-0000-0000F4000000}"/>
    <cellStyle name="Hyperlink 11" xfId="873" hidden="1" xr:uid="{CE77BAA5-1708-44ED-B54F-32282774D3EE}"/>
    <cellStyle name="Hyperlink 11" xfId="981" xr:uid="{09CF13BB-9CE0-4D25-A5F1-7CDC86EC2500}"/>
    <cellStyle name="Hyperlink 110" xfId="316" hidden="1" xr:uid="{00000000-0005-0000-0000-0000F5000000}"/>
    <cellStyle name="Hyperlink 110" xfId="430" hidden="1" xr:uid="{00000000-0005-0000-0000-0000F6000000}"/>
    <cellStyle name="Hyperlink 110" xfId="758" hidden="1" xr:uid="{00000000-0005-0000-0000-0000F7000000}"/>
    <cellStyle name="Hyperlink 110" xfId="934" hidden="1" xr:uid="{BDE59130-CE1C-47EC-9672-444196335AB9}"/>
    <cellStyle name="Hyperlink 110" xfId="817" xr:uid="{BCD1B438-5520-448D-BAE5-8B0405C36352}"/>
    <cellStyle name="Hyperlink 111" xfId="317" hidden="1" xr:uid="{00000000-0005-0000-0000-0000F8000000}"/>
    <cellStyle name="Hyperlink 111" xfId="431" hidden="1" xr:uid="{00000000-0005-0000-0000-0000F9000000}"/>
    <cellStyle name="Hyperlink 111" xfId="759" hidden="1" xr:uid="{00000000-0005-0000-0000-0000FA000000}"/>
    <cellStyle name="Hyperlink 111" xfId="935" hidden="1" xr:uid="{402A8862-5C87-4D25-B640-F7CF90825505}"/>
    <cellStyle name="Hyperlink 111" xfId="816" xr:uid="{77883C51-7F81-4501-BBAA-A3167E41E871}"/>
    <cellStyle name="Hyperlink 112" xfId="638" xr:uid="{00000000-0005-0000-0000-0000FB000000}"/>
    <cellStyle name="Hyperlink 113" xfId="206" xr:uid="{00000000-0005-0000-0000-0000FC000000}"/>
    <cellStyle name="Hyperlink 12" xfId="218" hidden="1" xr:uid="{00000000-0005-0000-0000-0000FD000000}"/>
    <cellStyle name="Hyperlink 12" xfId="368" hidden="1" xr:uid="{00000000-0005-0000-0000-0000FE000000}"/>
    <cellStyle name="Hyperlink 12" xfId="696" hidden="1" xr:uid="{00000000-0005-0000-0000-0000FF000000}"/>
    <cellStyle name="Hyperlink 12" xfId="872" hidden="1" xr:uid="{ABE194B8-6CAE-44D2-A837-FB62C7644FAE}"/>
    <cellStyle name="Hyperlink 12" xfId="940" xr:uid="{BFC80457-81DE-4ABF-A439-8300E17D8E4C}"/>
    <cellStyle name="Hyperlink 13" xfId="219" hidden="1" xr:uid="{00000000-0005-0000-0000-000000010000}"/>
    <cellStyle name="Hyperlink 13" xfId="367" hidden="1" xr:uid="{00000000-0005-0000-0000-000001010000}"/>
    <cellStyle name="Hyperlink 13" xfId="695" hidden="1" xr:uid="{00000000-0005-0000-0000-000002010000}"/>
    <cellStyle name="Hyperlink 13" xfId="871" hidden="1" xr:uid="{2FE483FE-741B-4177-98A0-B9F222F76471}"/>
    <cellStyle name="Hyperlink 13" xfId="982" xr:uid="{1A9A11EE-992F-4657-967F-686CF6620BFC}"/>
    <cellStyle name="Hyperlink 14" xfId="220" hidden="1" xr:uid="{00000000-0005-0000-0000-000003010000}"/>
    <cellStyle name="Hyperlink 14" xfId="366" hidden="1" xr:uid="{00000000-0005-0000-0000-000004010000}"/>
    <cellStyle name="Hyperlink 14" xfId="159" hidden="1" xr:uid="{00000000-0005-0000-0000-000005010000}"/>
    <cellStyle name="Hyperlink 14" xfId="870" hidden="1" xr:uid="{FB72D778-18A2-4045-AA81-8DAC2907D376}"/>
    <cellStyle name="Hyperlink 14" xfId="768" xr:uid="{7F30117B-6A80-452E-A8EB-B6279F80605E}"/>
    <cellStyle name="Hyperlink 15" xfId="221" hidden="1" xr:uid="{00000000-0005-0000-0000-000006010000}"/>
    <cellStyle name="Hyperlink 15" xfId="365" hidden="1" xr:uid="{00000000-0005-0000-0000-000007010000}"/>
    <cellStyle name="Hyperlink 15" xfId="507" hidden="1" xr:uid="{00000000-0005-0000-0000-000008010000}"/>
    <cellStyle name="Hyperlink 15" xfId="869" hidden="1" xr:uid="{B536C45A-9EAB-47ED-B418-DB53A1BDA13A}"/>
    <cellStyle name="Hyperlink 15" xfId="769" xr:uid="{E66001B5-9260-43E4-9A64-C0671C1ADBDE}"/>
    <cellStyle name="Hyperlink 16" xfId="222" hidden="1" xr:uid="{00000000-0005-0000-0000-000009010000}"/>
    <cellStyle name="Hyperlink 16" xfId="364" hidden="1" xr:uid="{00000000-0005-0000-0000-00000A010000}"/>
    <cellStyle name="Hyperlink 16" xfId="161" hidden="1" xr:uid="{00000000-0005-0000-0000-00000B010000}"/>
    <cellStyle name="Hyperlink 16" xfId="868" hidden="1" xr:uid="{16C27BD6-0245-4A6C-84A0-133E405DB4A9}"/>
    <cellStyle name="Hyperlink 16" xfId="770" xr:uid="{49B0DB1D-0CFF-4312-9DB6-03C6F49EFE09}"/>
    <cellStyle name="Hyperlink 17" xfId="223" hidden="1" xr:uid="{00000000-0005-0000-0000-00000C010000}"/>
    <cellStyle name="Hyperlink 17" xfId="363" hidden="1" xr:uid="{00000000-0005-0000-0000-00000D010000}"/>
    <cellStyle name="Hyperlink 17" xfId="162" hidden="1" xr:uid="{00000000-0005-0000-0000-00000E010000}"/>
    <cellStyle name="Hyperlink 17" xfId="867" hidden="1" xr:uid="{E3FCC107-B864-4CF6-AC7F-C56B8308FE44}"/>
    <cellStyle name="Hyperlink 17" xfId="771" xr:uid="{0F617CBE-E5FB-4966-A2EA-7B22995A7A86}"/>
    <cellStyle name="Hyperlink 18" xfId="224" hidden="1" xr:uid="{00000000-0005-0000-0000-00000F010000}"/>
    <cellStyle name="Hyperlink 18" xfId="362" hidden="1" xr:uid="{00000000-0005-0000-0000-000010010000}"/>
    <cellStyle name="Hyperlink 18" xfId="163" hidden="1" xr:uid="{00000000-0005-0000-0000-000011010000}"/>
    <cellStyle name="Hyperlink 18" xfId="866" hidden="1" xr:uid="{19A766A8-7FB9-47FB-AF87-5FAE1F5EA51E}"/>
    <cellStyle name="Hyperlink 18" xfId="772" xr:uid="{5D18FAEF-658E-4A14-BA8D-F516D6848E3A}"/>
    <cellStyle name="Hyperlink 19" xfId="225" hidden="1" xr:uid="{00000000-0005-0000-0000-000012010000}"/>
    <cellStyle name="Hyperlink 19" xfId="361" hidden="1" xr:uid="{00000000-0005-0000-0000-000013010000}"/>
    <cellStyle name="Hyperlink 19" xfId="164" hidden="1" xr:uid="{00000000-0005-0000-0000-000014010000}"/>
    <cellStyle name="Hyperlink 19" xfId="865" hidden="1" xr:uid="{942E506B-196F-4A90-8A0F-EB9463D05895}"/>
    <cellStyle name="Hyperlink 19" xfId="773" xr:uid="{DF8E30E8-1669-4E69-AD3D-6EDD2446808E}"/>
    <cellStyle name="Hyperlink 2" xfId="71" xr:uid="{00000000-0005-0000-0000-000015010000}"/>
    <cellStyle name="Hyperlink 2 2" xfId="567" xr:uid="{00000000-0005-0000-0000-000016010000}"/>
    <cellStyle name="Hyperlink 2 3" xfId="207" hidden="1" xr:uid="{00000000-0005-0000-0000-000017010000}"/>
    <cellStyle name="Hyperlink 2 3" xfId="319" hidden="1" xr:uid="{00000000-0005-0000-0000-000018010000}"/>
    <cellStyle name="Hyperlink 2 3" xfId="378" hidden="1" xr:uid="{00000000-0005-0000-0000-000019010000}"/>
    <cellStyle name="Hyperlink 2 3" xfId="432" hidden="1" xr:uid="{00000000-0005-0000-0000-00001A010000}"/>
    <cellStyle name="Hyperlink 2 3" xfId="204" hidden="1" xr:uid="{00000000-0005-0000-0000-00001B010000}"/>
    <cellStyle name="Hyperlink 2 3" xfId="706" hidden="1" xr:uid="{00000000-0005-0000-0000-00001C010000}"/>
    <cellStyle name="Hyperlink 2 3" xfId="760" hidden="1" xr:uid="{00000000-0005-0000-0000-00001D010000}"/>
    <cellStyle name="Hyperlink 2 3" xfId="825" hidden="1" xr:uid="{5AF32DD2-2E64-4505-9CFC-F1EFF4791DF1}"/>
    <cellStyle name="Hyperlink 2 3" xfId="882" hidden="1" xr:uid="{1E706FE9-88AE-4B4F-AB8E-66E7EA50AEB7}"/>
    <cellStyle name="Hyperlink 2 3" xfId="936" hidden="1" xr:uid="{5DF8E002-B51F-4C8E-9DA8-678E971A342F}"/>
    <cellStyle name="Hyperlink 2 3" xfId="813" hidden="1" xr:uid="{F1C148C4-876D-44D6-8A5F-B6342856FAC1}"/>
    <cellStyle name="Hyperlink 2 3" xfId="973" hidden="1" xr:uid="{CF029DB8-01DB-434D-9B75-F90BB1B74574}"/>
    <cellStyle name="Hyperlink 2 3" xfId="815" xr:uid="{754202A2-4C9A-456C-8B21-3D5ECC026C45}"/>
    <cellStyle name="Hyperlink 20" xfId="226" hidden="1" xr:uid="{00000000-0005-0000-0000-00001E010000}"/>
    <cellStyle name="Hyperlink 20" xfId="360" hidden="1" xr:uid="{00000000-0005-0000-0000-00001F010000}"/>
    <cellStyle name="Hyperlink 20" xfId="165" hidden="1" xr:uid="{00000000-0005-0000-0000-000020010000}"/>
    <cellStyle name="Hyperlink 20" xfId="864" hidden="1" xr:uid="{F3ADBFB9-02B7-4C9A-8448-A7EA47385B3D}"/>
    <cellStyle name="Hyperlink 20" xfId="774" xr:uid="{12F49FD6-8753-44DC-AAF5-040A50608CF7}"/>
    <cellStyle name="Hyperlink 21" xfId="227" hidden="1" xr:uid="{00000000-0005-0000-0000-000021010000}"/>
    <cellStyle name="Hyperlink 21" xfId="359" hidden="1" xr:uid="{00000000-0005-0000-0000-000022010000}"/>
    <cellStyle name="Hyperlink 21" xfId="166" hidden="1" xr:uid="{00000000-0005-0000-0000-000023010000}"/>
    <cellStyle name="Hyperlink 21" xfId="863" hidden="1" xr:uid="{8B035FD4-20C5-4692-A781-D1D599A16F10}"/>
    <cellStyle name="Hyperlink 21" xfId="775" xr:uid="{05EB3EAE-A8EB-45E5-B5E1-DBD97A15BA21}"/>
    <cellStyle name="Hyperlink 22" xfId="228" hidden="1" xr:uid="{00000000-0005-0000-0000-000024010000}"/>
    <cellStyle name="Hyperlink 22" xfId="358" hidden="1" xr:uid="{00000000-0005-0000-0000-000025010000}"/>
    <cellStyle name="Hyperlink 22" xfId="167" hidden="1" xr:uid="{00000000-0005-0000-0000-000026010000}"/>
    <cellStyle name="Hyperlink 22" xfId="862" hidden="1" xr:uid="{521E8F56-646C-42A2-903D-27D5C5C97F3F}"/>
    <cellStyle name="Hyperlink 22" xfId="776" xr:uid="{70B409A4-CD37-49E2-B04F-243B88A86B11}"/>
    <cellStyle name="Hyperlink 23" xfId="229" hidden="1" xr:uid="{00000000-0005-0000-0000-000027010000}"/>
    <cellStyle name="Hyperlink 23" xfId="357" hidden="1" xr:uid="{00000000-0005-0000-0000-000028010000}"/>
    <cellStyle name="Hyperlink 23" xfId="168" hidden="1" xr:uid="{00000000-0005-0000-0000-000029010000}"/>
    <cellStyle name="Hyperlink 23" xfId="861" hidden="1" xr:uid="{95CB42BA-8973-4B90-A36D-855E0A407FD7}"/>
    <cellStyle name="Hyperlink 23" xfId="777" xr:uid="{28D10DA7-1C61-478F-937E-768A52020A25}"/>
    <cellStyle name="Hyperlink 24" xfId="230" hidden="1" xr:uid="{00000000-0005-0000-0000-00002A010000}"/>
    <cellStyle name="Hyperlink 24" xfId="356" hidden="1" xr:uid="{00000000-0005-0000-0000-00002B010000}"/>
    <cellStyle name="Hyperlink 24" xfId="169" hidden="1" xr:uid="{00000000-0005-0000-0000-00002C010000}"/>
    <cellStyle name="Hyperlink 24" xfId="860" hidden="1" xr:uid="{80BF97EC-CFD6-4435-85B9-E47E85652130}"/>
    <cellStyle name="Hyperlink 24" xfId="778" xr:uid="{6ADACF31-0907-4113-A9AA-13A50840C94B}"/>
    <cellStyle name="Hyperlink 25" xfId="231" hidden="1" xr:uid="{00000000-0005-0000-0000-00002D010000}"/>
    <cellStyle name="Hyperlink 25" xfId="355" hidden="1" xr:uid="{00000000-0005-0000-0000-00002E010000}"/>
    <cellStyle name="Hyperlink 25" xfId="170" hidden="1" xr:uid="{00000000-0005-0000-0000-00002F010000}"/>
    <cellStyle name="Hyperlink 25" xfId="859" hidden="1" xr:uid="{373BF043-76F8-4932-BC3E-0EEF2E042AED}"/>
    <cellStyle name="Hyperlink 25" xfId="779" xr:uid="{B4C4C2F6-37B5-4BA5-9BE4-63E876712BDA}"/>
    <cellStyle name="Hyperlink 26" xfId="232" hidden="1" xr:uid="{00000000-0005-0000-0000-000030010000}"/>
    <cellStyle name="Hyperlink 26" xfId="354" hidden="1" xr:uid="{00000000-0005-0000-0000-000031010000}"/>
    <cellStyle name="Hyperlink 26" xfId="171" hidden="1" xr:uid="{00000000-0005-0000-0000-000032010000}"/>
    <cellStyle name="Hyperlink 26" xfId="858" hidden="1" xr:uid="{C12C2DF8-97E6-48F2-9C8B-B88DBBC57105}"/>
    <cellStyle name="Hyperlink 26" xfId="780" xr:uid="{BED1202F-2E07-47ED-8139-4F0EFF9A1A9E}"/>
    <cellStyle name="Hyperlink 27" xfId="233" hidden="1" xr:uid="{00000000-0005-0000-0000-000033010000}"/>
    <cellStyle name="Hyperlink 27" xfId="353" hidden="1" xr:uid="{00000000-0005-0000-0000-000034010000}"/>
    <cellStyle name="Hyperlink 27" xfId="172" hidden="1" xr:uid="{00000000-0005-0000-0000-000035010000}"/>
    <cellStyle name="Hyperlink 27" xfId="857" hidden="1" xr:uid="{22012C0E-307E-44B3-BE84-B1FFE8C9EBAA}"/>
    <cellStyle name="Hyperlink 27" xfId="781" xr:uid="{3D91A9E4-1501-4870-8FE0-09C975FF8AA5}"/>
    <cellStyle name="Hyperlink 28" xfId="234" hidden="1" xr:uid="{00000000-0005-0000-0000-000036010000}"/>
    <cellStyle name="Hyperlink 28" xfId="352" hidden="1" xr:uid="{00000000-0005-0000-0000-000037010000}"/>
    <cellStyle name="Hyperlink 28" xfId="173" hidden="1" xr:uid="{00000000-0005-0000-0000-000038010000}"/>
    <cellStyle name="Hyperlink 28" xfId="856" hidden="1" xr:uid="{BB4DBFE5-E968-457F-A86E-FFF38B2BBBFD}"/>
    <cellStyle name="Hyperlink 28" xfId="782" xr:uid="{9D2F63D9-EE5C-4652-A2F0-8FFF9D3D0100}"/>
    <cellStyle name="Hyperlink 29" xfId="235" hidden="1" xr:uid="{00000000-0005-0000-0000-000039010000}"/>
    <cellStyle name="Hyperlink 29" xfId="351" hidden="1" xr:uid="{00000000-0005-0000-0000-00003A010000}"/>
    <cellStyle name="Hyperlink 29" xfId="174" hidden="1" xr:uid="{00000000-0005-0000-0000-00003B010000}"/>
    <cellStyle name="Hyperlink 29" xfId="855" hidden="1" xr:uid="{A4134F99-DA27-403B-B07F-47CB5F346953}"/>
    <cellStyle name="Hyperlink 29" xfId="783" xr:uid="{2906BAD8-8AB2-4180-9253-8DF24D261606}"/>
    <cellStyle name="Hyperlink 3" xfId="209" hidden="1" xr:uid="{00000000-0005-0000-0000-00003C010000}"/>
    <cellStyle name="Hyperlink 3" xfId="377" hidden="1" xr:uid="{00000000-0005-0000-0000-00003D010000}"/>
    <cellStyle name="Hyperlink 3" xfId="705" hidden="1" xr:uid="{00000000-0005-0000-0000-00003E010000}"/>
    <cellStyle name="Hyperlink 3" xfId="881" hidden="1" xr:uid="{CA3FBC92-B414-4D96-BCEF-AE4DF955CAFD}"/>
    <cellStyle name="Hyperlink 3" xfId="997" xr:uid="{D78AD939-18FA-426E-A393-3ADE44DFC26E}"/>
    <cellStyle name="Hyperlink 30" xfId="236" hidden="1" xr:uid="{00000000-0005-0000-0000-00003F010000}"/>
    <cellStyle name="Hyperlink 30" xfId="350" hidden="1" xr:uid="{00000000-0005-0000-0000-000040010000}"/>
    <cellStyle name="Hyperlink 30" xfId="175" hidden="1" xr:uid="{00000000-0005-0000-0000-000041010000}"/>
    <cellStyle name="Hyperlink 30" xfId="854" hidden="1" xr:uid="{4EB4F220-B3D0-4D8E-84AC-51E7FE27BDA6}"/>
    <cellStyle name="Hyperlink 30" xfId="784" xr:uid="{30EDA1B7-D762-4D03-915B-8D148EF50B0C}"/>
    <cellStyle name="Hyperlink 31" xfId="237" hidden="1" xr:uid="{00000000-0005-0000-0000-000042010000}"/>
    <cellStyle name="Hyperlink 31" xfId="349" hidden="1" xr:uid="{00000000-0005-0000-0000-000043010000}"/>
    <cellStyle name="Hyperlink 31" xfId="176" hidden="1" xr:uid="{00000000-0005-0000-0000-000044010000}"/>
    <cellStyle name="Hyperlink 31" xfId="853" hidden="1" xr:uid="{E208FE7E-B516-4F81-94C5-0A1370BC0EF0}"/>
    <cellStyle name="Hyperlink 31" xfId="785" xr:uid="{DB3C1E50-9574-410A-8B1E-C73D43E0E5C2}"/>
    <cellStyle name="Hyperlink 32" xfId="238" hidden="1" xr:uid="{00000000-0005-0000-0000-000045010000}"/>
    <cellStyle name="Hyperlink 32" xfId="348" hidden="1" xr:uid="{00000000-0005-0000-0000-000046010000}"/>
    <cellStyle name="Hyperlink 32" xfId="177" hidden="1" xr:uid="{00000000-0005-0000-0000-000047010000}"/>
    <cellStyle name="Hyperlink 32" xfId="852" hidden="1" xr:uid="{61B63959-649E-45F8-8AFD-811D1D4CF6E5}"/>
    <cellStyle name="Hyperlink 32" xfId="786" xr:uid="{BD3C86CD-2C91-4DF2-8DD5-71ACEA15C36C}"/>
    <cellStyle name="Hyperlink 33" xfId="239" hidden="1" xr:uid="{00000000-0005-0000-0000-000048010000}"/>
    <cellStyle name="Hyperlink 33" xfId="347" hidden="1" xr:uid="{00000000-0005-0000-0000-000049010000}"/>
    <cellStyle name="Hyperlink 33" xfId="178" hidden="1" xr:uid="{00000000-0005-0000-0000-00004A010000}"/>
    <cellStyle name="Hyperlink 33" xfId="851" hidden="1" xr:uid="{1462AB54-0280-4FC6-B18C-CD99D3A4D740}"/>
    <cellStyle name="Hyperlink 33" xfId="787" xr:uid="{A69BCAE4-F51D-4A86-8B79-5B77D09D58E2}"/>
    <cellStyle name="Hyperlink 34" xfId="240" hidden="1" xr:uid="{00000000-0005-0000-0000-00004B010000}"/>
    <cellStyle name="Hyperlink 34" xfId="346" hidden="1" xr:uid="{00000000-0005-0000-0000-00004C010000}"/>
    <cellStyle name="Hyperlink 34" xfId="179" hidden="1" xr:uid="{00000000-0005-0000-0000-00004D010000}"/>
    <cellStyle name="Hyperlink 34" xfId="850" hidden="1" xr:uid="{01E76231-8DE3-42BA-A40E-A813684B4E0A}"/>
    <cellStyle name="Hyperlink 34" xfId="788" xr:uid="{F3E5F1C9-7402-40EC-93B1-F6F76CF30709}"/>
    <cellStyle name="Hyperlink 35" xfId="241" hidden="1" xr:uid="{00000000-0005-0000-0000-00004E010000}"/>
    <cellStyle name="Hyperlink 35" xfId="345" hidden="1" xr:uid="{00000000-0005-0000-0000-00004F010000}"/>
    <cellStyle name="Hyperlink 35" xfId="180" hidden="1" xr:uid="{00000000-0005-0000-0000-000050010000}"/>
    <cellStyle name="Hyperlink 35" xfId="849" hidden="1" xr:uid="{F6B19CB8-3423-455C-ACA3-98337D508AA1}"/>
    <cellStyle name="Hyperlink 35" xfId="789" xr:uid="{F06515B6-83AD-41BE-B044-4D83F0F82260}"/>
    <cellStyle name="Hyperlink 36" xfId="242" hidden="1" xr:uid="{00000000-0005-0000-0000-000051010000}"/>
    <cellStyle name="Hyperlink 36" xfId="344" hidden="1" xr:uid="{00000000-0005-0000-0000-000052010000}"/>
    <cellStyle name="Hyperlink 36" xfId="181" hidden="1" xr:uid="{00000000-0005-0000-0000-000053010000}"/>
    <cellStyle name="Hyperlink 36" xfId="848" hidden="1" xr:uid="{C50CCBB5-51C2-4191-8DB7-713405C944FE}"/>
    <cellStyle name="Hyperlink 36" xfId="790" xr:uid="{2367018E-9DC8-42DF-B7F4-B9D60FFF8DB7}"/>
    <cellStyle name="Hyperlink 37" xfId="243" hidden="1" xr:uid="{00000000-0005-0000-0000-000054010000}"/>
    <cellStyle name="Hyperlink 37" xfId="343" hidden="1" xr:uid="{00000000-0005-0000-0000-000055010000}"/>
    <cellStyle name="Hyperlink 37" xfId="182" hidden="1" xr:uid="{00000000-0005-0000-0000-000056010000}"/>
    <cellStyle name="Hyperlink 37" xfId="847" hidden="1" xr:uid="{FE05B49A-8E49-431B-B1DF-8D8CFB3CFFBF}"/>
    <cellStyle name="Hyperlink 37" xfId="791" xr:uid="{EAA9952D-F640-4AC2-BEBC-11CE5FF0A3D6}"/>
    <cellStyle name="Hyperlink 38" xfId="244" hidden="1" xr:uid="{00000000-0005-0000-0000-000057010000}"/>
    <cellStyle name="Hyperlink 38" xfId="342" hidden="1" xr:uid="{00000000-0005-0000-0000-000058010000}"/>
    <cellStyle name="Hyperlink 38" xfId="183" hidden="1" xr:uid="{00000000-0005-0000-0000-000059010000}"/>
    <cellStyle name="Hyperlink 38" xfId="846" hidden="1" xr:uid="{1639C5D8-BC67-40F8-94F1-176309AD7ABE}"/>
    <cellStyle name="Hyperlink 38" xfId="792" xr:uid="{6D325373-C18F-4D18-8501-65CD61824FB8}"/>
    <cellStyle name="Hyperlink 39" xfId="245" hidden="1" xr:uid="{00000000-0005-0000-0000-00005A010000}"/>
    <cellStyle name="Hyperlink 39" xfId="341" hidden="1" xr:uid="{00000000-0005-0000-0000-00005B010000}"/>
    <cellStyle name="Hyperlink 39" xfId="184" hidden="1" xr:uid="{00000000-0005-0000-0000-00005C010000}"/>
    <cellStyle name="Hyperlink 39" xfId="845" hidden="1" xr:uid="{7F452593-C10B-452E-9661-924C239745EC}"/>
    <cellStyle name="Hyperlink 39" xfId="793" xr:uid="{1715DFE0-9882-464F-89E1-6D8E4F6CEB6D}"/>
    <cellStyle name="Hyperlink 4" xfId="210" hidden="1" xr:uid="{00000000-0005-0000-0000-00005D010000}"/>
    <cellStyle name="Hyperlink 4" xfId="376" hidden="1" xr:uid="{00000000-0005-0000-0000-00005E010000}"/>
    <cellStyle name="Hyperlink 4" xfId="704" hidden="1" xr:uid="{00000000-0005-0000-0000-00005F010000}"/>
    <cellStyle name="Hyperlink 4" xfId="880" hidden="1" xr:uid="{DCA4A898-0C23-4390-93B2-74631A3185CC}"/>
    <cellStyle name="Hyperlink 4" xfId="974" xr:uid="{D07C3FA3-2F6D-4236-B336-5C7CA6BAB091}"/>
    <cellStyle name="Hyperlink 40" xfId="246" hidden="1" xr:uid="{00000000-0005-0000-0000-000060010000}"/>
    <cellStyle name="Hyperlink 40" xfId="340" hidden="1" xr:uid="{00000000-0005-0000-0000-000061010000}"/>
    <cellStyle name="Hyperlink 40" xfId="185" hidden="1" xr:uid="{00000000-0005-0000-0000-000062010000}"/>
    <cellStyle name="Hyperlink 40" xfId="844" hidden="1" xr:uid="{C608BE7B-4D2D-4E2B-84F4-9529AA6B2B58}"/>
    <cellStyle name="Hyperlink 40" xfId="794" xr:uid="{10BFDC0C-FBB0-4250-B2A5-E2B1882F09DF}"/>
    <cellStyle name="Hyperlink 41" xfId="247" hidden="1" xr:uid="{00000000-0005-0000-0000-000063010000}"/>
    <cellStyle name="Hyperlink 41" xfId="339" hidden="1" xr:uid="{00000000-0005-0000-0000-000064010000}"/>
    <cellStyle name="Hyperlink 41" xfId="186" hidden="1" xr:uid="{00000000-0005-0000-0000-000065010000}"/>
    <cellStyle name="Hyperlink 41" xfId="843" hidden="1" xr:uid="{BA45965F-3ED0-4793-A177-2430C6C19259}"/>
    <cellStyle name="Hyperlink 41" xfId="795" xr:uid="{1A2769CA-C8E5-4816-9552-DD078D0801BD}"/>
    <cellStyle name="Hyperlink 42" xfId="248" hidden="1" xr:uid="{00000000-0005-0000-0000-000066010000}"/>
    <cellStyle name="Hyperlink 42" xfId="338" hidden="1" xr:uid="{00000000-0005-0000-0000-000067010000}"/>
    <cellStyle name="Hyperlink 42" xfId="187" hidden="1" xr:uid="{00000000-0005-0000-0000-000068010000}"/>
    <cellStyle name="Hyperlink 42" xfId="842" hidden="1" xr:uid="{4AC0E3B7-B0FA-4885-AA4A-7F540872B6FB}"/>
    <cellStyle name="Hyperlink 42" xfId="796" xr:uid="{7311339C-CA98-4C21-9D1B-A7CEC267A31B}"/>
    <cellStyle name="Hyperlink 43" xfId="249" hidden="1" xr:uid="{00000000-0005-0000-0000-000069010000}"/>
    <cellStyle name="Hyperlink 43" xfId="337" hidden="1" xr:uid="{00000000-0005-0000-0000-00006A010000}"/>
    <cellStyle name="Hyperlink 43" xfId="188" hidden="1" xr:uid="{00000000-0005-0000-0000-00006B010000}"/>
    <cellStyle name="Hyperlink 43" xfId="841" hidden="1" xr:uid="{6B8C134D-9429-46E0-94C4-365809FF5298}"/>
    <cellStyle name="Hyperlink 43" xfId="797" xr:uid="{DB4B8D64-1B2F-4182-B794-D7CD2444CCAB}"/>
    <cellStyle name="Hyperlink 44" xfId="250" hidden="1" xr:uid="{00000000-0005-0000-0000-00006C010000}"/>
    <cellStyle name="Hyperlink 44" xfId="336" hidden="1" xr:uid="{00000000-0005-0000-0000-00006D010000}"/>
    <cellStyle name="Hyperlink 44" xfId="189" hidden="1" xr:uid="{00000000-0005-0000-0000-00006E010000}"/>
    <cellStyle name="Hyperlink 44" xfId="840" hidden="1" xr:uid="{ED5CD81D-1857-4C0A-9FF9-1762A65A35EC}"/>
    <cellStyle name="Hyperlink 44" xfId="798" xr:uid="{67092680-3799-45DF-9285-EBCEA7237588}"/>
    <cellStyle name="Hyperlink 45" xfId="251" hidden="1" xr:uid="{00000000-0005-0000-0000-00006F010000}"/>
    <cellStyle name="Hyperlink 45" xfId="335" hidden="1" xr:uid="{00000000-0005-0000-0000-000070010000}"/>
    <cellStyle name="Hyperlink 45" xfId="190" hidden="1" xr:uid="{00000000-0005-0000-0000-000071010000}"/>
    <cellStyle name="Hyperlink 45" xfId="839" hidden="1" xr:uid="{0AD03E7B-6FCB-48A6-8BB0-0175F64224D3}"/>
    <cellStyle name="Hyperlink 45" xfId="799" xr:uid="{A5A8876F-84FE-4C82-900B-B1FE140288DF}"/>
    <cellStyle name="Hyperlink 46" xfId="252" hidden="1" xr:uid="{00000000-0005-0000-0000-000072010000}"/>
    <cellStyle name="Hyperlink 46" xfId="334" hidden="1" xr:uid="{00000000-0005-0000-0000-000073010000}"/>
    <cellStyle name="Hyperlink 46" xfId="191" hidden="1" xr:uid="{00000000-0005-0000-0000-000074010000}"/>
    <cellStyle name="Hyperlink 46" xfId="838" hidden="1" xr:uid="{F7903591-4141-4F26-AF44-93741F5F8C86}"/>
    <cellStyle name="Hyperlink 46" xfId="800" xr:uid="{C0A5D373-5A9B-459F-A408-4BA2EDC5C68F}"/>
    <cellStyle name="Hyperlink 47" xfId="253" hidden="1" xr:uid="{00000000-0005-0000-0000-000075010000}"/>
    <cellStyle name="Hyperlink 47" xfId="333" hidden="1" xr:uid="{00000000-0005-0000-0000-000076010000}"/>
    <cellStyle name="Hyperlink 47" xfId="192" hidden="1" xr:uid="{00000000-0005-0000-0000-000077010000}"/>
    <cellStyle name="Hyperlink 47" xfId="837" hidden="1" xr:uid="{1A73474C-7997-4EE3-A73C-22427E309A4F}"/>
    <cellStyle name="Hyperlink 47" xfId="801" xr:uid="{C24A978F-E8AA-4D38-8940-CCEF73ED5CD1}"/>
    <cellStyle name="Hyperlink 48" xfId="254" hidden="1" xr:uid="{00000000-0005-0000-0000-000078010000}"/>
    <cellStyle name="Hyperlink 48" xfId="332" hidden="1" xr:uid="{00000000-0005-0000-0000-000079010000}"/>
    <cellStyle name="Hyperlink 48" xfId="193" hidden="1" xr:uid="{00000000-0005-0000-0000-00007A010000}"/>
    <cellStyle name="Hyperlink 48" xfId="836" hidden="1" xr:uid="{4E562875-8D07-41B1-AAA5-0CCEB815F892}"/>
    <cellStyle name="Hyperlink 48" xfId="802" xr:uid="{0006702E-DFD4-4354-BCBD-54BE4D95E70A}"/>
    <cellStyle name="Hyperlink 49" xfId="255" hidden="1" xr:uid="{00000000-0005-0000-0000-00007B010000}"/>
    <cellStyle name="Hyperlink 49" xfId="331" hidden="1" xr:uid="{00000000-0005-0000-0000-00007C010000}"/>
    <cellStyle name="Hyperlink 49" xfId="194" hidden="1" xr:uid="{00000000-0005-0000-0000-00007D010000}"/>
    <cellStyle name="Hyperlink 49" xfId="835" hidden="1" xr:uid="{CA7EBFF8-7DD1-42DA-80D5-C3A3D0C77BF0}"/>
    <cellStyle name="Hyperlink 49" xfId="803" xr:uid="{CC78211B-E1B1-42A5-9DFD-654F9ECE3AEE}"/>
    <cellStyle name="Hyperlink 5" xfId="211" hidden="1" xr:uid="{00000000-0005-0000-0000-00007E010000}"/>
    <cellStyle name="Hyperlink 5" xfId="375" hidden="1" xr:uid="{00000000-0005-0000-0000-00007F010000}"/>
    <cellStyle name="Hyperlink 5" xfId="703" hidden="1" xr:uid="{00000000-0005-0000-0000-000080010000}"/>
    <cellStyle name="Hyperlink 5" xfId="879" hidden="1" xr:uid="{B669A117-BC53-41E9-BD60-8FFC83863239}"/>
    <cellStyle name="Hyperlink 5" xfId="975" xr:uid="{99806F14-BB3E-4121-934F-3A7360FA04F0}"/>
    <cellStyle name="Hyperlink 50" xfId="256" hidden="1" xr:uid="{00000000-0005-0000-0000-000081010000}"/>
    <cellStyle name="Hyperlink 50" xfId="330" hidden="1" xr:uid="{00000000-0005-0000-0000-000082010000}"/>
    <cellStyle name="Hyperlink 50" xfId="195" hidden="1" xr:uid="{00000000-0005-0000-0000-000083010000}"/>
    <cellStyle name="Hyperlink 50" xfId="834" hidden="1" xr:uid="{FA6744B0-2337-4A6B-9F7C-B98D63620487}"/>
    <cellStyle name="Hyperlink 50" xfId="804" xr:uid="{2528A1A0-918B-4187-BF7A-D0256A3ADEA7}"/>
    <cellStyle name="Hyperlink 51" xfId="257" hidden="1" xr:uid="{00000000-0005-0000-0000-000084010000}"/>
    <cellStyle name="Hyperlink 51" xfId="329" hidden="1" xr:uid="{00000000-0005-0000-0000-000085010000}"/>
    <cellStyle name="Hyperlink 51" xfId="196" hidden="1" xr:uid="{00000000-0005-0000-0000-000086010000}"/>
    <cellStyle name="Hyperlink 51" xfId="833" hidden="1" xr:uid="{52A42D12-6085-4B96-8353-BE935F4F8877}"/>
    <cellStyle name="Hyperlink 51" xfId="805" xr:uid="{53C12648-64A6-44C2-8008-35B1BADA7ECD}"/>
    <cellStyle name="Hyperlink 52" xfId="258" hidden="1" xr:uid="{00000000-0005-0000-0000-000087010000}"/>
    <cellStyle name="Hyperlink 52" xfId="328" hidden="1" xr:uid="{00000000-0005-0000-0000-000088010000}"/>
    <cellStyle name="Hyperlink 52" xfId="197" hidden="1" xr:uid="{00000000-0005-0000-0000-000089010000}"/>
    <cellStyle name="Hyperlink 52" xfId="832" hidden="1" xr:uid="{3B3BCF1E-0046-44EE-A5DF-D2634AD3FF6C}"/>
    <cellStyle name="Hyperlink 52" xfId="806" xr:uid="{AF911C33-C641-480B-92CE-1E21B65C68ED}"/>
    <cellStyle name="Hyperlink 53" xfId="259" hidden="1" xr:uid="{00000000-0005-0000-0000-00008A010000}"/>
    <cellStyle name="Hyperlink 53" xfId="327" hidden="1" xr:uid="{00000000-0005-0000-0000-00008B010000}"/>
    <cellStyle name="Hyperlink 53" xfId="198" hidden="1" xr:uid="{00000000-0005-0000-0000-00008C010000}"/>
    <cellStyle name="Hyperlink 53" xfId="831" hidden="1" xr:uid="{7868624C-870C-43F9-83DD-71F56525A4DF}"/>
    <cellStyle name="Hyperlink 53" xfId="807" xr:uid="{B0A0837A-488E-4366-AF4F-FB0CCC2E302B}"/>
    <cellStyle name="Hyperlink 54" xfId="260" hidden="1" xr:uid="{00000000-0005-0000-0000-00008D010000}"/>
    <cellStyle name="Hyperlink 54" xfId="326" hidden="1" xr:uid="{00000000-0005-0000-0000-00008E010000}"/>
    <cellStyle name="Hyperlink 54" xfId="199" hidden="1" xr:uid="{00000000-0005-0000-0000-00008F010000}"/>
    <cellStyle name="Hyperlink 54" xfId="830" hidden="1" xr:uid="{4F0700E3-0928-49D3-B2FD-91CC81E05730}"/>
    <cellStyle name="Hyperlink 54" xfId="808" xr:uid="{5B62E28D-6C08-4BFC-841A-F7D2C7E0F7E2}"/>
    <cellStyle name="Hyperlink 55" xfId="261" hidden="1" xr:uid="{00000000-0005-0000-0000-000090010000}"/>
    <cellStyle name="Hyperlink 55" xfId="325" hidden="1" xr:uid="{00000000-0005-0000-0000-000091010000}"/>
    <cellStyle name="Hyperlink 55" xfId="200" hidden="1" xr:uid="{00000000-0005-0000-0000-000092010000}"/>
    <cellStyle name="Hyperlink 55" xfId="829" hidden="1" xr:uid="{F421A701-C55D-46B6-82C6-250ACBF4AC24}"/>
    <cellStyle name="Hyperlink 55" xfId="809" xr:uid="{573DE17C-5A5B-4F29-90B6-1EDC47FE23E4}"/>
    <cellStyle name="Hyperlink 56" xfId="262" hidden="1" xr:uid="{00000000-0005-0000-0000-000093010000}"/>
    <cellStyle name="Hyperlink 56" xfId="324" hidden="1" xr:uid="{00000000-0005-0000-0000-000094010000}"/>
    <cellStyle name="Hyperlink 56" xfId="201" hidden="1" xr:uid="{00000000-0005-0000-0000-000095010000}"/>
    <cellStyle name="Hyperlink 56" xfId="828" hidden="1" xr:uid="{F54EE6CE-ADFF-4301-AD90-CC7AF7C263EE}"/>
    <cellStyle name="Hyperlink 56" xfId="810" xr:uid="{8CAC710A-1640-41EC-A2C3-927AE70E51ED}"/>
    <cellStyle name="Hyperlink 57" xfId="263" hidden="1" xr:uid="{00000000-0005-0000-0000-000096010000}"/>
    <cellStyle name="Hyperlink 57" xfId="323" hidden="1" xr:uid="{00000000-0005-0000-0000-000097010000}"/>
    <cellStyle name="Hyperlink 57" xfId="202" hidden="1" xr:uid="{00000000-0005-0000-0000-000098010000}"/>
    <cellStyle name="Hyperlink 57" xfId="827" hidden="1" xr:uid="{56F98686-7351-4173-BEBF-F7B345C7BF9C}"/>
    <cellStyle name="Hyperlink 57" xfId="811" xr:uid="{E8BB602E-30A8-471F-8194-472A97A12590}"/>
    <cellStyle name="Hyperlink 58" xfId="264" hidden="1" xr:uid="{00000000-0005-0000-0000-000099010000}"/>
    <cellStyle name="Hyperlink 58" xfId="379" hidden="1" xr:uid="{00000000-0005-0000-0000-00009A010000}"/>
    <cellStyle name="Hyperlink 58" xfId="707" hidden="1" xr:uid="{00000000-0005-0000-0000-00009B010000}"/>
    <cellStyle name="Hyperlink 58" xfId="883" hidden="1" xr:uid="{E25AF0D0-3F59-4D13-AA67-8CE1A4EE2795}"/>
    <cellStyle name="Hyperlink 58" xfId="972" xr:uid="{2D63342F-38C7-4709-BF56-3EB959E181DA}"/>
    <cellStyle name="Hyperlink 59" xfId="265" hidden="1" xr:uid="{00000000-0005-0000-0000-00009C010000}"/>
    <cellStyle name="Hyperlink 59" xfId="322" hidden="1" xr:uid="{00000000-0005-0000-0000-00009D010000}"/>
    <cellStyle name="Hyperlink 59" xfId="203" hidden="1" xr:uid="{00000000-0005-0000-0000-00009E010000}"/>
    <cellStyle name="Hyperlink 59" xfId="826" hidden="1" xr:uid="{B5CCE2D4-3A23-4FF1-B90F-9E95F21DBC13}"/>
    <cellStyle name="Hyperlink 59" xfId="812" xr:uid="{F1685C01-0609-406B-AFAC-46B1D07A8259}"/>
    <cellStyle name="Hyperlink 6" xfId="212" hidden="1" xr:uid="{00000000-0005-0000-0000-00009F010000}"/>
    <cellStyle name="Hyperlink 6" xfId="374" hidden="1" xr:uid="{00000000-0005-0000-0000-0000A0010000}"/>
    <cellStyle name="Hyperlink 6" xfId="702" hidden="1" xr:uid="{00000000-0005-0000-0000-0000A1010000}"/>
    <cellStyle name="Hyperlink 6" xfId="878" hidden="1" xr:uid="{BB473AEF-EA14-4BE0-B370-CD63B859CF15}"/>
    <cellStyle name="Hyperlink 6" xfId="976" xr:uid="{645EB43B-4033-4D02-8FF5-769C54B8F51B}"/>
    <cellStyle name="Hyperlink 60" xfId="266" hidden="1" xr:uid="{00000000-0005-0000-0000-0000A2010000}"/>
    <cellStyle name="Hyperlink 60" xfId="380" hidden="1" xr:uid="{00000000-0005-0000-0000-0000A3010000}"/>
    <cellStyle name="Hyperlink 60" xfId="708" hidden="1" xr:uid="{00000000-0005-0000-0000-0000A4010000}"/>
    <cellStyle name="Hyperlink 60" xfId="884" hidden="1" xr:uid="{09B4160F-5BEC-4EEA-B4A5-9384DAF50881}"/>
    <cellStyle name="Hyperlink 60" xfId="984" xr:uid="{94DBF3F7-5851-4F6B-BEA1-9E3C301C1748}"/>
    <cellStyle name="Hyperlink 61" xfId="267" hidden="1" xr:uid="{00000000-0005-0000-0000-0000A5010000}"/>
    <cellStyle name="Hyperlink 61" xfId="381" hidden="1" xr:uid="{00000000-0005-0000-0000-0000A6010000}"/>
    <cellStyle name="Hyperlink 61" xfId="709" hidden="1" xr:uid="{00000000-0005-0000-0000-0000A7010000}"/>
    <cellStyle name="Hyperlink 61" xfId="885" hidden="1" xr:uid="{A167EB03-8902-448F-8906-D3C7C0E667A5}"/>
    <cellStyle name="Hyperlink 61" xfId="971" xr:uid="{EC450B1F-AA56-4B92-BCAC-9CC5C056FEAD}"/>
    <cellStyle name="Hyperlink 62" xfId="268" hidden="1" xr:uid="{00000000-0005-0000-0000-0000A8010000}"/>
    <cellStyle name="Hyperlink 62" xfId="382" hidden="1" xr:uid="{00000000-0005-0000-0000-0000A9010000}"/>
    <cellStyle name="Hyperlink 62" xfId="710" hidden="1" xr:uid="{00000000-0005-0000-0000-0000AA010000}"/>
    <cellStyle name="Hyperlink 62" xfId="886" hidden="1" xr:uid="{59EFC865-189F-44BC-B96E-36694CDEB3DA}"/>
    <cellStyle name="Hyperlink 62" xfId="947" xr:uid="{08034D80-358D-4C82-9787-710920B2811E}"/>
    <cellStyle name="Hyperlink 63" xfId="269" hidden="1" xr:uid="{00000000-0005-0000-0000-0000AB010000}"/>
    <cellStyle name="Hyperlink 63" xfId="383" hidden="1" xr:uid="{00000000-0005-0000-0000-0000AC010000}"/>
    <cellStyle name="Hyperlink 63" xfId="711" hidden="1" xr:uid="{00000000-0005-0000-0000-0000AD010000}"/>
    <cellStyle name="Hyperlink 63" xfId="887" hidden="1" xr:uid="{0DDDCAAA-6884-413B-A3B1-D44E147DD232}"/>
    <cellStyle name="Hyperlink 63" xfId="970" xr:uid="{063AEDB4-F867-4D02-A368-36C270C9A4E1}"/>
    <cellStyle name="Hyperlink 64" xfId="270" hidden="1" xr:uid="{00000000-0005-0000-0000-0000AE010000}"/>
    <cellStyle name="Hyperlink 64" xfId="384" hidden="1" xr:uid="{00000000-0005-0000-0000-0000AF010000}"/>
    <cellStyle name="Hyperlink 64" xfId="712" hidden="1" xr:uid="{00000000-0005-0000-0000-0000B0010000}"/>
    <cellStyle name="Hyperlink 64" xfId="888" hidden="1" xr:uid="{D8998570-BC11-4872-982D-09D50F1050F3}"/>
    <cellStyle name="Hyperlink 64" xfId="766" xr:uid="{1F20D56B-29EE-4770-B36F-A3CD61866842}"/>
    <cellStyle name="Hyperlink 65" xfId="271" hidden="1" xr:uid="{00000000-0005-0000-0000-0000B1010000}"/>
    <cellStyle name="Hyperlink 65" xfId="385" hidden="1" xr:uid="{00000000-0005-0000-0000-0000B2010000}"/>
    <cellStyle name="Hyperlink 65" xfId="713" hidden="1" xr:uid="{00000000-0005-0000-0000-0000B3010000}"/>
    <cellStyle name="Hyperlink 65" xfId="889" hidden="1" xr:uid="{4BC0A61A-34F3-461C-B660-0CAF9E99F630}"/>
    <cellStyle name="Hyperlink 65" xfId="969" xr:uid="{8529858F-A32C-45AA-8EBA-2EB41FE1C967}"/>
    <cellStyle name="Hyperlink 66" xfId="272" hidden="1" xr:uid="{00000000-0005-0000-0000-0000B4010000}"/>
    <cellStyle name="Hyperlink 66" xfId="386" hidden="1" xr:uid="{00000000-0005-0000-0000-0000B5010000}"/>
    <cellStyle name="Hyperlink 66" xfId="714" hidden="1" xr:uid="{00000000-0005-0000-0000-0000B6010000}"/>
    <cellStyle name="Hyperlink 66" xfId="890" hidden="1" xr:uid="{622724C7-62BE-40FD-A835-417642DE4ED3}"/>
    <cellStyle name="Hyperlink 66" xfId="968" xr:uid="{6A7C0395-9DC1-43F9-93AC-7E444E022B87}"/>
    <cellStyle name="Hyperlink 67" xfId="273" hidden="1" xr:uid="{00000000-0005-0000-0000-0000B7010000}"/>
    <cellStyle name="Hyperlink 67" xfId="387" hidden="1" xr:uid="{00000000-0005-0000-0000-0000B8010000}"/>
    <cellStyle name="Hyperlink 67" xfId="715" hidden="1" xr:uid="{00000000-0005-0000-0000-0000B9010000}"/>
    <cellStyle name="Hyperlink 67" xfId="891" hidden="1" xr:uid="{73508384-648C-4B85-8AB7-594D6767D9C1}"/>
    <cellStyle name="Hyperlink 67" xfId="942" xr:uid="{97021F3D-ADEB-47BC-9115-4E42B2E87686}"/>
    <cellStyle name="Hyperlink 68" xfId="274" hidden="1" xr:uid="{00000000-0005-0000-0000-0000BA010000}"/>
    <cellStyle name="Hyperlink 68" xfId="388" hidden="1" xr:uid="{00000000-0005-0000-0000-0000BB010000}"/>
    <cellStyle name="Hyperlink 68" xfId="716" hidden="1" xr:uid="{00000000-0005-0000-0000-0000BC010000}"/>
    <cellStyle name="Hyperlink 68" xfId="892" hidden="1" xr:uid="{2DA1DC5C-B13D-44DB-9BE5-E3A92582CFE9}"/>
    <cellStyle name="Hyperlink 68" xfId="967" xr:uid="{AD6B265A-3538-4DAA-BCA0-6877DC614915}"/>
    <cellStyle name="Hyperlink 69" xfId="275" hidden="1" xr:uid="{00000000-0005-0000-0000-0000BD010000}"/>
    <cellStyle name="Hyperlink 69" xfId="389" hidden="1" xr:uid="{00000000-0005-0000-0000-0000BE010000}"/>
    <cellStyle name="Hyperlink 69" xfId="717" hidden="1" xr:uid="{00000000-0005-0000-0000-0000BF010000}"/>
    <cellStyle name="Hyperlink 69" xfId="893" hidden="1" xr:uid="{E9D5B561-3443-434C-8FE3-D02E883DFB76}"/>
    <cellStyle name="Hyperlink 69" xfId="966" xr:uid="{F44C667D-4209-4EFD-87E1-A5048838951F}"/>
    <cellStyle name="Hyperlink 7" xfId="213" hidden="1" xr:uid="{00000000-0005-0000-0000-0000C0010000}"/>
    <cellStyle name="Hyperlink 7" xfId="373" hidden="1" xr:uid="{00000000-0005-0000-0000-0000C1010000}"/>
    <cellStyle name="Hyperlink 7" xfId="701" hidden="1" xr:uid="{00000000-0005-0000-0000-0000C2010000}"/>
    <cellStyle name="Hyperlink 7" xfId="877" hidden="1" xr:uid="{FFCD8566-6626-48A4-A802-D69F32F1B74E}"/>
    <cellStyle name="Hyperlink 7" xfId="977" xr:uid="{E69FB182-4C9E-4DD8-AC56-F2FA962E04EC}"/>
    <cellStyle name="Hyperlink 70" xfId="276" hidden="1" xr:uid="{00000000-0005-0000-0000-0000C3010000}"/>
    <cellStyle name="Hyperlink 70" xfId="390" hidden="1" xr:uid="{00000000-0005-0000-0000-0000C4010000}"/>
    <cellStyle name="Hyperlink 70" xfId="718" hidden="1" xr:uid="{00000000-0005-0000-0000-0000C5010000}"/>
    <cellStyle name="Hyperlink 70" xfId="894" hidden="1" xr:uid="{AA22BFA7-27D8-4E9F-9F8A-47993B669DCA}"/>
    <cellStyle name="Hyperlink 70" xfId="996" xr:uid="{62025AB0-8C7A-4D86-99D9-7DE060F2CCCE}"/>
    <cellStyle name="Hyperlink 71" xfId="277" hidden="1" xr:uid="{00000000-0005-0000-0000-0000C6010000}"/>
    <cellStyle name="Hyperlink 71" xfId="391" hidden="1" xr:uid="{00000000-0005-0000-0000-0000C7010000}"/>
    <cellStyle name="Hyperlink 71" xfId="719" hidden="1" xr:uid="{00000000-0005-0000-0000-0000C8010000}"/>
    <cellStyle name="Hyperlink 71" xfId="895" hidden="1" xr:uid="{4D5F96C8-3A08-46EE-A309-E404B14BB84E}"/>
    <cellStyle name="Hyperlink 71" xfId="987" xr:uid="{F3FD0CA9-151F-420F-A4E2-8D2DB1611646}"/>
    <cellStyle name="Hyperlink 72" xfId="278" hidden="1" xr:uid="{00000000-0005-0000-0000-0000C9010000}"/>
    <cellStyle name="Hyperlink 72" xfId="392" hidden="1" xr:uid="{00000000-0005-0000-0000-0000CA010000}"/>
    <cellStyle name="Hyperlink 72" xfId="720" hidden="1" xr:uid="{00000000-0005-0000-0000-0000CB010000}"/>
    <cellStyle name="Hyperlink 72" xfId="896" hidden="1" xr:uid="{822DF470-C278-4BCF-9FDE-2223061414B4}"/>
    <cellStyle name="Hyperlink 72" xfId="986" xr:uid="{C3A9D5A1-D24F-4383-83DD-CADE0CDE2E92}"/>
    <cellStyle name="Hyperlink 73" xfId="279" hidden="1" xr:uid="{00000000-0005-0000-0000-0000CC010000}"/>
    <cellStyle name="Hyperlink 73" xfId="393" hidden="1" xr:uid="{00000000-0005-0000-0000-0000CD010000}"/>
    <cellStyle name="Hyperlink 73" xfId="721" hidden="1" xr:uid="{00000000-0005-0000-0000-0000CE010000}"/>
    <cellStyle name="Hyperlink 73" xfId="897" hidden="1" xr:uid="{1B62C2A6-9563-4F2D-AFD4-FF5218B15FF0}"/>
    <cellStyle name="Hyperlink 73" xfId="965" xr:uid="{39E6E7D9-C48D-49B1-9424-B39B54C77BFA}"/>
    <cellStyle name="Hyperlink 74" xfId="280" hidden="1" xr:uid="{00000000-0005-0000-0000-0000CF010000}"/>
    <cellStyle name="Hyperlink 74" xfId="394" hidden="1" xr:uid="{00000000-0005-0000-0000-0000D0010000}"/>
    <cellStyle name="Hyperlink 74" xfId="722" hidden="1" xr:uid="{00000000-0005-0000-0000-0000D1010000}"/>
    <cellStyle name="Hyperlink 74" xfId="898" hidden="1" xr:uid="{839CABA7-F15F-4217-B5F1-B528BCABEDC3}"/>
    <cellStyle name="Hyperlink 74" xfId="995" xr:uid="{654A198A-BF51-4E5C-B1F4-13F5CFEE889A}"/>
    <cellStyle name="Hyperlink 75" xfId="281" hidden="1" xr:uid="{00000000-0005-0000-0000-0000D2010000}"/>
    <cellStyle name="Hyperlink 75" xfId="395" hidden="1" xr:uid="{00000000-0005-0000-0000-0000D3010000}"/>
    <cellStyle name="Hyperlink 75" xfId="723" hidden="1" xr:uid="{00000000-0005-0000-0000-0000D4010000}"/>
    <cellStyle name="Hyperlink 75" xfId="899" hidden="1" xr:uid="{DEA6377F-E0A2-4920-A353-C8808481FB9B}"/>
    <cellStyle name="Hyperlink 75" xfId="983" xr:uid="{5AC7027B-0C85-46DC-9B3B-65643AFEBE21}"/>
    <cellStyle name="Hyperlink 76" xfId="282" hidden="1" xr:uid="{00000000-0005-0000-0000-0000D5010000}"/>
    <cellStyle name="Hyperlink 76" xfId="396" hidden="1" xr:uid="{00000000-0005-0000-0000-0000D6010000}"/>
    <cellStyle name="Hyperlink 76" xfId="724" hidden="1" xr:uid="{00000000-0005-0000-0000-0000D7010000}"/>
    <cellStyle name="Hyperlink 76" xfId="900" hidden="1" xr:uid="{E5C4DB56-92D7-4660-B17E-D4605E9E8367}"/>
    <cellStyle name="Hyperlink 76" xfId="964" xr:uid="{897C0A73-AEF2-4016-9C73-0C8748BECEA0}"/>
    <cellStyle name="Hyperlink 77" xfId="283" hidden="1" xr:uid="{00000000-0005-0000-0000-0000D8010000}"/>
    <cellStyle name="Hyperlink 77" xfId="397" hidden="1" xr:uid="{00000000-0005-0000-0000-0000D9010000}"/>
    <cellStyle name="Hyperlink 77" xfId="725" hidden="1" xr:uid="{00000000-0005-0000-0000-0000DA010000}"/>
    <cellStyle name="Hyperlink 77" xfId="901" hidden="1" xr:uid="{D5D48D9C-975C-494A-B10F-E69412111A62}"/>
    <cellStyle name="Hyperlink 77" xfId="985" xr:uid="{AA554BAE-7C05-4C62-AD57-09E9AF0E2E04}"/>
    <cellStyle name="Hyperlink 78" xfId="284" hidden="1" xr:uid="{00000000-0005-0000-0000-0000DB010000}"/>
    <cellStyle name="Hyperlink 78" xfId="398" hidden="1" xr:uid="{00000000-0005-0000-0000-0000DC010000}"/>
    <cellStyle name="Hyperlink 78" xfId="726" hidden="1" xr:uid="{00000000-0005-0000-0000-0000DD010000}"/>
    <cellStyle name="Hyperlink 78" xfId="902" hidden="1" xr:uid="{7ADE6341-4704-4B5D-AB7F-926A9B408DFE}"/>
    <cellStyle name="Hyperlink 78" xfId="943" xr:uid="{2139BC2E-2249-44B6-92E5-D77D6C9BC949}"/>
    <cellStyle name="Hyperlink 79" xfId="285" hidden="1" xr:uid="{00000000-0005-0000-0000-0000DE010000}"/>
    <cellStyle name="Hyperlink 79" xfId="399" hidden="1" xr:uid="{00000000-0005-0000-0000-0000DF010000}"/>
    <cellStyle name="Hyperlink 79" xfId="727" hidden="1" xr:uid="{00000000-0005-0000-0000-0000E0010000}"/>
    <cellStyle name="Hyperlink 79" xfId="903" hidden="1" xr:uid="{4C91412C-2A69-4F5D-89E8-B85026C09BB4}"/>
    <cellStyle name="Hyperlink 79" xfId="963" xr:uid="{0F9A5A48-6621-4429-966B-1987A15B66D9}"/>
    <cellStyle name="Hyperlink 8" xfId="214" hidden="1" xr:uid="{00000000-0005-0000-0000-0000E1010000}"/>
    <cellStyle name="Hyperlink 8" xfId="372" hidden="1" xr:uid="{00000000-0005-0000-0000-0000E2010000}"/>
    <cellStyle name="Hyperlink 8" xfId="700" hidden="1" xr:uid="{00000000-0005-0000-0000-0000E3010000}"/>
    <cellStyle name="Hyperlink 8" xfId="876" hidden="1" xr:uid="{BE4B41CE-AFD2-454A-978C-A8AE4AC1C3E8}"/>
    <cellStyle name="Hyperlink 8" xfId="978" xr:uid="{A3BE8F9B-E70D-4570-BCFD-C7E97CDEDAB1}"/>
    <cellStyle name="Hyperlink 80" xfId="286" hidden="1" xr:uid="{00000000-0005-0000-0000-0000E4010000}"/>
    <cellStyle name="Hyperlink 80" xfId="400" hidden="1" xr:uid="{00000000-0005-0000-0000-0000E5010000}"/>
    <cellStyle name="Hyperlink 80" xfId="728" hidden="1" xr:uid="{00000000-0005-0000-0000-0000E6010000}"/>
    <cellStyle name="Hyperlink 80" xfId="904" hidden="1" xr:uid="{0B34C17E-1926-4D1D-9D29-9AE2488BCE15}"/>
    <cellStyle name="Hyperlink 80" xfId="962" xr:uid="{BBA98BE8-5441-4A80-9102-0F186A114ED9}"/>
    <cellStyle name="Hyperlink 81" xfId="287" hidden="1" xr:uid="{00000000-0005-0000-0000-0000E7010000}"/>
    <cellStyle name="Hyperlink 81" xfId="401" hidden="1" xr:uid="{00000000-0005-0000-0000-0000E8010000}"/>
    <cellStyle name="Hyperlink 81" xfId="729" hidden="1" xr:uid="{00000000-0005-0000-0000-0000E9010000}"/>
    <cellStyle name="Hyperlink 81" xfId="905" hidden="1" xr:uid="{931CE878-3EE7-4B14-9087-B01FF60D78BA}"/>
    <cellStyle name="Hyperlink 81" xfId="961" xr:uid="{5C151716-8376-467B-8C00-56CEC7563C7E}"/>
    <cellStyle name="Hyperlink 82" xfId="288" hidden="1" xr:uid="{00000000-0005-0000-0000-0000EA010000}"/>
    <cellStyle name="Hyperlink 82" xfId="402" hidden="1" xr:uid="{00000000-0005-0000-0000-0000EB010000}"/>
    <cellStyle name="Hyperlink 82" xfId="730" hidden="1" xr:uid="{00000000-0005-0000-0000-0000EC010000}"/>
    <cellStyle name="Hyperlink 82" xfId="906" hidden="1" xr:uid="{87DEC50D-C356-49B1-A7CF-99722A32F187}"/>
    <cellStyle name="Hyperlink 82" xfId="941" xr:uid="{E6DC2B20-8129-4600-BC72-D9ECCE85F970}"/>
    <cellStyle name="Hyperlink 83" xfId="289" hidden="1" xr:uid="{00000000-0005-0000-0000-0000ED010000}"/>
    <cellStyle name="Hyperlink 83" xfId="403" hidden="1" xr:uid="{00000000-0005-0000-0000-0000EE010000}"/>
    <cellStyle name="Hyperlink 83" xfId="731" hidden="1" xr:uid="{00000000-0005-0000-0000-0000EF010000}"/>
    <cellStyle name="Hyperlink 83" xfId="907" hidden="1" xr:uid="{82800DFE-3868-4EF0-B1BF-2007F3917715}"/>
    <cellStyle name="Hyperlink 83" xfId="960" xr:uid="{AC134698-F44F-4788-ACEF-052B87DFBAC9}"/>
    <cellStyle name="Hyperlink 84" xfId="290" hidden="1" xr:uid="{00000000-0005-0000-0000-0000F0010000}"/>
    <cellStyle name="Hyperlink 84" xfId="404" hidden="1" xr:uid="{00000000-0005-0000-0000-0000F1010000}"/>
    <cellStyle name="Hyperlink 84" xfId="732" hidden="1" xr:uid="{00000000-0005-0000-0000-0000F2010000}"/>
    <cellStyle name="Hyperlink 84" xfId="908" hidden="1" xr:uid="{E7E706C4-2B25-4B59-ADC5-EED57FB235E2}"/>
    <cellStyle name="Hyperlink 84" xfId="937" xr:uid="{2E7D5561-34CC-4863-B43C-193B40FFCB69}"/>
    <cellStyle name="Hyperlink 85" xfId="291" hidden="1" xr:uid="{00000000-0005-0000-0000-0000F3010000}"/>
    <cellStyle name="Hyperlink 85" xfId="405" hidden="1" xr:uid="{00000000-0005-0000-0000-0000F4010000}"/>
    <cellStyle name="Hyperlink 85" xfId="733" hidden="1" xr:uid="{00000000-0005-0000-0000-0000F5010000}"/>
    <cellStyle name="Hyperlink 85" xfId="909" hidden="1" xr:uid="{4550391A-75C0-4762-84DB-225C946FAEAF}"/>
    <cellStyle name="Hyperlink 85" xfId="959" xr:uid="{1F7F6822-18C8-4868-9BF3-72E3F624D82D}"/>
    <cellStyle name="Hyperlink 86" xfId="292" hidden="1" xr:uid="{00000000-0005-0000-0000-0000F6010000}"/>
    <cellStyle name="Hyperlink 86" xfId="406" hidden="1" xr:uid="{00000000-0005-0000-0000-0000F7010000}"/>
    <cellStyle name="Hyperlink 86" xfId="734" hidden="1" xr:uid="{00000000-0005-0000-0000-0000F8010000}"/>
    <cellStyle name="Hyperlink 86" xfId="910" hidden="1" xr:uid="{FDFB12C1-D753-46E4-8DAF-AC63D0EC1F91}"/>
    <cellStyle name="Hyperlink 86" xfId="958" xr:uid="{C74E2DA0-0225-4436-B9AE-3126D6D34E7F}"/>
    <cellStyle name="Hyperlink 87" xfId="293" hidden="1" xr:uid="{00000000-0005-0000-0000-0000F9010000}"/>
    <cellStyle name="Hyperlink 87" xfId="407" hidden="1" xr:uid="{00000000-0005-0000-0000-0000FA010000}"/>
    <cellStyle name="Hyperlink 87" xfId="735" hidden="1" xr:uid="{00000000-0005-0000-0000-0000FB010000}"/>
    <cellStyle name="Hyperlink 87" xfId="911" hidden="1" xr:uid="{575ADB54-89CC-41DF-948A-9AC6202FCC25}"/>
    <cellStyle name="Hyperlink 87" xfId="938" xr:uid="{30C2449D-8F4B-4DC5-A96D-B0BB5F40BC5B}"/>
    <cellStyle name="Hyperlink 88" xfId="294" hidden="1" xr:uid="{00000000-0005-0000-0000-0000FC010000}"/>
    <cellStyle name="Hyperlink 88" xfId="408" hidden="1" xr:uid="{00000000-0005-0000-0000-0000FD010000}"/>
    <cellStyle name="Hyperlink 88" xfId="736" hidden="1" xr:uid="{00000000-0005-0000-0000-0000FE010000}"/>
    <cellStyle name="Hyperlink 88" xfId="912" hidden="1" xr:uid="{5E05D561-5345-4A42-A5E1-BC5832531D5D}"/>
    <cellStyle name="Hyperlink 88" xfId="767" xr:uid="{9B69372E-99F7-4A64-BA53-481E006B79B5}"/>
    <cellStyle name="Hyperlink 89" xfId="295" hidden="1" xr:uid="{00000000-0005-0000-0000-0000FF010000}"/>
    <cellStyle name="Hyperlink 89" xfId="409" hidden="1" xr:uid="{00000000-0005-0000-0000-000000020000}"/>
    <cellStyle name="Hyperlink 89" xfId="737" hidden="1" xr:uid="{00000000-0005-0000-0000-000001020000}"/>
    <cellStyle name="Hyperlink 89" xfId="913" hidden="1" xr:uid="{B56D1D3D-1AE6-4FB9-A625-D07C6896BC6C}"/>
    <cellStyle name="Hyperlink 89" xfId="1002" xr:uid="{02663DBB-308B-4716-A992-CED989FC186F}"/>
    <cellStyle name="Hyperlink 9" xfId="215" hidden="1" xr:uid="{00000000-0005-0000-0000-000002020000}"/>
    <cellStyle name="Hyperlink 9" xfId="371" hidden="1" xr:uid="{00000000-0005-0000-0000-000003020000}"/>
    <cellStyle name="Hyperlink 9" xfId="699" hidden="1" xr:uid="{00000000-0005-0000-0000-000004020000}"/>
    <cellStyle name="Hyperlink 9" xfId="875" hidden="1" xr:uid="{D9E34FA7-BA54-4C3F-BED4-49A592B06DF7}"/>
    <cellStyle name="Hyperlink 9" xfId="979" xr:uid="{AA1C2413-99C3-4ADF-BAA9-9D6F8ED0386F}"/>
    <cellStyle name="Hyperlink 90" xfId="296" hidden="1" xr:uid="{00000000-0005-0000-0000-000005020000}"/>
    <cellStyle name="Hyperlink 90" xfId="410" hidden="1" xr:uid="{00000000-0005-0000-0000-000006020000}"/>
    <cellStyle name="Hyperlink 90" xfId="738" hidden="1" xr:uid="{00000000-0005-0000-0000-000007020000}"/>
    <cellStyle name="Hyperlink 90" xfId="914" hidden="1" xr:uid="{B71A40E7-5AB5-4E99-94F2-8A601027D931}"/>
    <cellStyle name="Hyperlink 90" xfId="1000" xr:uid="{00D07474-666E-4BBF-B6C1-4FBFE6BD4BCF}"/>
    <cellStyle name="Hyperlink 91" xfId="297" hidden="1" xr:uid="{00000000-0005-0000-0000-000008020000}"/>
    <cellStyle name="Hyperlink 91" xfId="411" hidden="1" xr:uid="{00000000-0005-0000-0000-000009020000}"/>
    <cellStyle name="Hyperlink 91" xfId="739" hidden="1" xr:uid="{00000000-0005-0000-0000-00000A020000}"/>
    <cellStyle name="Hyperlink 91" xfId="915" hidden="1" xr:uid="{5FD3F71E-21E6-4ACD-A8A4-7E82CB62286B}"/>
    <cellStyle name="Hyperlink 91" xfId="998" xr:uid="{7AFF3164-1C9F-4F30-90D8-27F592EE38AB}"/>
    <cellStyle name="Hyperlink 92" xfId="298" hidden="1" xr:uid="{00000000-0005-0000-0000-00000B020000}"/>
    <cellStyle name="Hyperlink 92" xfId="412" hidden="1" xr:uid="{00000000-0005-0000-0000-00000C020000}"/>
    <cellStyle name="Hyperlink 92" xfId="740" hidden="1" xr:uid="{00000000-0005-0000-0000-00000D020000}"/>
    <cellStyle name="Hyperlink 92" xfId="916" hidden="1" xr:uid="{85E4FF1F-B111-40A2-B7BF-73EB84A4EFCF}"/>
    <cellStyle name="Hyperlink 92" xfId="1001" xr:uid="{F243A3D8-6581-4C77-A0DF-82B4D95BA707}"/>
    <cellStyle name="Hyperlink 93" xfId="299" hidden="1" xr:uid="{00000000-0005-0000-0000-00000E020000}"/>
    <cellStyle name="Hyperlink 93" xfId="413" hidden="1" xr:uid="{00000000-0005-0000-0000-00000F020000}"/>
    <cellStyle name="Hyperlink 93" xfId="741" hidden="1" xr:uid="{00000000-0005-0000-0000-000010020000}"/>
    <cellStyle name="Hyperlink 93" xfId="917" hidden="1" xr:uid="{8C72626C-3A90-44A8-AD3B-7EC663946004}"/>
    <cellStyle name="Hyperlink 93" xfId="999" xr:uid="{DA1556CE-FC27-47CC-8F1A-258E221CFC6E}"/>
    <cellStyle name="Hyperlink 94" xfId="300" hidden="1" xr:uid="{00000000-0005-0000-0000-000011020000}"/>
    <cellStyle name="Hyperlink 94" xfId="414" hidden="1" xr:uid="{00000000-0005-0000-0000-000012020000}"/>
    <cellStyle name="Hyperlink 94" xfId="742" hidden="1" xr:uid="{00000000-0005-0000-0000-000013020000}"/>
    <cellStyle name="Hyperlink 94" xfId="918" hidden="1" xr:uid="{CC26F2A9-7192-4BF8-83DA-0992EBC2346D}"/>
    <cellStyle name="Hyperlink 94" xfId="993" xr:uid="{0D02AFD5-14EE-4AA5-803C-36FE0FEA6D47}"/>
    <cellStyle name="Hyperlink 95" xfId="301" hidden="1" xr:uid="{00000000-0005-0000-0000-000014020000}"/>
    <cellStyle name="Hyperlink 95" xfId="415" hidden="1" xr:uid="{00000000-0005-0000-0000-000015020000}"/>
    <cellStyle name="Hyperlink 95" xfId="743" hidden="1" xr:uid="{00000000-0005-0000-0000-000016020000}"/>
    <cellStyle name="Hyperlink 95" xfId="919" hidden="1" xr:uid="{DE494907-B96A-4C20-AC44-957107C529D9}"/>
    <cellStyle name="Hyperlink 95" xfId="988" xr:uid="{93CB559F-F7AB-40F8-9010-F1FE7200D218}"/>
    <cellStyle name="Hyperlink 96" xfId="302" hidden="1" xr:uid="{00000000-0005-0000-0000-000017020000}"/>
    <cellStyle name="Hyperlink 96" xfId="416" hidden="1" xr:uid="{00000000-0005-0000-0000-000018020000}"/>
    <cellStyle name="Hyperlink 96" xfId="744" hidden="1" xr:uid="{00000000-0005-0000-0000-000019020000}"/>
    <cellStyle name="Hyperlink 96" xfId="920" hidden="1" xr:uid="{309C1196-86C4-4816-8B03-6211777C287C}"/>
    <cellStyle name="Hyperlink 96" xfId="944" xr:uid="{4F2DDC06-4388-43BE-9893-537B7E9DB517}"/>
    <cellStyle name="Hyperlink 97" xfId="303" hidden="1" xr:uid="{00000000-0005-0000-0000-00001A020000}"/>
    <cellStyle name="Hyperlink 97" xfId="417" hidden="1" xr:uid="{00000000-0005-0000-0000-00001B020000}"/>
    <cellStyle name="Hyperlink 97" xfId="745" hidden="1" xr:uid="{00000000-0005-0000-0000-00001C020000}"/>
    <cellStyle name="Hyperlink 97" xfId="921" hidden="1" xr:uid="{9F60D487-061C-4999-99D4-046B9DCF8457}"/>
    <cellStyle name="Hyperlink 97" xfId="956" xr:uid="{BD27E838-F65C-478D-BAD1-F3610563E1B7}"/>
    <cellStyle name="Hyperlink 98" xfId="304" hidden="1" xr:uid="{00000000-0005-0000-0000-00001D020000}"/>
    <cellStyle name="Hyperlink 98" xfId="418" hidden="1" xr:uid="{00000000-0005-0000-0000-00001E020000}"/>
    <cellStyle name="Hyperlink 98" xfId="746" hidden="1" xr:uid="{00000000-0005-0000-0000-00001F020000}"/>
    <cellStyle name="Hyperlink 98" xfId="922" hidden="1" xr:uid="{2DB0EEFE-E533-4DA4-A488-A4E3ED737E6C}"/>
    <cellStyle name="Hyperlink 98" xfId="939" xr:uid="{6DFC021C-8329-4596-B7E3-4DF3837A1BA1}"/>
    <cellStyle name="Hyperlink 99" xfId="305" hidden="1" xr:uid="{00000000-0005-0000-0000-000020020000}"/>
    <cellStyle name="Hyperlink 99" xfId="419" hidden="1" xr:uid="{00000000-0005-0000-0000-000021020000}"/>
    <cellStyle name="Hyperlink 99" xfId="747" hidden="1" xr:uid="{00000000-0005-0000-0000-000022020000}"/>
    <cellStyle name="Hyperlink 99" xfId="923" hidden="1" xr:uid="{757929EF-5890-4A81-91E1-BF94B8E1EFD4}"/>
    <cellStyle name="Hyperlink 99" xfId="955" xr:uid="{D43BA467-F336-4072-B9AA-9DB84F052595}"/>
    <cellStyle name="Input [yellow]" xfId="568" xr:uid="{00000000-0005-0000-0000-000023020000}"/>
    <cellStyle name="Input [yellow] 2" xfId="569" xr:uid="{00000000-0005-0000-0000-000024020000}"/>
    <cellStyle name="Input [yellow] 3" xfId="570" xr:uid="{00000000-0005-0000-0000-000025020000}"/>
    <cellStyle name="Input 2" xfId="72" xr:uid="{00000000-0005-0000-0000-000026020000}"/>
    <cellStyle name="Input 3" xfId="156" xr:uid="{00000000-0005-0000-0000-000027020000}"/>
    <cellStyle name="Input 4" xfId="657" xr:uid="{00000000-0005-0000-0000-000028020000}"/>
    <cellStyle name="Input 5" xfId="765" xr:uid="{1CA8C2AA-236C-4DB1-9F31-9D145A6587FA}"/>
    <cellStyle name="Input 6" xfId="989" xr:uid="{295B9D96-16F1-472A-A102-75152B0666C4}"/>
    <cellStyle name="ITEMS" xfId="571" xr:uid="{00000000-0005-0000-0000-000029020000}"/>
    <cellStyle name="Linked Cell 2" xfId="73" xr:uid="{00000000-0005-0000-0000-00002A020000}"/>
    <cellStyle name="Linked Cell 3" xfId="448" xr:uid="{00000000-0005-0000-0000-00002B020000}"/>
    <cellStyle name="m1 - Style1" xfId="572" xr:uid="{00000000-0005-0000-0000-00002C020000}"/>
    <cellStyle name="MANKAD" xfId="573" xr:uid="{00000000-0005-0000-0000-00002D020000}"/>
    <cellStyle name="Neutral 2" xfId="74" xr:uid="{00000000-0005-0000-0000-00002E020000}"/>
    <cellStyle name="Neutral 3" xfId="445" xr:uid="{00000000-0005-0000-0000-00002F020000}"/>
    <cellStyle name="Neutrale" xfId="574" xr:uid="{00000000-0005-0000-0000-000030020000}"/>
    <cellStyle name="no dec" xfId="575" xr:uid="{00000000-0005-0000-0000-000031020000}"/>
    <cellStyle name="Normal" xfId="0" builtinId="0"/>
    <cellStyle name="Normal - Style1" xfId="576" xr:uid="{00000000-0005-0000-0000-000033020000}"/>
    <cellStyle name="Normal - Style1 2" xfId="957" xr:uid="{E11762E4-8993-4473-888F-CEFBA0BFF267}"/>
    <cellStyle name="Normal 10" xfId="75" xr:uid="{00000000-0005-0000-0000-000034020000}"/>
    <cellStyle name="Normal 10 2" xfId="577" xr:uid="{00000000-0005-0000-0000-000035020000}"/>
    <cellStyle name="Normal 11" xfId="76" xr:uid="{00000000-0005-0000-0000-000036020000}"/>
    <cellStyle name="Normal 12" xfId="649" xr:uid="{00000000-0005-0000-0000-000037020000}"/>
    <cellStyle name="Normal 13" xfId="655" xr:uid="{00000000-0005-0000-0000-000038020000}"/>
    <cellStyle name="Normal 14" xfId="660" xr:uid="{00000000-0005-0000-0000-000039020000}"/>
    <cellStyle name="Normal 14 2" xfId="663" xr:uid="{00000000-0005-0000-0000-00003A020000}"/>
    <cellStyle name="Normal 14 3" xfId="676" xr:uid="{00000000-0005-0000-0000-00003B020000}"/>
    <cellStyle name="Normal 14 3 2" xfId="683" xr:uid="{00000000-0005-0000-0000-00003C020000}"/>
    <cellStyle name="Normal 14 3 2 2" xfId="687" xr:uid="{00000000-0005-0000-0000-00003D020000}"/>
    <cellStyle name="Normal 14 3 2 2 2" xfId="690" xr:uid="{00000000-0005-0000-0000-00003E020000}"/>
    <cellStyle name="Normal 14 4" xfId="678" xr:uid="{00000000-0005-0000-0000-00003F020000}"/>
    <cellStyle name="Normal 14 4 2" xfId="680" xr:uid="{00000000-0005-0000-0000-000040020000}"/>
    <cellStyle name="Normal 14 4 2 2" xfId="684" xr:uid="{00000000-0005-0000-0000-000041020000}"/>
    <cellStyle name="Normal 14 4 2 2 2" xfId="688" xr:uid="{00000000-0005-0000-0000-000042020000}"/>
    <cellStyle name="Normal 15" xfId="671" xr:uid="{00000000-0005-0000-0000-000043020000}"/>
    <cellStyle name="Normal 16" xfId="692" xr:uid="{00000000-0005-0000-0000-000044020000}"/>
    <cellStyle name="Normal 17" xfId="693" xr:uid="{00000000-0005-0000-0000-000045020000}"/>
    <cellStyle name="Normal 18" xfId="153" xr:uid="{00000000-0005-0000-0000-000046020000}"/>
    <cellStyle name="Normal 19" xfId="659" xr:uid="{00000000-0005-0000-0000-000047020000}"/>
    <cellStyle name="Normal 2" xfId="1" xr:uid="{00000000-0005-0000-0000-000048020000}"/>
    <cellStyle name="Normal 2 2" xfId="77" xr:uid="{00000000-0005-0000-0000-000049020000}"/>
    <cellStyle name="Normal 2 2 2" xfId="436" xr:uid="{00000000-0005-0000-0000-00004A020000}"/>
    <cellStyle name="Normal 2 2 2 2" xfId="579" xr:uid="{00000000-0005-0000-0000-00004B020000}"/>
    <cellStyle name="Normal 2 2 3" xfId="580" xr:uid="{00000000-0005-0000-0000-00004C020000}"/>
    <cellStyle name="Normal 2 2 4" xfId="578" xr:uid="{00000000-0005-0000-0000-00004D020000}"/>
    <cellStyle name="Normal 2 2 5" xfId="321" xr:uid="{00000000-0005-0000-0000-00004E020000}"/>
    <cellStyle name="Normal 2 3" xfId="78" xr:uid="{00000000-0005-0000-0000-00004F020000}"/>
    <cellStyle name="Normal 2 3 2" xfId="581" xr:uid="{00000000-0005-0000-0000-000050020000}"/>
    <cellStyle name="Normal 20" xfId="763" xr:uid="{7E4A5B87-BD7A-426B-B934-4D6467C265BC}"/>
    <cellStyle name="Normal 21" xfId="991" xr:uid="{3E9AD87F-7976-4E02-A6A6-10F8E5C5757C}"/>
    <cellStyle name="Normal 3" xfId="2" xr:uid="{00000000-0005-0000-0000-000051020000}"/>
    <cellStyle name="Normal 3 2" xfId="79" xr:uid="{00000000-0005-0000-0000-000052020000}"/>
    <cellStyle name="Normal 3 2 2" xfId="80" xr:uid="{00000000-0005-0000-0000-000053020000}"/>
    <cellStyle name="Normal 3 2 2 2" xfId="81" xr:uid="{00000000-0005-0000-0000-000054020000}"/>
    <cellStyle name="Normal 3 2 2 3" xfId="583" xr:uid="{00000000-0005-0000-0000-000055020000}"/>
    <cellStyle name="Normal 3 2 3" xfId="82" xr:uid="{00000000-0005-0000-0000-000056020000}"/>
    <cellStyle name="Normal 3 2 4" xfId="435" xr:uid="{00000000-0005-0000-0000-000057020000}"/>
    <cellStyle name="Normal 3 3" xfId="83" xr:uid="{00000000-0005-0000-0000-000058020000}"/>
    <cellStyle name="Normal 3 3 2" xfId="84" xr:uid="{00000000-0005-0000-0000-000059020000}"/>
    <cellStyle name="Normal 3 3 2 2" xfId="85" xr:uid="{00000000-0005-0000-0000-00005A020000}"/>
    <cellStyle name="Normal 3 3 3" xfId="86" xr:uid="{00000000-0005-0000-0000-00005B020000}"/>
    <cellStyle name="Normal 3 3 4" xfId="584" xr:uid="{00000000-0005-0000-0000-00005C020000}"/>
    <cellStyle name="Normal 3 4" xfId="87" xr:uid="{00000000-0005-0000-0000-00005D020000}"/>
    <cellStyle name="Normal 3 4 2" xfId="88" xr:uid="{00000000-0005-0000-0000-00005E020000}"/>
    <cellStyle name="Normal 3 4 3" xfId="582" xr:uid="{00000000-0005-0000-0000-00005F020000}"/>
    <cellStyle name="Normal 3 5" xfId="89" xr:uid="{00000000-0005-0000-0000-000060020000}"/>
    <cellStyle name="Normal 3 6" xfId="90" xr:uid="{00000000-0005-0000-0000-000061020000}"/>
    <cellStyle name="Normal 3 7" xfId="91" xr:uid="{00000000-0005-0000-0000-000062020000}"/>
    <cellStyle name="Normal 4" xfId="92" xr:uid="{00000000-0005-0000-0000-000063020000}"/>
    <cellStyle name="Normal 4 2" xfId="93" xr:uid="{00000000-0005-0000-0000-000064020000}"/>
    <cellStyle name="Normal 4 2 2" xfId="94" xr:uid="{00000000-0005-0000-0000-000065020000}"/>
    <cellStyle name="Normal 4 2 2 2" xfId="95" xr:uid="{00000000-0005-0000-0000-000066020000}"/>
    <cellStyle name="Normal 4 2 3" xfId="96" xr:uid="{00000000-0005-0000-0000-000067020000}"/>
    <cellStyle name="Normal 4 2 4" xfId="586" xr:uid="{00000000-0005-0000-0000-000068020000}"/>
    <cellStyle name="Normal 4 3" xfId="97" xr:uid="{00000000-0005-0000-0000-000069020000}"/>
    <cellStyle name="Normal 4 3 2" xfId="98" xr:uid="{00000000-0005-0000-0000-00006A020000}"/>
    <cellStyle name="Normal 4 3 2 2" xfId="99" xr:uid="{00000000-0005-0000-0000-00006B020000}"/>
    <cellStyle name="Normal 4 3 3" xfId="100" xr:uid="{00000000-0005-0000-0000-00006C020000}"/>
    <cellStyle name="Normal 4 3 4" xfId="585" xr:uid="{00000000-0005-0000-0000-00006D020000}"/>
    <cellStyle name="Normal 4 4" xfId="101" xr:uid="{00000000-0005-0000-0000-00006E020000}"/>
    <cellStyle name="Normal 4 4 2" xfId="102" xr:uid="{00000000-0005-0000-0000-00006F020000}"/>
    <cellStyle name="Normal 4 5" xfId="103" xr:uid="{00000000-0005-0000-0000-000070020000}"/>
    <cellStyle name="Normal 4 6" xfId="104" xr:uid="{00000000-0005-0000-0000-000071020000}"/>
    <cellStyle name="Normal 4 7" xfId="105" xr:uid="{00000000-0005-0000-0000-000072020000}"/>
    <cellStyle name="Normal 4 8" xfId="474" xr:uid="{00000000-0005-0000-0000-000073020000}"/>
    <cellStyle name="Normal 5" xfId="106" xr:uid="{00000000-0005-0000-0000-000074020000}"/>
    <cellStyle name="Normal 5 2" xfId="107" xr:uid="{00000000-0005-0000-0000-000075020000}"/>
    <cellStyle name="Normal 5 2 2" xfId="587" xr:uid="{00000000-0005-0000-0000-000076020000}"/>
    <cellStyle name="Normal 5 3" xfId="108" xr:uid="{00000000-0005-0000-0000-000077020000}"/>
    <cellStyle name="Normal 5 4" xfId="478" xr:uid="{00000000-0005-0000-0000-000078020000}"/>
    <cellStyle name="Normal 6" xfId="109" xr:uid="{00000000-0005-0000-0000-000079020000}"/>
    <cellStyle name="Normal 6 2" xfId="110" xr:uid="{00000000-0005-0000-0000-00007A020000}"/>
    <cellStyle name="Normal 6 3" xfId="492" xr:uid="{00000000-0005-0000-0000-00007B020000}"/>
    <cellStyle name="Normal 7" xfId="111" xr:uid="{00000000-0005-0000-0000-00007C020000}"/>
    <cellStyle name="Normal 7 2" xfId="112" xr:uid="{00000000-0005-0000-0000-00007D020000}"/>
    <cellStyle name="Normal 7 3" xfId="588" xr:uid="{00000000-0005-0000-0000-00007E020000}"/>
    <cellStyle name="Normal 7 3 2" xfId="647" xr:uid="{00000000-0005-0000-0000-00007F020000}"/>
    <cellStyle name="Normal 7 3 2 2" xfId="653" xr:uid="{00000000-0005-0000-0000-000080020000}"/>
    <cellStyle name="Normal 8" xfId="113" xr:uid="{00000000-0005-0000-0000-000081020000}"/>
    <cellStyle name="Normal 8 2" xfId="590" xr:uid="{00000000-0005-0000-0000-000082020000}"/>
    <cellStyle name="Normal 8 2 2" xfId="643" xr:uid="{00000000-0005-0000-0000-000083020000}"/>
    <cellStyle name="Normal 8 3" xfId="644" xr:uid="{00000000-0005-0000-0000-000084020000}"/>
    <cellStyle name="Normal 8 3 2" xfId="674" xr:uid="{00000000-0005-0000-0000-000085020000}"/>
    <cellStyle name="Normal 8 3 2 2" xfId="691" xr:uid="{00000000-0005-0000-0000-000086020000}"/>
    <cellStyle name="Normal 8 4" xfId="589" xr:uid="{00000000-0005-0000-0000-000087020000}"/>
    <cellStyle name="Normal 9" xfId="114" xr:uid="{00000000-0005-0000-0000-000088020000}"/>
    <cellStyle name="Normal 9 2" xfId="641" xr:uid="{00000000-0005-0000-0000-000089020000}"/>
    <cellStyle name="Normal 9 3" xfId="648" xr:uid="{00000000-0005-0000-0000-00008A020000}"/>
    <cellStyle name="Normal 9 4" xfId="651" xr:uid="{00000000-0005-0000-0000-00008B020000}"/>
    <cellStyle name="Normal 9 5" xfId="652" xr:uid="{00000000-0005-0000-0000-00008C020000}"/>
    <cellStyle name="Normal 9 6" xfId="654" xr:uid="{00000000-0005-0000-0000-00008D020000}"/>
    <cellStyle name="Normal 9 6 2" xfId="675" xr:uid="{00000000-0005-0000-0000-00008E020000}"/>
    <cellStyle name="Normal 9 6 2 2" xfId="694" xr:uid="{00000000-0005-0000-0000-00008F020000}"/>
    <cellStyle name="Nota" xfId="591" xr:uid="{00000000-0005-0000-0000-000090020000}"/>
    <cellStyle name="Nota 2" xfId="592" xr:uid="{00000000-0005-0000-0000-000091020000}"/>
    <cellStyle name="Nota 3" xfId="593" xr:uid="{00000000-0005-0000-0000-000092020000}"/>
    <cellStyle name="Note 2" xfId="115" xr:uid="{00000000-0005-0000-0000-000093020000}"/>
    <cellStyle name="Note 2 2" xfId="116" xr:uid="{00000000-0005-0000-0000-000094020000}"/>
    <cellStyle name="Note 2 3" xfId="475" xr:uid="{00000000-0005-0000-0000-000095020000}"/>
    <cellStyle name="Note 3" xfId="479" xr:uid="{00000000-0005-0000-0000-000096020000}"/>
    <cellStyle name="Note 4" xfId="493" xr:uid="{00000000-0005-0000-0000-000097020000}"/>
    <cellStyle name="Num0 - Style7" xfId="594" xr:uid="{00000000-0005-0000-0000-000098020000}"/>
    <cellStyle name="Num2 - Style8" xfId="595" xr:uid="{00000000-0005-0000-0000-000099020000}"/>
    <cellStyle name="Numeri - Style1" xfId="596" xr:uid="{00000000-0005-0000-0000-00009A020000}"/>
    <cellStyle name="Numeri - Style1 2" xfId="597" xr:uid="{00000000-0005-0000-0000-00009B020000}"/>
    <cellStyle name="ofwhich" xfId="157" xr:uid="{00000000-0005-0000-0000-00009C020000}"/>
    <cellStyle name="Output 2" xfId="117" xr:uid="{00000000-0005-0000-0000-00009D020000}"/>
    <cellStyle name="Output 3" xfId="446" xr:uid="{00000000-0005-0000-0000-00009E020000}"/>
    <cellStyle name="Parent row" xfId="118" xr:uid="{00000000-0005-0000-0000-00009F020000}"/>
    <cellStyle name="Parent row 2" xfId="119" xr:uid="{00000000-0005-0000-0000-0000A0020000}"/>
    <cellStyle name="Percent [2]" xfId="598" xr:uid="{00000000-0005-0000-0000-0000A1020000}"/>
    <cellStyle name="Percent 10" xfId="658" xr:uid="{00000000-0005-0000-0000-0000A2020000}"/>
    <cellStyle name="Percent 11" xfId="764" xr:uid="{955479AB-1743-4346-85A0-F2F7F64C9DF3}"/>
    <cellStyle name="Percent 12" xfId="990" xr:uid="{1FBA0E92-DBCF-4315-B076-E3B1C3DFE8CF}"/>
    <cellStyle name="Percent 2" xfId="120" xr:uid="{00000000-0005-0000-0000-0000A3020000}"/>
    <cellStyle name="Percent 2 2" xfId="121" xr:uid="{00000000-0005-0000-0000-0000A4020000}"/>
    <cellStyle name="Percent 2 2 2" xfId="511" xr:uid="{00000000-0005-0000-0000-0000A5020000}"/>
    <cellStyle name="Percent 2 3" xfId="160" xr:uid="{00000000-0005-0000-0000-0000A6020000}"/>
    <cellStyle name="Percent 3" xfId="122" xr:uid="{00000000-0005-0000-0000-0000A7020000}"/>
    <cellStyle name="Percent 3 2" xfId="123" xr:uid="{00000000-0005-0000-0000-0000A8020000}"/>
    <cellStyle name="Percent 3 3" xfId="599" xr:uid="{00000000-0005-0000-0000-0000A9020000}"/>
    <cellStyle name="Percent 3 4" xfId="646" xr:uid="{00000000-0005-0000-0000-0000AA020000}"/>
    <cellStyle name="Percent 4" xfId="124" xr:uid="{00000000-0005-0000-0000-0000AB020000}"/>
    <cellStyle name="Percent 4 2" xfId="601" xr:uid="{00000000-0005-0000-0000-0000AC020000}"/>
    <cellStyle name="Percent 4 3" xfId="600" xr:uid="{00000000-0005-0000-0000-0000AD020000}"/>
    <cellStyle name="Percent 5" xfId="602" xr:uid="{00000000-0005-0000-0000-0000AE020000}"/>
    <cellStyle name="Percent 6" xfId="510" xr:uid="{00000000-0005-0000-0000-0000AF020000}"/>
    <cellStyle name="Percent 7" xfId="650" xr:uid="{00000000-0005-0000-0000-0000B0020000}"/>
    <cellStyle name="Percent 8" xfId="668" xr:uid="{00000000-0005-0000-0000-0000B1020000}"/>
    <cellStyle name="Percent 8 2" xfId="677" xr:uid="{00000000-0005-0000-0000-0000B2020000}"/>
    <cellStyle name="Percent 8 3" xfId="679" xr:uid="{00000000-0005-0000-0000-0000B3020000}"/>
    <cellStyle name="Percent 8 3 2" xfId="682" xr:uid="{00000000-0005-0000-0000-0000B4020000}"/>
    <cellStyle name="Percent 8 3 2 2" xfId="686" xr:uid="{00000000-0005-0000-0000-0000B5020000}"/>
    <cellStyle name="Percent 8 3 2 2 2" xfId="689" xr:uid="{00000000-0005-0000-0000-0000B6020000}"/>
    <cellStyle name="Percent 9" xfId="154" xr:uid="{00000000-0005-0000-0000-0000B7020000}"/>
    <cellStyle name="Reference" xfId="125" xr:uid="{00000000-0005-0000-0000-0000B8020000}"/>
    <cellStyle name="RevList" xfId="603" xr:uid="{00000000-0005-0000-0000-0000B9020000}"/>
    <cellStyle name="Row heading" xfId="126" xr:uid="{00000000-0005-0000-0000-0000BA020000}"/>
    <cellStyle name="Row headings" xfId="604" xr:uid="{00000000-0005-0000-0000-0000BB020000}"/>
    <cellStyle name="Row headings Level 1" xfId="605" xr:uid="{00000000-0005-0000-0000-0000BC020000}"/>
    <cellStyle name="Row headings Level 2" xfId="606" xr:uid="{00000000-0005-0000-0000-0000BD020000}"/>
    <cellStyle name="Source - Style2" xfId="607" xr:uid="{00000000-0005-0000-0000-0000BE020000}"/>
    <cellStyle name="Source Hed" xfId="127" xr:uid="{00000000-0005-0000-0000-0000BF020000}"/>
    <cellStyle name="Source Letter" xfId="128" xr:uid="{00000000-0005-0000-0000-0000C0020000}"/>
    <cellStyle name="Source Superscript" xfId="129" xr:uid="{00000000-0005-0000-0000-0000C1020000}"/>
    <cellStyle name="Source Superscript 2" xfId="130" xr:uid="{00000000-0005-0000-0000-0000C2020000}"/>
    <cellStyle name="Source Text" xfId="131" xr:uid="{00000000-0005-0000-0000-0000C3020000}"/>
    <cellStyle name="Source Text 2" xfId="132" xr:uid="{00000000-0005-0000-0000-0000C4020000}"/>
    <cellStyle name="Sources list" xfId="608" xr:uid="{00000000-0005-0000-0000-0000C5020000}"/>
    <cellStyle name="Sources list 2" xfId="609" xr:uid="{00000000-0005-0000-0000-0000C6020000}"/>
    <cellStyle name="Sources Title" xfId="610" xr:uid="{00000000-0005-0000-0000-0000C7020000}"/>
    <cellStyle name="Sources Title 2" xfId="611" xr:uid="{00000000-0005-0000-0000-0000C8020000}"/>
    <cellStyle name="State" xfId="133" xr:uid="{00000000-0005-0000-0000-0000C9020000}"/>
    <cellStyle name="style" xfId="612" xr:uid="{00000000-0005-0000-0000-0000CA020000}"/>
    <cellStyle name="style 2" xfId="613" xr:uid="{00000000-0005-0000-0000-0000CB020000}"/>
    <cellStyle name="style 3" xfId="614" xr:uid="{00000000-0005-0000-0000-0000CC020000}"/>
    <cellStyle name="style1" xfId="615" xr:uid="{00000000-0005-0000-0000-0000CD020000}"/>
    <cellStyle name="style2" xfId="616" xr:uid="{00000000-0005-0000-0000-0000CE020000}"/>
    <cellStyle name="Subtotal" xfId="617" xr:uid="{00000000-0005-0000-0000-0000CF020000}"/>
    <cellStyle name="Superscript" xfId="134" xr:uid="{00000000-0005-0000-0000-0000D0020000}"/>
    <cellStyle name="Table  - Style3" xfId="618" xr:uid="{00000000-0005-0000-0000-0000D1020000}"/>
    <cellStyle name="Table  - Style4" xfId="619" xr:uid="{00000000-0005-0000-0000-0000D2020000}"/>
    <cellStyle name="Table  - Style4 2" xfId="620" xr:uid="{00000000-0005-0000-0000-0000D3020000}"/>
    <cellStyle name="Table  - Style6" xfId="621" xr:uid="{00000000-0005-0000-0000-0000D4020000}"/>
    <cellStyle name="Table  - Style6 2" xfId="622" xr:uid="{00000000-0005-0000-0000-0000D5020000}"/>
    <cellStyle name="Table Data" xfId="135" xr:uid="{00000000-0005-0000-0000-0000D6020000}"/>
    <cellStyle name="Table Head Top" xfId="136" xr:uid="{00000000-0005-0000-0000-0000D7020000}"/>
    <cellStyle name="Table Hed Side" xfId="137" xr:uid="{00000000-0005-0000-0000-0000D8020000}"/>
    <cellStyle name="Table no" xfId="623" xr:uid="{00000000-0005-0000-0000-0000D9020000}"/>
    <cellStyle name="Table title" xfId="138" xr:uid="{00000000-0005-0000-0000-0000DA020000}"/>
    <cellStyle name="Table title 2" xfId="139" xr:uid="{00000000-0005-0000-0000-0000DB020000}"/>
    <cellStyle name="Table_HeaderRow" xfId="158" xr:uid="{00000000-0005-0000-0000-0000DC020000}"/>
    <cellStyle name="Testo avviso" xfId="624" xr:uid="{00000000-0005-0000-0000-0000DD020000}"/>
    <cellStyle name="Testo descrittivo" xfId="625" xr:uid="{00000000-0005-0000-0000-0000DE020000}"/>
    <cellStyle name="þ_x001d_ð &amp;ý&amp;†ýG_x0008_ X_x000a__x0007__x0001__x0001_" xfId="626" xr:uid="{00000000-0005-0000-0000-0000DF020000}"/>
    <cellStyle name="þ_x001d_ð&quot;_x000c_Býò_x000c_5ýU_x0001_e_x0005_¹,_x0007__x0001__x0001_" xfId="627" xr:uid="{00000000-0005-0000-0000-0000E0020000}"/>
    <cellStyle name="Title 2" xfId="140" xr:uid="{00000000-0005-0000-0000-0000E1020000}"/>
    <cellStyle name="Title 3" xfId="439" xr:uid="{00000000-0005-0000-0000-0000E2020000}"/>
    <cellStyle name="Title Text" xfId="141" xr:uid="{00000000-0005-0000-0000-0000E3020000}"/>
    <cellStyle name="Title Text 1" xfId="142" xr:uid="{00000000-0005-0000-0000-0000E4020000}"/>
    <cellStyle name="Title Text 2" xfId="143" xr:uid="{00000000-0005-0000-0000-0000E5020000}"/>
    <cellStyle name="Title-1" xfId="144" xr:uid="{00000000-0005-0000-0000-0000E6020000}"/>
    <cellStyle name="Title-2" xfId="145" xr:uid="{00000000-0005-0000-0000-0000E7020000}"/>
    <cellStyle name="Title-3" xfId="146" xr:uid="{00000000-0005-0000-0000-0000E8020000}"/>
    <cellStyle name="Titolo" xfId="628" xr:uid="{00000000-0005-0000-0000-0000E9020000}"/>
    <cellStyle name="Titolo 1" xfId="629" xr:uid="{00000000-0005-0000-0000-0000EA020000}"/>
    <cellStyle name="Titolo 2" xfId="630" xr:uid="{00000000-0005-0000-0000-0000EB020000}"/>
    <cellStyle name="Titolo 3" xfId="631" xr:uid="{00000000-0005-0000-0000-0000EC020000}"/>
    <cellStyle name="Titolo 4" xfId="632" xr:uid="{00000000-0005-0000-0000-0000ED020000}"/>
    <cellStyle name="Total 2" xfId="147" xr:uid="{00000000-0005-0000-0000-0000EE020000}"/>
    <cellStyle name="Total 3" xfId="452" xr:uid="{00000000-0005-0000-0000-0000EF020000}"/>
    <cellStyle name="Totale" xfId="633" xr:uid="{00000000-0005-0000-0000-0000F0020000}"/>
    <cellStyle name="Totale 2" xfId="634" xr:uid="{00000000-0005-0000-0000-0000F1020000}"/>
    <cellStyle name="Totale 3" xfId="635" xr:uid="{00000000-0005-0000-0000-0000F2020000}"/>
    <cellStyle name="Valore non valido" xfId="636" xr:uid="{00000000-0005-0000-0000-0000F3020000}"/>
    <cellStyle name="Valore valido" xfId="637" xr:uid="{00000000-0005-0000-0000-0000F4020000}"/>
    <cellStyle name="Warning Text 2" xfId="148" xr:uid="{00000000-0005-0000-0000-0000F5020000}"/>
    <cellStyle name="Warning Text 3" xfId="450" xr:uid="{00000000-0005-0000-0000-0000F6020000}"/>
    <cellStyle name="Wrap" xfId="149" xr:uid="{00000000-0005-0000-0000-0000F7020000}"/>
    <cellStyle name="Wrap Bold" xfId="150" xr:uid="{00000000-0005-0000-0000-0000F8020000}"/>
    <cellStyle name="Wrap Title" xfId="151" xr:uid="{00000000-0005-0000-0000-0000F9020000}"/>
    <cellStyle name="Wrap_NTS99-~11" xfId="152" xr:uid="{00000000-0005-0000-0000-0000FA020000}"/>
  </cellStyles>
  <dxfs count="4">
    <dxf>
      <fill>
        <patternFill>
          <bgColor theme="4" tint="0.79998168889431442"/>
        </patternFill>
      </fill>
    </dxf>
    <dxf>
      <font>
        <b/>
        <i val="0"/>
      </font>
      <border>
        <top style="thin">
          <color auto="1"/>
        </top>
      </border>
    </dxf>
    <dxf>
      <font>
        <b/>
        <i val="0"/>
      </font>
      <fill>
        <patternFill patternType="none">
          <bgColor auto="1"/>
        </patternFill>
      </fill>
      <border>
        <bottom style="thin">
          <color theme="0" tint="-0.34998626667073579"/>
        </bottom>
      </border>
    </dxf>
    <dxf>
      <border>
        <top style="thin">
          <color theme="1" tint="4.9989318521683403E-2"/>
        </top>
        <bottom style="thin">
          <color theme="1" tint="4.9989318521683403E-2"/>
        </bottom>
      </border>
    </dxf>
  </dxfs>
  <tableStyles count="2" defaultTableStyle="TableStyleMedium2" defaultPivotStyle="PivotStyleLight16">
    <tableStyle name="EnergyCalcTables" pivot="0" count="4" xr9:uid="{00000000-0011-0000-FFFF-FFFF00000000}">
      <tableStyleElement type="wholeTable" dxfId="3"/>
      <tableStyleElement type="headerRow" dxfId="2"/>
      <tableStyleElement type="totalRow" dxfId="1"/>
      <tableStyleElement type="secondRowStripe" dxfId="0"/>
    </tableStyle>
    <tableStyle name="EnergyCalcTables 2" pivot="0" count="0" xr9:uid="{00000000-0011-0000-FFFF-FFFF01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ept\AppData\Local\Microsoft\Windows\INetCache\Content.Outlook\7NT1W3G9\2019-11-30%20India%20Calibration%201.4.1-india-wipE%20Trans%20Upda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Comparisons"/>
      <sheetName val="EPS Update"/>
      <sheetName val="EPS"/>
      <sheetName val="EIA"/>
      <sheetName val="IESS"/>
      <sheetName val="ICCT"/>
    </sheetNames>
    <sheetDataSet>
      <sheetData sheetId="0">
        <row r="11">
          <cell r="A11">
            <v>947817120000</v>
          </cell>
        </row>
        <row r="12">
          <cell r="A12">
            <v>277777.77799999999</v>
          </cell>
        </row>
        <row r="15">
          <cell r="A15">
            <v>3.6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>
      <selection activeCell="E14" sqref="E14"/>
    </sheetView>
  </sheetViews>
  <sheetFormatPr defaultRowHeight="14.4"/>
  <cols>
    <col min="2" max="2" width="56.88671875" customWidth="1"/>
  </cols>
  <sheetData>
    <row r="1" spans="1:2">
      <c r="A1" s="1" t="s">
        <v>35</v>
      </c>
    </row>
    <row r="2" spans="1:2">
      <c r="A2" s="1"/>
    </row>
    <row r="3" spans="1:2">
      <c r="A3" s="1" t="s">
        <v>0</v>
      </c>
      <c r="B3" s="3" t="s">
        <v>31</v>
      </c>
    </row>
    <row r="4" spans="1:2">
      <c r="A4" s="1"/>
      <c r="B4" t="s">
        <v>27</v>
      </c>
    </row>
    <row r="5" spans="1:2">
      <c r="A5" s="1"/>
      <c r="B5" s="2">
        <v>2015</v>
      </c>
    </row>
    <row r="6" spans="1:2">
      <c r="A6" s="1"/>
      <c r="B6" t="s">
        <v>28</v>
      </c>
    </row>
    <row r="7" spans="1:2">
      <c r="A7" s="1"/>
      <c r="B7" t="s">
        <v>29</v>
      </c>
    </row>
    <row r="8" spans="1:2">
      <c r="A8" s="1"/>
      <c r="B8" t="s">
        <v>30</v>
      </c>
    </row>
    <row r="9" spans="1:2">
      <c r="A9" s="1"/>
    </row>
    <row r="10" spans="1:2">
      <c r="A10" s="1"/>
      <c r="B10" s="3" t="s">
        <v>77</v>
      </c>
    </row>
    <row r="11" spans="1:2">
      <c r="A11" s="1"/>
      <c r="B11" s="9" t="s">
        <v>26</v>
      </c>
    </row>
    <row r="12" spans="1:2">
      <c r="A12" s="1"/>
      <c r="B12" s="9"/>
    </row>
    <row r="13" spans="1:2">
      <c r="A13" s="1"/>
      <c r="B13" s="3" t="s">
        <v>80</v>
      </c>
    </row>
    <row r="14" spans="1:2">
      <c r="A14" s="1"/>
      <c r="B14" s="9" t="s">
        <v>81</v>
      </c>
    </row>
    <row r="15" spans="1:2">
      <c r="A15" s="1"/>
    </row>
    <row r="16" spans="1:2">
      <c r="A16" s="1"/>
      <c r="B16" s="3" t="s">
        <v>32</v>
      </c>
    </row>
    <row r="17" spans="1:2">
      <c r="A17" s="1"/>
      <c r="B17" s="9" t="s">
        <v>78</v>
      </c>
    </row>
    <row r="18" spans="1:2">
      <c r="A18" s="1"/>
    </row>
    <row r="19" spans="1:2">
      <c r="A19" s="1"/>
      <c r="B19" s="3" t="s">
        <v>75</v>
      </c>
    </row>
    <row r="20" spans="1:2">
      <c r="A20" s="1"/>
      <c r="B20" s="9" t="s">
        <v>79</v>
      </c>
    </row>
    <row r="21" spans="1:2">
      <c r="A21" s="1"/>
    </row>
    <row r="22" spans="1:2">
      <c r="A22" s="1" t="s">
        <v>1</v>
      </c>
      <c r="B22" t="s">
        <v>34</v>
      </c>
    </row>
    <row r="24" spans="1:2">
      <c r="A24" t="s">
        <v>46</v>
      </c>
    </row>
    <row r="25" spans="1:2">
      <c r="A25">
        <v>0.62137100000000001</v>
      </c>
    </row>
  </sheetData>
  <hyperlinks>
    <hyperlink ref="B7" r:id="rId1" display="http://nhts.ornl.gov/2009/pub/stt.pdf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6"/>
  <sheetViews>
    <sheetView topLeftCell="A11" workbookViewId="0">
      <selection activeCell="B31" sqref="B31"/>
    </sheetView>
  </sheetViews>
  <sheetFormatPr defaultRowHeight="14.4"/>
  <cols>
    <col min="1" max="1" width="18.21875" customWidth="1"/>
    <col min="2" max="2" width="25.109375" customWidth="1"/>
    <col min="3" max="3" width="25.77734375" customWidth="1"/>
    <col min="7" max="7" width="11.44140625" bestFit="1" customWidth="1"/>
    <col min="8" max="8" width="13.44140625" customWidth="1"/>
    <col min="9" max="9" width="18.5546875" customWidth="1"/>
    <col min="10" max="10" width="11.88671875" bestFit="1" customWidth="1"/>
    <col min="11" max="11" width="19.88671875" customWidth="1"/>
    <col min="12" max="12" width="18.88671875" customWidth="1"/>
    <col min="13" max="13" width="12" bestFit="1" customWidth="1"/>
    <col min="14" max="14" width="15.21875" bestFit="1" customWidth="1"/>
  </cols>
  <sheetData>
    <row r="1" spans="1:16">
      <c r="A1" s="3" t="s">
        <v>47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 t="s">
        <v>48</v>
      </c>
    </row>
    <row r="3" spans="1:16">
      <c r="A3" t="s">
        <v>49</v>
      </c>
      <c r="B3" t="s">
        <v>12</v>
      </c>
      <c r="C3" t="s">
        <v>50</v>
      </c>
      <c r="D3" s="31">
        <v>2018</v>
      </c>
      <c r="E3" s="10"/>
      <c r="F3">
        <v>2007</v>
      </c>
      <c r="G3">
        <v>2012</v>
      </c>
      <c r="H3">
        <v>2017</v>
      </c>
      <c r="I3">
        <v>2022</v>
      </c>
      <c r="J3">
        <v>2027</v>
      </c>
      <c r="K3">
        <v>2032</v>
      </c>
      <c r="L3">
        <v>2037</v>
      </c>
      <c r="M3">
        <v>2042</v>
      </c>
      <c r="N3">
        <v>2047</v>
      </c>
      <c r="O3">
        <v>2052</v>
      </c>
    </row>
    <row r="4" spans="1:16">
      <c r="A4">
        <v>1</v>
      </c>
      <c r="C4" t="s">
        <v>51</v>
      </c>
      <c r="D4">
        <f>TREND(H4:I4,H$3:I$3,$D$3)</f>
        <v>7550.4511120661628</v>
      </c>
      <c r="E4" s="10"/>
      <c r="F4" s="33">
        <v>5991.8189719249931</v>
      </c>
      <c r="G4" s="33">
        <v>5991.8189719249931</v>
      </c>
      <c r="H4" s="33">
        <v>7263.7859936587774</v>
      </c>
      <c r="I4" s="33">
        <v>8697.1115856956349</v>
      </c>
      <c r="J4" s="33">
        <v>10259.220350668285</v>
      </c>
      <c r="K4" s="33">
        <v>11766.969963483903</v>
      </c>
      <c r="L4" s="33">
        <v>13183.461182347601</v>
      </c>
      <c r="M4" s="33">
        <v>14470.641435315101</v>
      </c>
      <c r="N4" s="33">
        <v>15714.473777176461</v>
      </c>
      <c r="O4">
        <v>35418.643120718472</v>
      </c>
    </row>
    <row r="5" spans="1:16">
      <c r="A5">
        <v>2</v>
      </c>
      <c r="C5" t="s">
        <v>52</v>
      </c>
      <c r="D5">
        <f t="shared" ref="D5:D7" si="0">TREND(H5:I5,H$3:I$3,$D$3)</f>
        <v>7418.7442382659065</v>
      </c>
      <c r="E5" s="10"/>
      <c r="F5" s="33">
        <v>5991.8189719249931</v>
      </c>
      <c r="G5" s="33">
        <v>5991.8189719249931</v>
      </c>
      <c r="H5" s="33">
        <v>7157.4866864345031</v>
      </c>
      <c r="I5" s="33">
        <v>8463.7744455916072</v>
      </c>
      <c r="J5" s="33">
        <v>9858.8605321056202</v>
      </c>
      <c r="K5" s="33">
        <v>11164.271501939606</v>
      </c>
      <c r="L5" s="33">
        <v>12347.436814686533</v>
      </c>
      <c r="M5" s="33">
        <v>13376.519765815665</v>
      </c>
      <c r="N5" s="33">
        <v>14334.666323570722</v>
      </c>
      <c r="O5">
        <v>31876.778808646624</v>
      </c>
    </row>
    <row r="6" spans="1:16">
      <c r="A6">
        <v>3</v>
      </c>
      <c r="C6" t="s">
        <v>53</v>
      </c>
      <c r="D6">
        <f t="shared" si="0"/>
        <v>7287.0373644657084</v>
      </c>
      <c r="E6" s="10"/>
      <c r="F6" s="33">
        <v>5991.8189719249931</v>
      </c>
      <c r="G6" s="33">
        <v>5991.8189719249931</v>
      </c>
      <c r="H6" s="33">
        <v>7051.1873792102269</v>
      </c>
      <c r="I6" s="33">
        <v>8230.4373054875778</v>
      </c>
      <c r="J6" s="33">
        <v>9458.5007135429569</v>
      </c>
      <c r="K6" s="33">
        <v>10561.573040395308</v>
      </c>
      <c r="L6" s="33">
        <v>11511.412447025465</v>
      </c>
      <c r="M6" s="33">
        <v>12282.398096316232</v>
      </c>
      <c r="N6" s="33">
        <v>12954.858869964981</v>
      </c>
      <c r="O6">
        <v>28334.914496574776</v>
      </c>
    </row>
    <row r="7" spans="1:16">
      <c r="A7">
        <v>4</v>
      </c>
      <c r="C7" t="s">
        <v>54</v>
      </c>
      <c r="D7">
        <f t="shared" si="0"/>
        <v>7221.1839275655802</v>
      </c>
      <c r="E7" s="10"/>
      <c r="F7" s="33">
        <v>5991.8189719249931</v>
      </c>
      <c r="G7" s="33">
        <v>5991.8189719249931</v>
      </c>
      <c r="H7" s="33">
        <v>6998.0377255980893</v>
      </c>
      <c r="I7" s="33">
        <v>8113.768735435563</v>
      </c>
      <c r="J7" s="33">
        <v>9258.3208042616243</v>
      </c>
      <c r="K7" s="33">
        <v>10260.223809623159</v>
      </c>
      <c r="L7" s="33">
        <v>11093.400263194932</v>
      </c>
      <c r="M7" s="33">
        <v>11735.337261566516</v>
      </c>
      <c r="N7" s="33">
        <v>12264.955143162115</v>
      </c>
      <c r="O7">
        <v>26563.982340538856</v>
      </c>
    </row>
    <row r="8" spans="1:16">
      <c r="A8" t="s">
        <v>55</v>
      </c>
      <c r="D8">
        <f>TREND(H8:I8,H$3:I$3,$D$3)</f>
        <v>7418.7442382659065</v>
      </c>
      <c r="E8" s="10"/>
      <c r="F8" s="32">
        <v>5991.8189719249931</v>
      </c>
      <c r="G8" s="32">
        <v>5991.8189719249931</v>
      </c>
      <c r="H8" s="32">
        <v>7157.4866864345031</v>
      </c>
      <c r="I8" s="32">
        <v>8463.7744455916072</v>
      </c>
      <c r="J8" s="32">
        <v>9858.8605321056202</v>
      </c>
      <c r="K8" s="32">
        <v>11164.271501939606</v>
      </c>
      <c r="L8" s="32">
        <v>12347.436814686533</v>
      </c>
      <c r="M8" s="32">
        <v>13376.519765815665</v>
      </c>
      <c r="N8" s="32">
        <v>14334.666323570722</v>
      </c>
      <c r="O8">
        <v>35418.643120718472</v>
      </c>
    </row>
    <row r="10" spans="1:16">
      <c r="A10" s="3">
        <v>2.2999999999999998</v>
      </c>
      <c r="B10" s="3"/>
      <c r="C10" s="3" t="s">
        <v>56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2" spans="1:16">
      <c r="C12" t="s">
        <v>49</v>
      </c>
      <c r="D12" t="s">
        <v>57</v>
      </c>
      <c r="E12" s="31">
        <v>2018</v>
      </c>
      <c r="G12">
        <v>2007</v>
      </c>
      <c r="H12">
        <f>G12+5</f>
        <v>2012</v>
      </c>
      <c r="I12">
        <f t="shared" ref="I12:P12" si="1">H12+5</f>
        <v>2017</v>
      </c>
      <c r="J12">
        <f t="shared" si="1"/>
        <v>2022</v>
      </c>
      <c r="K12">
        <f t="shared" si="1"/>
        <v>2027</v>
      </c>
      <c r="L12">
        <f t="shared" si="1"/>
        <v>2032</v>
      </c>
      <c r="M12">
        <f t="shared" si="1"/>
        <v>2037</v>
      </c>
      <c r="N12">
        <f t="shared" si="1"/>
        <v>2042</v>
      </c>
      <c r="O12">
        <f t="shared" si="1"/>
        <v>2047</v>
      </c>
      <c r="P12">
        <f t="shared" si="1"/>
        <v>2052</v>
      </c>
    </row>
    <row r="13" spans="1:16">
      <c r="C13">
        <v>1</v>
      </c>
      <c r="D13" t="s">
        <v>13</v>
      </c>
      <c r="E13">
        <f>TREND(I13:J13,I$12:J$12,$E$12)</f>
        <v>0.84934130751632397</v>
      </c>
      <c r="G13" s="40">
        <v>0.84816017504281205</v>
      </c>
      <c r="H13" s="40">
        <v>0.84816017504281249</v>
      </c>
      <c r="I13" s="40">
        <v>0.84914445210407208</v>
      </c>
      <c r="J13" s="40">
        <v>0.85012872916533166</v>
      </c>
      <c r="K13" s="40">
        <v>0.85111300622659114</v>
      </c>
      <c r="L13" s="40">
        <v>0.85209728328785073</v>
      </c>
      <c r="M13" s="40">
        <v>0.85308156034911031</v>
      </c>
      <c r="N13" s="40">
        <v>0.85406583741036979</v>
      </c>
      <c r="O13" s="40">
        <v>0.85505011447162937</v>
      </c>
      <c r="P13">
        <v>0.85603439153288896</v>
      </c>
    </row>
    <row r="14" spans="1:16">
      <c r="D14" t="s">
        <v>22</v>
      </c>
      <c r="E14">
        <f t="shared" ref="E14:E15" si="2">TREND(I14:J14,I$12:J$12,$E$12)</f>
        <v>0.14020750072012444</v>
      </c>
      <c r="G14" s="40">
        <v>0.14423867048152983</v>
      </c>
      <c r="H14" s="40">
        <v>0.14423867048152983</v>
      </c>
      <c r="I14" s="40">
        <v>0.14087936234702517</v>
      </c>
      <c r="J14" s="40">
        <v>0.13752005421252053</v>
      </c>
      <c r="K14" s="40">
        <v>0.13416074607801587</v>
      </c>
      <c r="L14" s="40">
        <v>0.13080143794351123</v>
      </c>
      <c r="M14" s="40">
        <v>0.12744212980900657</v>
      </c>
      <c r="N14" s="40">
        <v>0.12408282167450192</v>
      </c>
      <c r="O14" s="40">
        <v>0.12072351353999727</v>
      </c>
      <c r="P14">
        <v>0.11736420540549262</v>
      </c>
    </row>
    <row r="15" spans="1:16">
      <c r="D15" t="s">
        <v>23</v>
      </c>
      <c r="E15">
        <f t="shared" si="2"/>
        <v>1.0451191763551693E-2</v>
      </c>
      <c r="G15" s="36">
        <v>7.6011544756576328E-3</v>
      </c>
      <c r="H15" s="36">
        <v>7.6011544756576328E-3</v>
      </c>
      <c r="I15" s="35">
        <v>9.9761855489027256E-3</v>
      </c>
      <c r="J15" s="35">
        <v>1.2351216622147818E-2</v>
      </c>
      <c r="K15" s="35">
        <v>1.4726247695392911E-2</v>
      </c>
      <c r="L15" s="35">
        <v>1.7101278768638005E-2</v>
      </c>
      <c r="M15" s="35">
        <v>1.9476309841883095E-2</v>
      </c>
      <c r="N15" s="35">
        <v>2.1851340915128189E-2</v>
      </c>
      <c r="O15" s="35">
        <v>2.4226371988373283E-2</v>
      </c>
      <c r="P15">
        <v>2.6601403061618376E-2</v>
      </c>
    </row>
    <row r="17" spans="1:15">
      <c r="A17" s="3" t="s">
        <v>59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>
      <c r="A18" t="s">
        <v>9</v>
      </c>
      <c r="B18" t="s">
        <v>60</v>
      </c>
      <c r="C18" t="s">
        <v>58</v>
      </c>
      <c r="D18" s="31">
        <v>2018</v>
      </c>
      <c r="F18">
        <v>2007</v>
      </c>
      <c r="G18">
        <v>2012</v>
      </c>
      <c r="H18">
        <v>2017</v>
      </c>
      <c r="I18">
        <v>2022</v>
      </c>
      <c r="J18">
        <v>2027</v>
      </c>
      <c r="K18">
        <v>2032</v>
      </c>
      <c r="L18">
        <v>2037</v>
      </c>
      <c r="M18">
        <v>2042</v>
      </c>
      <c r="N18">
        <v>2047</v>
      </c>
      <c r="O18">
        <v>2052</v>
      </c>
    </row>
    <row r="19" spans="1:15">
      <c r="A19" t="s">
        <v>13</v>
      </c>
      <c r="B19" t="s">
        <v>14</v>
      </c>
      <c r="C19" s="34">
        <v>-7.9753954017819807E-3</v>
      </c>
      <c r="D19">
        <f>TREND(H19:I19,H$18:I$18,$D$18)</f>
        <v>0.72850685218433164</v>
      </c>
      <c r="F19" s="39">
        <v>0.72850685218433164</v>
      </c>
      <c r="G19" s="39">
        <v>0.72850685218433164</v>
      </c>
      <c r="H19" s="37">
        <f>G19+$E19*(H$80-G$80)</f>
        <v>0.72850685218433164</v>
      </c>
      <c r="I19" s="37">
        <f t="shared" ref="I19:N19" si="3">H19+$E19*(I$80-H$80)</f>
        <v>0.72850685218433164</v>
      </c>
      <c r="J19" s="37">
        <f t="shared" si="3"/>
        <v>0.72850685218433164</v>
      </c>
      <c r="K19" s="37">
        <f t="shared" si="3"/>
        <v>0.72850685218433164</v>
      </c>
      <c r="L19" s="37">
        <f t="shared" si="3"/>
        <v>0.72850685218433164</v>
      </c>
      <c r="M19" s="37">
        <f t="shared" si="3"/>
        <v>0.72850685218433164</v>
      </c>
      <c r="N19" s="37">
        <f t="shared" si="3"/>
        <v>0.72850685218433164</v>
      </c>
      <c r="O19">
        <v>0</v>
      </c>
    </row>
    <row r="20" spans="1:15">
      <c r="B20" t="s">
        <v>17</v>
      </c>
      <c r="C20" s="34">
        <v>-1.6289016159154582E-4</v>
      </c>
      <c r="D20">
        <f t="shared" ref="D20:D24" si="4">TREND(H20:I20,H$18:I$18,$D$18)</f>
        <v>1.5581952116164871E-2</v>
      </c>
      <c r="F20" s="39">
        <v>1.5581952116164871E-2</v>
      </c>
      <c r="G20" s="39">
        <v>1.5581952116164871E-2</v>
      </c>
      <c r="H20" s="37">
        <f t="shared" ref="H20:N24" si="5">G20+$E20*(H$80-G$80)</f>
        <v>1.5581952116164871E-2</v>
      </c>
      <c r="I20" s="37">
        <f t="shared" si="5"/>
        <v>1.5581952116164871E-2</v>
      </c>
      <c r="J20" s="37">
        <f t="shared" si="5"/>
        <v>1.5581952116164871E-2</v>
      </c>
      <c r="K20" s="37">
        <f t="shared" si="5"/>
        <v>1.5581952116164871E-2</v>
      </c>
      <c r="L20" s="37">
        <f t="shared" si="5"/>
        <v>1.5581952116164871E-2</v>
      </c>
      <c r="M20" s="37">
        <f t="shared" si="5"/>
        <v>1.5581952116164871E-2</v>
      </c>
      <c r="N20" s="37">
        <f t="shared" si="5"/>
        <v>1.5581952116164871E-2</v>
      </c>
      <c r="O20">
        <v>0</v>
      </c>
    </row>
    <row r="21" spans="1:15">
      <c r="B21" t="s">
        <v>18</v>
      </c>
      <c r="C21" s="34">
        <v>5.4770124106726754E-3</v>
      </c>
      <c r="D21">
        <f t="shared" si="4"/>
        <v>6.7825765529703486E-2</v>
      </c>
      <c r="F21" s="39">
        <v>6.7825765529703486E-2</v>
      </c>
      <c r="G21" s="39">
        <v>6.7825765529703486E-2</v>
      </c>
      <c r="H21" s="37">
        <f t="shared" si="5"/>
        <v>6.7825765529703486E-2</v>
      </c>
      <c r="I21" s="37">
        <f t="shared" si="5"/>
        <v>6.7825765529703486E-2</v>
      </c>
      <c r="J21" s="37">
        <f t="shared" si="5"/>
        <v>6.7825765529703486E-2</v>
      </c>
      <c r="K21" s="37">
        <f t="shared" si="5"/>
        <v>6.7825765529703486E-2</v>
      </c>
      <c r="L21" s="37">
        <f t="shared" si="5"/>
        <v>6.7825765529703486E-2</v>
      </c>
      <c r="M21" s="37">
        <f t="shared" si="5"/>
        <v>6.7825765529703486E-2</v>
      </c>
      <c r="N21" s="37">
        <f t="shared" si="5"/>
        <v>6.7825765529703486E-2</v>
      </c>
      <c r="O21">
        <v>0</v>
      </c>
    </row>
    <row r="22" spans="1:15">
      <c r="B22" t="s">
        <v>19</v>
      </c>
      <c r="C22" s="34">
        <v>-3.2892062454205337E-5</v>
      </c>
      <c r="D22">
        <f t="shared" si="4"/>
        <v>0.13491450467750982</v>
      </c>
      <c r="F22" s="39">
        <v>0.13491450467750982</v>
      </c>
      <c r="G22" s="39">
        <v>0.13491450467750982</v>
      </c>
      <c r="H22" s="37">
        <f t="shared" si="5"/>
        <v>0.13491450467750982</v>
      </c>
      <c r="I22" s="37">
        <f t="shared" si="5"/>
        <v>0.13491450467750982</v>
      </c>
      <c r="J22" s="37">
        <f t="shared" si="5"/>
        <v>0.13491450467750982</v>
      </c>
      <c r="K22" s="37">
        <f t="shared" si="5"/>
        <v>0.13491450467750982</v>
      </c>
      <c r="L22" s="37">
        <f t="shared" si="5"/>
        <v>0.13491450467750982</v>
      </c>
      <c r="M22" s="37">
        <f t="shared" si="5"/>
        <v>0.13491450467750982</v>
      </c>
      <c r="N22" s="37">
        <f t="shared" si="5"/>
        <v>0.13491450467750982</v>
      </c>
      <c r="O22">
        <v>0</v>
      </c>
    </row>
    <row r="23" spans="1:15">
      <c r="B23" t="s">
        <v>20</v>
      </c>
      <c r="C23" s="34">
        <v>1.8048155838147999E-3</v>
      </c>
      <c r="D23">
        <f t="shared" si="4"/>
        <v>3.278227171512902E-2</v>
      </c>
      <c r="F23" s="38">
        <v>3.278227171512902E-2</v>
      </c>
      <c r="G23" s="38">
        <v>3.278227171512902E-2</v>
      </c>
      <c r="H23" s="37">
        <f t="shared" si="5"/>
        <v>3.278227171512902E-2</v>
      </c>
      <c r="I23" s="37">
        <f t="shared" si="5"/>
        <v>3.278227171512902E-2</v>
      </c>
      <c r="J23" s="37">
        <f t="shared" si="5"/>
        <v>3.278227171512902E-2</v>
      </c>
      <c r="K23" s="37">
        <f t="shared" si="5"/>
        <v>3.278227171512902E-2</v>
      </c>
      <c r="L23" s="37">
        <f t="shared" si="5"/>
        <v>3.278227171512902E-2</v>
      </c>
      <c r="M23" s="37">
        <f t="shared" si="5"/>
        <v>3.278227171512902E-2</v>
      </c>
      <c r="N23" s="37">
        <f t="shared" si="5"/>
        <v>3.278227171512902E-2</v>
      </c>
      <c r="O23">
        <v>0</v>
      </c>
    </row>
    <row r="24" spans="1:15">
      <c r="B24" t="s">
        <v>21</v>
      </c>
      <c r="C24" s="34">
        <v>8.893496313402572E-4</v>
      </c>
      <c r="D24">
        <f t="shared" si="4"/>
        <v>2.0388653777161182E-2</v>
      </c>
      <c r="F24" s="41">
        <v>2.0388653777161182E-2</v>
      </c>
      <c r="G24" s="41">
        <v>2.0388653777161182E-2</v>
      </c>
      <c r="H24" s="37">
        <f t="shared" si="5"/>
        <v>2.0388653777161182E-2</v>
      </c>
      <c r="I24" s="37">
        <f t="shared" si="5"/>
        <v>2.0388653777161182E-2</v>
      </c>
      <c r="J24" s="37">
        <f t="shared" si="5"/>
        <v>2.0388653777161182E-2</v>
      </c>
      <c r="K24" s="37">
        <f t="shared" si="5"/>
        <v>2.0388653777161182E-2</v>
      </c>
      <c r="L24" s="37">
        <f t="shared" si="5"/>
        <v>2.0388653777161182E-2</v>
      </c>
      <c r="M24" s="37">
        <f t="shared" si="5"/>
        <v>2.0388653777161182E-2</v>
      </c>
      <c r="N24" s="37">
        <f t="shared" si="5"/>
        <v>2.0388653777161182E-2</v>
      </c>
      <c r="O24">
        <v>0</v>
      </c>
    </row>
    <row r="26" spans="1:15">
      <c r="A26" s="3" t="s">
        <v>82</v>
      </c>
      <c r="B26" s="3"/>
      <c r="C26" s="8"/>
    </row>
    <row r="27" spans="1:15" s="28" customFormat="1">
      <c r="B27" s="28" t="s">
        <v>65</v>
      </c>
      <c r="C27" s="28" t="s">
        <v>66</v>
      </c>
    </row>
    <row r="28" spans="1:15">
      <c r="A28" t="s">
        <v>61</v>
      </c>
      <c r="B28">
        <f>D4*E13*SUM(D21,D24)*10^9*About!$A$25</f>
        <v>351516492714.86255</v>
      </c>
      <c r="C28">
        <f>B28/SUM('SYVbT-passenger'!B2:H2)/'AVLo-passengers'!B2</f>
        <v>5377.2353105968459</v>
      </c>
    </row>
    <row r="29" spans="1:15">
      <c r="A29" t="s">
        <v>62</v>
      </c>
      <c r="B29">
        <f>D4*E13*SUM(D19:D20)*10^9*About!$A$25</f>
        <v>2965042323140.3882</v>
      </c>
      <c r="C29">
        <f>B29/SUM('SYVbT-passenger'!B3:H3)/'AVLo-passengers'!B3</f>
        <v>35419.719203385874</v>
      </c>
    </row>
    <row r="30" spans="1:15">
      <c r="A30" t="s">
        <v>63</v>
      </c>
      <c r="B30">
        <f>D4*E15*10^9*About!$A$25</f>
        <v>49033139005.88707</v>
      </c>
      <c r="C30">
        <f>B30/SUM('SYVbT-passenger'!B4:H4)/'AVLo-passengers'!B4</f>
        <v>494175.00151163124</v>
      </c>
    </row>
    <row r="31" spans="1:15">
      <c r="A31" t="s">
        <v>64</v>
      </c>
      <c r="B31">
        <f>D4*E14*10^9*About!$A$25</f>
        <v>657801906999.12708</v>
      </c>
      <c r="C31">
        <f>B31/SUM('SYVbT-passenger'!B5:H5)/'AVLo-passengers'!B5</f>
        <v>103731.87560856917</v>
      </c>
    </row>
    <row r="32" spans="1:15">
      <c r="A32" t="s">
        <v>19</v>
      </c>
      <c r="B32">
        <f>D4*E13*D22*10^9*About!$A$25</f>
        <v>537606820667.58978</v>
      </c>
      <c r="C32">
        <f>B32/SUM('SYVbT-passenger'!B7:H7)/'AVLo-passengers'!B7</f>
        <v>1875.2276785923223</v>
      </c>
    </row>
    <row r="33" spans="1:3">
      <c r="A33" t="s">
        <v>20</v>
      </c>
      <c r="B33">
        <f>D4*E13*D23*10^9*About!$A$25</f>
        <v>130630675427.81024</v>
      </c>
      <c r="C33">
        <f>B33/SUM('SYVbT-freight'!B7:J7)/'AVLo-freight'!B7</f>
        <v>8774.632784795318</v>
      </c>
    </row>
    <row r="35" spans="1:3">
      <c r="A35" s="3" t="s">
        <v>32</v>
      </c>
      <c r="B35" s="8"/>
    </row>
    <row r="36" spans="1:3">
      <c r="A36" t="s">
        <v>33</v>
      </c>
      <c r="B36">
        <v>68275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2"/>
  <sheetViews>
    <sheetView tabSelected="1" workbookViewId="0">
      <selection activeCell="J25" sqref="J25"/>
    </sheetView>
  </sheetViews>
  <sheetFormatPr defaultRowHeight="14.4"/>
  <cols>
    <col min="1" max="1" width="18.44140625" customWidth="1"/>
    <col min="2" max="3" width="21.21875" customWidth="1"/>
    <col min="5" max="5" width="13.21875" customWidth="1"/>
    <col min="6" max="6" width="22.88671875" customWidth="1"/>
    <col min="8" max="8" width="14.21875" bestFit="1" customWidth="1"/>
  </cols>
  <sheetData>
    <row r="1" spans="1:15">
      <c r="A1" s="3" t="s">
        <v>67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 t="s">
        <v>68</v>
      </c>
    </row>
    <row r="3" spans="1:15">
      <c r="A3" t="s">
        <v>49</v>
      </c>
      <c r="B3" t="s">
        <v>12</v>
      </c>
      <c r="C3" t="s">
        <v>50</v>
      </c>
      <c r="D3" s="31">
        <v>2018</v>
      </c>
      <c r="F3">
        <v>2007</v>
      </c>
      <c r="G3">
        <v>2012</v>
      </c>
      <c r="H3">
        <v>2017</v>
      </c>
      <c r="I3">
        <v>2022</v>
      </c>
      <c r="J3">
        <v>2027</v>
      </c>
      <c r="K3">
        <v>2032</v>
      </c>
      <c r="L3">
        <v>2037</v>
      </c>
      <c r="M3">
        <v>2042</v>
      </c>
      <c r="N3">
        <v>2047</v>
      </c>
      <c r="O3">
        <v>2052</v>
      </c>
    </row>
    <row r="4" spans="1:15">
      <c r="A4">
        <v>1</v>
      </c>
      <c r="C4" t="s">
        <v>69</v>
      </c>
      <c r="D4">
        <f>TREND(H4:I4,H$3:I$3,$D$3)</f>
        <v>2315.8927051468054</v>
      </c>
      <c r="F4">
        <v>1671.7017993824848</v>
      </c>
      <c r="G4">
        <v>1671.7017993824848</v>
      </c>
      <c r="H4">
        <v>2142.22705308683</v>
      </c>
      <c r="I4">
        <v>3010.5553133866183</v>
      </c>
      <c r="J4">
        <v>4142.7889688811147</v>
      </c>
      <c r="K4">
        <v>5603.7093490216939</v>
      </c>
      <c r="L4">
        <v>7067.1106027274463</v>
      </c>
      <c r="M4">
        <v>8737.9063230285774</v>
      </c>
      <c r="N4">
        <v>10235.256344299405</v>
      </c>
      <c r="O4">
        <v>20270.920907074131</v>
      </c>
    </row>
    <row r="5" spans="1:15">
      <c r="A5">
        <v>2</v>
      </c>
      <c r="C5" t="s">
        <v>70</v>
      </c>
      <c r="D5">
        <f t="shared" ref="D5:D8" si="0">TREND(H5:I5,H$3:I$3,$D$3)</f>
        <v>2274.6587745510624</v>
      </c>
      <c r="F5">
        <v>1671.7017993824848</v>
      </c>
      <c r="G5">
        <v>1671.7017993824848</v>
      </c>
      <c r="H5">
        <v>2110.8773888953156</v>
      </c>
      <c r="I5">
        <v>2929.7843171738064</v>
      </c>
      <c r="J5">
        <v>3981.1191554613638</v>
      </c>
      <c r="K5">
        <v>5316.6900896815578</v>
      </c>
      <c r="L5">
        <v>6618.9523693837546</v>
      </c>
      <c r="M5">
        <v>8077.2353571410504</v>
      </c>
      <c r="N5">
        <v>9336.5509091901877</v>
      </c>
      <c r="O5">
        <v>18243.828816366717</v>
      </c>
    </row>
    <row r="6" spans="1:15">
      <c r="A6">
        <v>3</v>
      </c>
      <c r="C6" t="s">
        <v>71</v>
      </c>
      <c r="D6">
        <f t="shared" si="0"/>
        <v>2254.0418092531036</v>
      </c>
      <c r="F6">
        <v>1671.7017993824848</v>
      </c>
      <c r="G6">
        <v>1671.7017993824848</v>
      </c>
      <c r="H6">
        <v>2095.2025567995579</v>
      </c>
      <c r="I6">
        <v>2889.3988190674008</v>
      </c>
      <c r="J6">
        <v>3900.2842487514881</v>
      </c>
      <c r="K6">
        <v>5173.1804600114901</v>
      </c>
      <c r="L6">
        <v>6394.8732527119082</v>
      </c>
      <c r="M6">
        <v>7746.8998741972864</v>
      </c>
      <c r="N6">
        <v>8887.1981916355799</v>
      </c>
      <c r="O6">
        <v>17230.282771013011</v>
      </c>
    </row>
    <row r="7" spans="1:15">
      <c r="A7">
        <v>4</v>
      </c>
      <c r="C7" t="s">
        <v>72</v>
      </c>
      <c r="D7">
        <f t="shared" si="0"/>
        <v>2233.4248439552612</v>
      </c>
      <c r="F7">
        <v>1671.7017993824848</v>
      </c>
      <c r="G7">
        <v>1671.7017993824848</v>
      </c>
      <c r="H7">
        <v>2079.5277247038007</v>
      </c>
      <c r="I7">
        <v>2849.0133209609949</v>
      </c>
      <c r="J7">
        <v>3819.4493420416134</v>
      </c>
      <c r="K7">
        <v>5029.6708303414225</v>
      </c>
      <c r="L7">
        <v>6170.7941360400628</v>
      </c>
      <c r="M7">
        <v>7416.5643912535243</v>
      </c>
      <c r="N7">
        <v>8437.8454740809721</v>
      </c>
      <c r="O7">
        <v>16216.736725659306</v>
      </c>
    </row>
    <row r="8" spans="1:15">
      <c r="A8" t="s">
        <v>55</v>
      </c>
      <c r="D8">
        <f t="shared" si="0"/>
        <v>2274.6587745510624</v>
      </c>
      <c r="F8">
        <v>1671.7017993824848</v>
      </c>
      <c r="G8">
        <v>1671.7017993824848</v>
      </c>
      <c r="H8">
        <v>2110.8773888953156</v>
      </c>
      <c r="I8">
        <v>2929.7843171738064</v>
      </c>
      <c r="J8">
        <v>3981.1191554613638</v>
      </c>
      <c r="K8">
        <v>5316.6900896815578</v>
      </c>
      <c r="L8">
        <v>6618.9523693837546</v>
      </c>
      <c r="M8">
        <v>8077.2353571410504</v>
      </c>
      <c r="N8">
        <v>9336.5509091901877</v>
      </c>
      <c r="O8">
        <v>20270.920907074131</v>
      </c>
    </row>
    <row r="10" spans="1:15">
      <c r="A10" t="s">
        <v>49</v>
      </c>
      <c r="B10" t="s">
        <v>57</v>
      </c>
      <c r="C10" t="s">
        <v>58</v>
      </c>
      <c r="D10" s="31">
        <v>2018</v>
      </c>
      <c r="F10">
        <v>2007</v>
      </c>
      <c r="G10">
        <f>F10+5</f>
        <v>2012</v>
      </c>
      <c r="H10">
        <f t="shared" ref="H10:O10" si="1">G10+5</f>
        <v>2017</v>
      </c>
      <c r="I10">
        <f t="shared" si="1"/>
        <v>2022</v>
      </c>
      <c r="J10">
        <f t="shared" si="1"/>
        <v>2027</v>
      </c>
      <c r="K10">
        <f t="shared" si="1"/>
        <v>2032</v>
      </c>
      <c r="L10">
        <f t="shared" si="1"/>
        <v>2037</v>
      </c>
      <c r="M10">
        <f t="shared" si="1"/>
        <v>2042</v>
      </c>
      <c r="N10">
        <f t="shared" si="1"/>
        <v>2047</v>
      </c>
      <c r="O10">
        <f t="shared" si="1"/>
        <v>2052</v>
      </c>
    </row>
    <row r="11" spans="1:15">
      <c r="A11">
        <v>1</v>
      </c>
      <c r="B11" t="s">
        <v>13</v>
      </c>
      <c r="D11">
        <f>TREND(H11:I11,H$10:I$10,$D$10)</f>
        <v>0.60450760266995829</v>
      </c>
      <c r="F11">
        <v>0.58344055099029235</v>
      </c>
      <c r="G11">
        <v>0.58344055099029235</v>
      </c>
      <c r="H11">
        <v>0.60099642739001324</v>
      </c>
      <c r="I11">
        <v>0.61855230378973403</v>
      </c>
      <c r="J11">
        <v>0.63610818018945492</v>
      </c>
      <c r="K11">
        <v>0.65366405658917581</v>
      </c>
      <c r="L11">
        <v>0.67121993298889671</v>
      </c>
      <c r="M11">
        <v>0.6887758093886176</v>
      </c>
      <c r="N11">
        <v>0.70633168578833838</v>
      </c>
      <c r="O11">
        <v>0.72388756218805927</v>
      </c>
    </row>
    <row r="12" spans="1:15">
      <c r="B12" t="s">
        <v>22</v>
      </c>
      <c r="D12">
        <f t="shared" ref="D12:D13" si="2">TREND(H12:I12,H$10:I$10,$D$10)</f>
        <v>0.39524003352767334</v>
      </c>
      <c r="F12">
        <v>0.41632638436382852</v>
      </c>
      <c r="G12">
        <v>0.41632638436382852</v>
      </c>
      <c r="H12">
        <v>0.39875442533369859</v>
      </c>
      <c r="I12">
        <v>0.38118246630356867</v>
      </c>
      <c r="J12">
        <v>0.36361050727343874</v>
      </c>
      <c r="K12">
        <v>0.34603854824330882</v>
      </c>
      <c r="L12">
        <v>0.32846658921317884</v>
      </c>
      <c r="M12">
        <v>0.31089463018304891</v>
      </c>
      <c r="N12">
        <v>0.29332267115291899</v>
      </c>
      <c r="O12">
        <v>0.27575071212278907</v>
      </c>
    </row>
    <row r="13" spans="1:15">
      <c r="B13" t="s">
        <v>23</v>
      </c>
      <c r="D13">
        <f t="shared" si="2"/>
        <v>2.5236380237002396E-4</v>
      </c>
      <c r="F13">
        <v>2.330646458791455E-4</v>
      </c>
      <c r="G13">
        <v>2.330646458791455E-4</v>
      </c>
      <c r="H13">
        <v>2.4914727628821135E-4</v>
      </c>
      <c r="I13">
        <v>2.6522990669727717E-4</v>
      </c>
      <c r="J13">
        <v>2.81312537106343E-4</v>
      </c>
      <c r="K13">
        <v>2.9739516751540882E-4</v>
      </c>
      <c r="L13">
        <v>3.1347779792447464E-4</v>
      </c>
      <c r="M13">
        <v>3.2956042833354052E-4</v>
      </c>
      <c r="N13">
        <v>3.4564305874260634E-4</v>
      </c>
      <c r="O13">
        <v>3.6172568915167217E-4</v>
      </c>
    </row>
    <row r="15" spans="1:15">
      <c r="A15" s="29" t="s">
        <v>73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 t="s">
        <v>74</v>
      </c>
    </row>
    <row r="17" spans="1:14">
      <c r="A17" t="s">
        <v>9</v>
      </c>
      <c r="B17" t="s">
        <v>10</v>
      </c>
      <c r="C17" t="s">
        <v>11</v>
      </c>
      <c r="D17" s="31">
        <v>2018</v>
      </c>
      <c r="F17">
        <v>2012</v>
      </c>
      <c r="G17">
        <v>2017</v>
      </c>
      <c r="H17">
        <v>2022</v>
      </c>
      <c r="I17">
        <v>2027</v>
      </c>
      <c r="J17">
        <v>2032</v>
      </c>
      <c r="K17">
        <v>2037</v>
      </c>
      <c r="L17">
        <v>2042</v>
      </c>
      <c r="M17">
        <v>2047</v>
      </c>
      <c r="N17">
        <v>2052</v>
      </c>
    </row>
    <row r="18" spans="1:14">
      <c r="A18" t="s">
        <v>13</v>
      </c>
      <c r="B18" t="s">
        <v>24</v>
      </c>
      <c r="C18" t="s">
        <v>15</v>
      </c>
      <c r="D18">
        <f>TREND(G18:H18,G$17:H$17,$D$17)</f>
        <v>10964986.81390816</v>
      </c>
      <c r="F18">
        <v>9847950.663638426</v>
      </c>
      <c r="G18">
        <v>10847959.323269371</v>
      </c>
      <c r="H18">
        <v>11433096.776463307</v>
      </c>
      <c r="I18">
        <v>11845581.635024121</v>
      </c>
      <c r="J18">
        <v>12276110.380159371</v>
      </c>
      <c r="K18">
        <v>12634076.80736864</v>
      </c>
      <c r="L18">
        <v>11904196.812954489</v>
      </c>
      <c r="M18">
        <v>11766059.821926409</v>
      </c>
      <c r="N18">
        <v>11999939.278447505</v>
      </c>
    </row>
    <row r="19" spans="1:14">
      <c r="B19" t="s">
        <v>25</v>
      </c>
      <c r="C19" t="s">
        <v>15</v>
      </c>
      <c r="D19">
        <f t="shared" ref="D19:D22" si="3">TREND(G19:H19,G$17:H$17,$D$17)</f>
        <v>1043408.1607697904</v>
      </c>
      <c r="F19">
        <v>953526.79330709181</v>
      </c>
      <c r="G19">
        <v>1027472.1962789191</v>
      </c>
      <c r="H19">
        <v>1107152.0187332882</v>
      </c>
      <c r="I19">
        <v>1193010.9612936347</v>
      </c>
      <c r="J19">
        <v>1285528.2108369868</v>
      </c>
      <c r="K19">
        <v>1385220.114881238</v>
      </c>
      <c r="L19">
        <v>1492643.0633694674</v>
      </c>
      <c r="M19">
        <v>1608396.5939348233</v>
      </c>
      <c r="N19">
        <v>1733126.7379767443</v>
      </c>
    </row>
    <row r="20" spans="1:14">
      <c r="A20" t="s">
        <v>22</v>
      </c>
      <c r="C20" t="s">
        <v>15</v>
      </c>
      <c r="D20">
        <f t="shared" si="3"/>
        <v>276308695643.09021</v>
      </c>
      <c r="F20">
        <v>276308695643.09021</v>
      </c>
      <c r="G20">
        <v>276308695643.09021</v>
      </c>
      <c r="H20">
        <v>276308695643.09021</v>
      </c>
      <c r="I20">
        <v>276308695643.09021</v>
      </c>
      <c r="J20">
        <v>276308695643.09021</v>
      </c>
      <c r="K20">
        <v>276308695643.09021</v>
      </c>
      <c r="L20">
        <v>276308695643.09021</v>
      </c>
      <c r="M20">
        <v>276308695643.09021</v>
      </c>
      <c r="N20">
        <v>276308695643.09021</v>
      </c>
    </row>
    <row r="21" spans="1:14">
      <c r="C21" t="s">
        <v>16</v>
      </c>
      <c r="D21">
        <f t="shared" si="3"/>
        <v>276308695643.09021</v>
      </c>
      <c r="F21">
        <v>276308695643.09021</v>
      </c>
      <c r="G21">
        <v>276308695643.09021</v>
      </c>
      <c r="H21">
        <v>276308695643.09021</v>
      </c>
      <c r="I21">
        <v>276308695643.09021</v>
      </c>
      <c r="J21">
        <v>276308695643.09021</v>
      </c>
      <c r="K21">
        <v>276308695643.09021</v>
      </c>
      <c r="L21">
        <v>276308695643.09021</v>
      </c>
      <c r="M21">
        <v>276308695643.09021</v>
      </c>
      <c r="N21">
        <v>276308695643.09021</v>
      </c>
    </row>
    <row r="22" spans="1:14">
      <c r="A22" t="s">
        <v>23</v>
      </c>
      <c r="C22" t="s">
        <v>23</v>
      </c>
      <c r="D22">
        <f t="shared" si="3"/>
        <v>8499909472.5085201</v>
      </c>
      <c r="F22">
        <v>8499909472.5085201</v>
      </c>
      <c r="G22">
        <v>8499909472.5085201</v>
      </c>
      <c r="H22">
        <v>8499909472.5085201</v>
      </c>
      <c r="I22">
        <v>8499909472.5085201</v>
      </c>
      <c r="J22">
        <v>8499909472.5085201</v>
      </c>
      <c r="K22">
        <v>8499909472.5085201</v>
      </c>
      <c r="L22">
        <v>8499909472.5085201</v>
      </c>
      <c r="M22">
        <v>8499909472.5085201</v>
      </c>
      <c r="N22">
        <v>8499909472.5085201</v>
      </c>
    </row>
    <row r="24" spans="1:14">
      <c r="A24" s="3" t="s">
        <v>82</v>
      </c>
      <c r="B24" s="3"/>
      <c r="C24" s="8"/>
    </row>
    <row r="25" spans="1:14">
      <c r="A25" s="28"/>
      <c r="B25" s="28" t="s">
        <v>65</v>
      </c>
      <c r="C25" s="28" t="s">
        <v>66</v>
      </c>
    </row>
    <row r="26" spans="1:14">
      <c r="A26" t="s">
        <v>61</v>
      </c>
      <c r="B26">
        <f>D4*D11*(D19/SUM(D18:D19))*10^9*About!$A$25</f>
        <v>75585840623.520386</v>
      </c>
      <c r="C26">
        <f>IESS_Frgt!B26/SUM('SYVbT-freight'!B2:H2)/'AVLo-freight'!B2</f>
        <v>15202.026194114824</v>
      </c>
    </row>
    <row r="27" spans="1:14">
      <c r="A27" t="s">
        <v>62</v>
      </c>
      <c r="B27">
        <f>D4*D11*(D18/SUM(D18:D19))*10^9*About!$A$25</f>
        <v>794317868036.99756</v>
      </c>
      <c r="C27">
        <f>B27/SUM('SYVbT-freight'!B3:H3)/'AVLo-freight'!B3</f>
        <v>22304.131125470169</v>
      </c>
    </row>
    <row r="28" spans="1:14">
      <c r="A28" t="s">
        <v>63</v>
      </c>
      <c r="B28" s="13">
        <f>D4*D13*10^9*About!A25</f>
        <v>363158720.65749913</v>
      </c>
      <c r="C28">
        <f>B28/SUM('SYVbT-freight'!B4:H4)/'AVLo-freight'!B4</f>
        <v>304562.90657629393</v>
      </c>
    </row>
    <row r="29" spans="1:14">
      <c r="A29" t="s">
        <v>64</v>
      </c>
      <c r="B29">
        <f>D4*D12*10^9*About!A25</f>
        <v>568761698708.60254</v>
      </c>
      <c r="C29">
        <f>B29/SUM('SYVbT-freight'!B5:H5)/'AVLo-freight'!B5</f>
        <v>37062.414205375033</v>
      </c>
    </row>
    <row r="31" spans="1:14">
      <c r="A31" s="3" t="s">
        <v>75</v>
      </c>
      <c r="B31" s="8"/>
    </row>
    <row r="32" spans="1:14">
      <c r="A32" t="s">
        <v>76</v>
      </c>
      <c r="B32" s="30">
        <v>249210.460885123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"/>
  <sheetViews>
    <sheetView workbookViewId="0">
      <selection activeCell="D5" sqref="D5"/>
    </sheetView>
  </sheetViews>
  <sheetFormatPr defaultRowHeight="14.4"/>
  <cols>
    <col min="1" max="1" width="16.88671875" customWidth="1"/>
    <col min="2" max="2" width="24.5546875" customWidth="1"/>
    <col min="3" max="3" width="20.88671875" customWidth="1"/>
    <col min="4" max="4" width="18.21875" customWidth="1"/>
    <col min="5" max="5" width="17.109375" customWidth="1"/>
    <col min="6" max="6" width="23.21875" customWidth="1"/>
    <col min="7" max="7" width="19.21875" customWidth="1"/>
    <col min="8" max="8" width="16.44140625" bestFit="1" customWidth="1"/>
  </cols>
  <sheetData>
    <row r="1" spans="1:8" ht="28.8">
      <c r="A1" s="1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4" t="s">
        <v>43</v>
      </c>
      <c r="H1" s="4" t="s">
        <v>44</v>
      </c>
    </row>
    <row r="2" spans="1:8">
      <c r="A2" s="1" t="s">
        <v>3</v>
      </c>
      <c r="B2" s="13">
        <v>572938.26338489645</v>
      </c>
      <c r="C2" s="13">
        <v>790583.76150377747</v>
      </c>
      <c r="D2" s="13">
        <v>21349037.231082339</v>
      </c>
      <c r="E2" s="13">
        <v>6713880.5592320785</v>
      </c>
      <c r="F2" s="13">
        <v>0</v>
      </c>
      <c r="G2" s="13">
        <v>790583.76150377747</v>
      </c>
      <c r="H2" s="13">
        <v>0</v>
      </c>
    </row>
    <row r="3" spans="1:8">
      <c r="A3" s="1" t="s">
        <v>4</v>
      </c>
      <c r="B3" s="13">
        <v>7963.3597125818605</v>
      </c>
      <c r="C3" s="13">
        <v>25264.04963461517</v>
      </c>
      <c r="D3" s="13">
        <v>0</v>
      </c>
      <c r="E3" s="13">
        <v>1827030.9688959918</v>
      </c>
      <c r="F3" s="13">
        <v>0</v>
      </c>
      <c r="G3" s="13">
        <v>0</v>
      </c>
      <c r="H3" s="13">
        <v>0</v>
      </c>
    </row>
    <row r="4" spans="1:8">
      <c r="A4" s="1" t="s">
        <v>5</v>
      </c>
      <c r="B4" s="23">
        <v>0</v>
      </c>
      <c r="C4" s="23">
        <v>0</v>
      </c>
      <c r="D4" s="23">
        <v>0</v>
      </c>
      <c r="E4" s="23">
        <v>551.23453630236327</v>
      </c>
      <c r="F4" s="23">
        <v>0</v>
      </c>
      <c r="G4" s="23">
        <v>0</v>
      </c>
      <c r="H4" s="23">
        <v>0</v>
      </c>
    </row>
    <row r="5" spans="1:8">
      <c r="A5" s="1" t="s">
        <v>6</v>
      </c>
      <c r="B5" s="23">
        <v>3240.4386067881528</v>
      </c>
      <c r="C5" s="23">
        <v>0</v>
      </c>
      <c r="D5" s="23">
        <v>0</v>
      </c>
      <c r="E5" s="23">
        <v>3100.9285297835759</v>
      </c>
      <c r="F5" s="23">
        <v>0</v>
      </c>
      <c r="G5" s="23">
        <v>0</v>
      </c>
      <c r="H5" s="23">
        <v>0</v>
      </c>
    </row>
    <row r="6" spans="1:8">
      <c r="A6" s="1" t="s">
        <v>7</v>
      </c>
      <c r="B6" s="23">
        <v>0</v>
      </c>
      <c r="C6" s="23">
        <v>0</v>
      </c>
      <c r="D6" s="23">
        <v>0</v>
      </c>
      <c r="E6" s="23">
        <v>101</v>
      </c>
      <c r="F6" s="23">
        <v>0</v>
      </c>
      <c r="G6" s="23">
        <v>0</v>
      </c>
      <c r="H6" s="23">
        <v>0</v>
      </c>
    </row>
    <row r="7" spans="1:8">
      <c r="A7" s="1" t="s">
        <v>8</v>
      </c>
      <c r="B7" s="23">
        <v>7084729.7365051452</v>
      </c>
      <c r="C7" s="23">
        <v>0</v>
      </c>
      <c r="D7" s="23">
        <v>172095786.18328547</v>
      </c>
      <c r="E7" s="23">
        <v>0</v>
      </c>
      <c r="F7" s="23">
        <v>0</v>
      </c>
      <c r="G7" s="23">
        <v>0</v>
      </c>
      <c r="H7" s="23">
        <v>0</v>
      </c>
    </row>
    <row r="8" spans="1:8">
      <c r="B8" s="10"/>
      <c r="C8" s="10"/>
      <c r="D8" s="10"/>
      <c r="E8" s="10"/>
      <c r="F8" s="10"/>
      <c r="G8" s="10"/>
      <c r="H8" s="10"/>
    </row>
    <row r="9" spans="1:8">
      <c r="B9" s="10"/>
      <c r="C9" s="10"/>
      <c r="D9" s="10"/>
      <c r="E9" s="10"/>
      <c r="F9" s="10"/>
      <c r="G9" s="10"/>
      <c r="H9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"/>
  <sheetViews>
    <sheetView workbookViewId="0">
      <selection activeCell="E2" sqref="E2"/>
    </sheetView>
  </sheetViews>
  <sheetFormatPr defaultRowHeight="14.4"/>
  <cols>
    <col min="1" max="1" width="16.88671875" customWidth="1"/>
    <col min="2" max="2" width="24.5546875" customWidth="1"/>
    <col min="3" max="3" width="20.88671875" customWidth="1"/>
    <col min="4" max="4" width="18.21875" customWidth="1"/>
    <col min="5" max="5" width="17.109375" customWidth="1"/>
    <col min="6" max="6" width="23.21875" customWidth="1"/>
    <col min="7" max="7" width="15.77734375" customWidth="1"/>
    <col min="8" max="8" width="16.44140625" bestFit="1" customWidth="1"/>
  </cols>
  <sheetData>
    <row r="1" spans="1:10" ht="28.8">
      <c r="A1" s="1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4" t="s">
        <v>43</v>
      </c>
      <c r="H1" s="4" t="s">
        <v>44</v>
      </c>
      <c r="J1" s="4"/>
    </row>
    <row r="2" spans="1:10">
      <c r="A2" s="1" t="s">
        <v>3</v>
      </c>
      <c r="B2" s="10">
        <v>0</v>
      </c>
      <c r="C2" s="10">
        <v>0</v>
      </c>
      <c r="D2" s="10">
        <v>0</v>
      </c>
      <c r="E2" s="10">
        <v>2924758.7540349611</v>
      </c>
      <c r="F2" s="10">
        <v>0</v>
      </c>
      <c r="G2" s="10">
        <v>0</v>
      </c>
      <c r="H2" s="10">
        <v>0</v>
      </c>
    </row>
    <row r="3" spans="1:10">
      <c r="A3" s="1" t="s">
        <v>4</v>
      </c>
      <c r="B3" s="10">
        <v>0</v>
      </c>
      <c r="C3" s="10">
        <v>0</v>
      </c>
      <c r="D3" s="10">
        <v>0</v>
      </c>
      <c r="E3" s="10">
        <v>5838202.9413282741</v>
      </c>
      <c r="F3" s="10">
        <v>0</v>
      </c>
      <c r="G3" s="10">
        <v>0</v>
      </c>
      <c r="H3" s="10">
        <v>0</v>
      </c>
    </row>
    <row r="4" spans="1:10">
      <c r="A4" s="1" t="s">
        <v>5</v>
      </c>
      <c r="B4" s="10">
        <v>0</v>
      </c>
      <c r="C4" s="10">
        <v>0</v>
      </c>
      <c r="D4" s="10">
        <v>0</v>
      </c>
      <c r="E4" s="23">
        <v>68.765463697636719</v>
      </c>
      <c r="F4" s="10">
        <v>0</v>
      </c>
      <c r="G4" s="24">
        <v>0</v>
      </c>
      <c r="H4" s="10">
        <v>0</v>
      </c>
    </row>
    <row r="5" spans="1:10">
      <c r="A5" s="1" t="s">
        <v>6</v>
      </c>
      <c r="B5" s="23">
        <v>3629.5489299213236</v>
      </c>
      <c r="C5" s="10">
        <v>0</v>
      </c>
      <c r="D5" s="10">
        <v>0</v>
      </c>
      <c r="E5" s="23">
        <v>1793.0839335069468</v>
      </c>
      <c r="F5" s="10">
        <v>0</v>
      </c>
      <c r="G5" s="23">
        <v>0</v>
      </c>
      <c r="H5" s="10">
        <v>0</v>
      </c>
    </row>
    <row r="6" spans="1:10">
      <c r="A6" s="1" t="s">
        <v>7</v>
      </c>
      <c r="B6" s="10">
        <v>0</v>
      </c>
      <c r="C6" s="10">
        <v>0</v>
      </c>
      <c r="D6" s="10">
        <v>0</v>
      </c>
      <c r="E6" s="23">
        <v>1200</v>
      </c>
      <c r="F6" s="10">
        <v>0</v>
      </c>
      <c r="G6" s="23">
        <v>0</v>
      </c>
      <c r="H6" s="10">
        <v>0</v>
      </c>
    </row>
    <row r="7" spans="1:10">
      <c r="A7" s="1" t="s">
        <v>8</v>
      </c>
      <c r="B7" s="23">
        <v>285481.08014483069</v>
      </c>
      <c r="C7" s="23">
        <v>956418.05455054785</v>
      </c>
      <c r="D7" s="23">
        <v>3383479.4683831781</v>
      </c>
      <c r="E7" s="23">
        <v>3100387.1896618223</v>
      </c>
      <c r="F7" s="23">
        <v>0</v>
      </c>
      <c r="G7" s="23">
        <v>732932.87821756757</v>
      </c>
      <c r="H7" s="2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7"/>
  <sheetViews>
    <sheetView workbookViewId="0">
      <selection activeCell="D4" sqref="D4"/>
    </sheetView>
  </sheetViews>
  <sheetFormatPr defaultRowHeight="14.4"/>
  <cols>
    <col min="1" max="1" width="13.109375" customWidth="1"/>
  </cols>
  <sheetData>
    <row r="1" spans="1:34" ht="43.2">
      <c r="A1" s="14" t="s">
        <v>45</v>
      </c>
      <c r="B1" s="1">
        <v>2018</v>
      </c>
      <c r="C1" s="4">
        <v>2019</v>
      </c>
      <c r="D1" s="1">
        <v>2020</v>
      </c>
      <c r="E1" s="4">
        <v>2021</v>
      </c>
      <c r="F1" s="1">
        <v>2022</v>
      </c>
      <c r="G1" s="4">
        <v>2023</v>
      </c>
      <c r="H1" s="1">
        <v>2024</v>
      </c>
      <c r="I1" s="4">
        <v>2025</v>
      </c>
      <c r="J1" s="1">
        <v>2026</v>
      </c>
      <c r="K1" s="4">
        <v>2027</v>
      </c>
      <c r="L1" s="1">
        <v>2028</v>
      </c>
      <c r="M1" s="4">
        <v>2029</v>
      </c>
      <c r="N1" s="1">
        <v>2030</v>
      </c>
      <c r="O1" s="4">
        <v>2031</v>
      </c>
      <c r="P1" s="1">
        <v>2032</v>
      </c>
      <c r="Q1" s="4">
        <v>2033</v>
      </c>
      <c r="R1" s="1">
        <v>2034</v>
      </c>
      <c r="S1" s="4">
        <v>2035</v>
      </c>
      <c r="T1" s="1">
        <v>2036</v>
      </c>
      <c r="U1" s="4">
        <v>2037</v>
      </c>
      <c r="V1" s="1">
        <v>2038</v>
      </c>
      <c r="W1" s="4">
        <v>2039</v>
      </c>
      <c r="X1" s="1">
        <v>2040</v>
      </c>
      <c r="Y1" s="4">
        <v>2041</v>
      </c>
      <c r="Z1" s="1">
        <v>2042</v>
      </c>
      <c r="AA1" s="4">
        <v>2043</v>
      </c>
      <c r="AB1" s="1">
        <v>2044</v>
      </c>
      <c r="AC1" s="4">
        <v>2045</v>
      </c>
      <c r="AD1" s="1">
        <v>2046</v>
      </c>
      <c r="AE1" s="4">
        <v>2047</v>
      </c>
      <c r="AF1" s="1">
        <v>2048</v>
      </c>
      <c r="AG1" s="4">
        <v>2049</v>
      </c>
      <c r="AH1" s="1">
        <v>2050</v>
      </c>
    </row>
    <row r="2" spans="1:34">
      <c r="A2" s="1" t="s">
        <v>3</v>
      </c>
      <c r="B2" s="25">
        <v>2.1633908129876787</v>
      </c>
      <c r="C2" s="25">
        <v>2.1432857584501406</v>
      </c>
      <c r="D2" s="25">
        <v>2.1231807039126025</v>
      </c>
      <c r="E2" s="25">
        <v>2.1052705536531136</v>
      </c>
      <c r="F2" s="25">
        <v>2.0873604033936246</v>
      </c>
      <c r="G2" s="25">
        <v>2.0694502531341357</v>
      </c>
      <c r="H2" s="25">
        <v>2.0515401028746467</v>
      </c>
      <c r="I2" s="25">
        <v>2.0336299526151578</v>
      </c>
      <c r="J2" s="25">
        <v>2.020114123924472</v>
      </c>
      <c r="K2" s="25">
        <v>2.0065982952337791</v>
      </c>
      <c r="L2" s="25">
        <v>1.9930824665430862</v>
      </c>
      <c r="M2" s="25">
        <v>1.9795666378523968</v>
      </c>
      <c r="N2" s="25">
        <v>1.9660508091617039</v>
      </c>
      <c r="O2" s="25">
        <v>1.9547955803772439</v>
      </c>
      <c r="P2" s="25">
        <v>1.9435403515927803</v>
      </c>
      <c r="Q2" s="25">
        <v>1.9322851228083167</v>
      </c>
      <c r="R2" s="25">
        <v>1.9210298940238566</v>
      </c>
      <c r="S2" s="25">
        <v>1.909774665239393</v>
      </c>
      <c r="T2" s="25">
        <v>1.9131479041739023</v>
      </c>
      <c r="U2" s="25">
        <v>1.9165211431084108</v>
      </c>
      <c r="V2" s="25">
        <v>1.9198943820429202</v>
      </c>
      <c r="W2" s="25">
        <v>1.9232676209774295</v>
      </c>
      <c r="X2" s="25">
        <v>1.926640859911938</v>
      </c>
      <c r="Y2" s="25">
        <v>1.9390693144039801</v>
      </c>
      <c r="Z2" s="25">
        <v>1.9514977688960151</v>
      </c>
      <c r="AA2" s="25">
        <v>1.9639262233880537</v>
      </c>
      <c r="AB2" s="25">
        <v>1.9763546778800922</v>
      </c>
      <c r="AC2" s="25">
        <v>1.9887831323721308</v>
      </c>
      <c r="AD2" s="25">
        <v>2.0144520951104354</v>
      </c>
      <c r="AE2" s="25">
        <v>2.0401210578487365</v>
      </c>
      <c r="AF2" s="25">
        <v>2.0657900205870376</v>
      </c>
      <c r="AG2" s="25">
        <v>2.0914589833253387</v>
      </c>
      <c r="AH2" s="25">
        <v>2.1171279460636399</v>
      </c>
    </row>
    <row r="3" spans="1:34">
      <c r="A3" s="26" t="s">
        <v>4</v>
      </c>
      <c r="B3" s="13">
        <v>45</v>
      </c>
      <c r="C3" s="13">
        <f t="shared" ref="C3:L7" si="0">$B3</f>
        <v>45</v>
      </c>
      <c r="D3" s="13">
        <f t="shared" si="0"/>
        <v>45</v>
      </c>
      <c r="E3" s="13">
        <f t="shared" si="0"/>
        <v>45</v>
      </c>
      <c r="F3" s="13">
        <f t="shared" si="0"/>
        <v>45</v>
      </c>
      <c r="G3" s="13">
        <f t="shared" si="0"/>
        <v>45</v>
      </c>
      <c r="H3" s="13">
        <f t="shared" si="0"/>
        <v>45</v>
      </c>
      <c r="I3" s="13">
        <f t="shared" si="0"/>
        <v>45</v>
      </c>
      <c r="J3" s="13">
        <f t="shared" si="0"/>
        <v>45</v>
      </c>
      <c r="K3" s="13">
        <f t="shared" si="0"/>
        <v>45</v>
      </c>
      <c r="L3" s="13">
        <f t="shared" si="0"/>
        <v>45</v>
      </c>
      <c r="M3" s="13">
        <f t="shared" ref="M3:V7" si="1">$B3</f>
        <v>45</v>
      </c>
      <c r="N3" s="13">
        <f t="shared" si="1"/>
        <v>45</v>
      </c>
      <c r="O3" s="13">
        <f t="shared" si="1"/>
        <v>45</v>
      </c>
      <c r="P3" s="13">
        <f t="shared" si="1"/>
        <v>45</v>
      </c>
      <c r="Q3" s="13">
        <f t="shared" si="1"/>
        <v>45</v>
      </c>
      <c r="R3" s="13">
        <f t="shared" si="1"/>
        <v>45</v>
      </c>
      <c r="S3" s="13">
        <f t="shared" si="1"/>
        <v>45</v>
      </c>
      <c r="T3" s="13">
        <f t="shared" si="1"/>
        <v>45</v>
      </c>
      <c r="U3" s="13">
        <f t="shared" si="1"/>
        <v>45</v>
      </c>
      <c r="V3" s="13">
        <f t="shared" si="1"/>
        <v>45</v>
      </c>
      <c r="W3" s="13">
        <f t="shared" ref="W3:AH7" si="2">$B3</f>
        <v>45</v>
      </c>
      <c r="X3" s="13">
        <f t="shared" si="2"/>
        <v>45</v>
      </c>
      <c r="Y3" s="13">
        <f t="shared" si="2"/>
        <v>45</v>
      </c>
      <c r="Z3" s="13">
        <f t="shared" si="2"/>
        <v>45</v>
      </c>
      <c r="AA3" s="13">
        <f t="shared" si="2"/>
        <v>45</v>
      </c>
      <c r="AB3" s="13">
        <f t="shared" si="2"/>
        <v>45</v>
      </c>
      <c r="AC3" s="13">
        <f t="shared" si="2"/>
        <v>45</v>
      </c>
      <c r="AD3" s="13">
        <f t="shared" si="2"/>
        <v>45</v>
      </c>
      <c r="AE3" s="13">
        <f t="shared" si="2"/>
        <v>45</v>
      </c>
      <c r="AF3" s="13">
        <f t="shared" si="2"/>
        <v>45</v>
      </c>
      <c r="AG3" s="13">
        <f t="shared" si="2"/>
        <v>45</v>
      </c>
      <c r="AH3" s="13">
        <f t="shared" si="2"/>
        <v>45</v>
      </c>
    </row>
    <row r="4" spans="1:34">
      <c r="A4" s="1" t="s">
        <v>5</v>
      </c>
      <c r="B4" s="13">
        <v>180</v>
      </c>
      <c r="C4" s="13">
        <f t="shared" si="0"/>
        <v>180</v>
      </c>
      <c r="D4" s="13">
        <f t="shared" si="0"/>
        <v>180</v>
      </c>
      <c r="E4" s="13">
        <f t="shared" si="0"/>
        <v>180</v>
      </c>
      <c r="F4" s="13">
        <f t="shared" si="0"/>
        <v>180</v>
      </c>
      <c r="G4" s="13">
        <f t="shared" si="0"/>
        <v>180</v>
      </c>
      <c r="H4" s="13">
        <f t="shared" si="0"/>
        <v>180</v>
      </c>
      <c r="I4" s="13">
        <f t="shared" si="0"/>
        <v>180</v>
      </c>
      <c r="J4" s="13">
        <f t="shared" si="0"/>
        <v>180</v>
      </c>
      <c r="K4" s="13">
        <f t="shared" si="0"/>
        <v>180</v>
      </c>
      <c r="L4" s="13">
        <f t="shared" si="0"/>
        <v>180</v>
      </c>
      <c r="M4" s="13">
        <f t="shared" si="1"/>
        <v>180</v>
      </c>
      <c r="N4" s="13">
        <f t="shared" si="1"/>
        <v>180</v>
      </c>
      <c r="O4" s="13">
        <f t="shared" si="1"/>
        <v>180</v>
      </c>
      <c r="P4" s="13">
        <f t="shared" si="1"/>
        <v>180</v>
      </c>
      <c r="Q4" s="13">
        <f t="shared" si="1"/>
        <v>180</v>
      </c>
      <c r="R4" s="13">
        <f t="shared" si="1"/>
        <v>180</v>
      </c>
      <c r="S4" s="13">
        <f t="shared" si="1"/>
        <v>180</v>
      </c>
      <c r="T4" s="13">
        <f t="shared" si="1"/>
        <v>180</v>
      </c>
      <c r="U4" s="13">
        <f t="shared" si="1"/>
        <v>180</v>
      </c>
      <c r="V4" s="13">
        <f t="shared" si="1"/>
        <v>180</v>
      </c>
      <c r="W4" s="13">
        <f t="shared" si="2"/>
        <v>180</v>
      </c>
      <c r="X4" s="13">
        <f t="shared" si="2"/>
        <v>180</v>
      </c>
      <c r="Y4" s="13">
        <f t="shared" si="2"/>
        <v>180</v>
      </c>
      <c r="Z4" s="13">
        <f t="shared" si="2"/>
        <v>180</v>
      </c>
      <c r="AA4" s="13">
        <f t="shared" si="2"/>
        <v>180</v>
      </c>
      <c r="AB4" s="13">
        <f t="shared" si="2"/>
        <v>180</v>
      </c>
      <c r="AC4" s="13">
        <f t="shared" si="2"/>
        <v>180</v>
      </c>
      <c r="AD4" s="13">
        <f t="shared" si="2"/>
        <v>180</v>
      </c>
      <c r="AE4" s="13">
        <f t="shared" si="2"/>
        <v>180</v>
      </c>
      <c r="AF4" s="13">
        <f t="shared" si="2"/>
        <v>180</v>
      </c>
      <c r="AG4" s="13">
        <f t="shared" si="2"/>
        <v>180</v>
      </c>
      <c r="AH4" s="13">
        <f t="shared" si="2"/>
        <v>180</v>
      </c>
    </row>
    <row r="5" spans="1:34">
      <c r="A5" s="26" t="s">
        <v>6</v>
      </c>
      <c r="B5" s="13">
        <v>1000</v>
      </c>
      <c r="C5" s="13">
        <f t="shared" si="0"/>
        <v>1000</v>
      </c>
      <c r="D5" s="13">
        <f t="shared" si="0"/>
        <v>1000</v>
      </c>
      <c r="E5" s="13">
        <f t="shared" si="0"/>
        <v>1000</v>
      </c>
      <c r="F5" s="13">
        <f t="shared" si="0"/>
        <v>1000</v>
      </c>
      <c r="G5" s="13">
        <f t="shared" si="0"/>
        <v>1000</v>
      </c>
      <c r="H5" s="13">
        <f t="shared" si="0"/>
        <v>1000</v>
      </c>
      <c r="I5" s="13">
        <f t="shared" si="0"/>
        <v>1000</v>
      </c>
      <c r="J5" s="13">
        <f t="shared" si="0"/>
        <v>1000</v>
      </c>
      <c r="K5" s="13">
        <f t="shared" si="0"/>
        <v>1000</v>
      </c>
      <c r="L5" s="13">
        <f t="shared" si="0"/>
        <v>1000</v>
      </c>
      <c r="M5" s="13">
        <f t="shared" si="1"/>
        <v>1000</v>
      </c>
      <c r="N5" s="13">
        <f t="shared" si="1"/>
        <v>1000</v>
      </c>
      <c r="O5" s="13">
        <f t="shared" si="1"/>
        <v>1000</v>
      </c>
      <c r="P5" s="13">
        <f t="shared" si="1"/>
        <v>1000</v>
      </c>
      <c r="Q5" s="13">
        <f t="shared" si="1"/>
        <v>1000</v>
      </c>
      <c r="R5" s="13">
        <f t="shared" si="1"/>
        <v>1000</v>
      </c>
      <c r="S5" s="13">
        <f t="shared" si="1"/>
        <v>1000</v>
      </c>
      <c r="T5" s="13">
        <f t="shared" si="1"/>
        <v>1000</v>
      </c>
      <c r="U5" s="13">
        <f t="shared" si="1"/>
        <v>1000</v>
      </c>
      <c r="V5" s="13">
        <f t="shared" si="1"/>
        <v>1000</v>
      </c>
      <c r="W5" s="13">
        <f t="shared" si="2"/>
        <v>1000</v>
      </c>
      <c r="X5" s="13">
        <f t="shared" si="2"/>
        <v>1000</v>
      </c>
      <c r="Y5" s="13">
        <f t="shared" si="2"/>
        <v>1000</v>
      </c>
      <c r="Z5" s="13">
        <f t="shared" si="2"/>
        <v>1000</v>
      </c>
      <c r="AA5" s="13">
        <f t="shared" si="2"/>
        <v>1000</v>
      </c>
      <c r="AB5" s="13">
        <f t="shared" si="2"/>
        <v>1000</v>
      </c>
      <c r="AC5" s="13">
        <f t="shared" si="2"/>
        <v>1000</v>
      </c>
      <c r="AD5" s="13">
        <f t="shared" si="2"/>
        <v>1000</v>
      </c>
      <c r="AE5" s="13">
        <f t="shared" si="2"/>
        <v>1000</v>
      </c>
      <c r="AF5" s="13">
        <f t="shared" si="2"/>
        <v>1000</v>
      </c>
      <c r="AG5" s="13">
        <f t="shared" si="2"/>
        <v>1000</v>
      </c>
      <c r="AH5" s="13">
        <f t="shared" si="2"/>
        <v>1000</v>
      </c>
    </row>
    <row r="6" spans="1:34">
      <c r="A6" s="27" t="s">
        <v>7</v>
      </c>
      <c r="B6" s="13">
        <v>756.78378378378375</v>
      </c>
      <c r="C6" s="13">
        <f t="shared" si="0"/>
        <v>756.78378378378375</v>
      </c>
      <c r="D6" s="13">
        <f t="shared" si="0"/>
        <v>756.78378378378375</v>
      </c>
      <c r="E6" s="13">
        <f t="shared" si="0"/>
        <v>756.78378378378375</v>
      </c>
      <c r="F6" s="13">
        <f t="shared" si="0"/>
        <v>756.78378378378375</v>
      </c>
      <c r="G6" s="13">
        <f t="shared" si="0"/>
        <v>756.78378378378375</v>
      </c>
      <c r="H6" s="13">
        <f t="shared" si="0"/>
        <v>756.78378378378375</v>
      </c>
      <c r="I6" s="13">
        <f t="shared" si="0"/>
        <v>756.78378378378375</v>
      </c>
      <c r="J6" s="13">
        <f t="shared" si="0"/>
        <v>756.78378378378375</v>
      </c>
      <c r="K6" s="13">
        <f t="shared" si="0"/>
        <v>756.78378378378375</v>
      </c>
      <c r="L6" s="13">
        <f t="shared" si="0"/>
        <v>756.78378378378375</v>
      </c>
      <c r="M6" s="13">
        <f t="shared" si="1"/>
        <v>756.78378378378375</v>
      </c>
      <c r="N6" s="13">
        <f t="shared" si="1"/>
        <v>756.78378378378375</v>
      </c>
      <c r="O6" s="13">
        <f t="shared" si="1"/>
        <v>756.78378378378375</v>
      </c>
      <c r="P6" s="13">
        <f t="shared" si="1"/>
        <v>756.78378378378375</v>
      </c>
      <c r="Q6" s="13">
        <f t="shared" si="1"/>
        <v>756.78378378378375</v>
      </c>
      <c r="R6" s="13">
        <f t="shared" si="1"/>
        <v>756.78378378378375</v>
      </c>
      <c r="S6" s="13">
        <f t="shared" si="1"/>
        <v>756.78378378378375</v>
      </c>
      <c r="T6" s="13">
        <f t="shared" si="1"/>
        <v>756.78378378378375</v>
      </c>
      <c r="U6" s="13">
        <f t="shared" si="1"/>
        <v>756.78378378378375</v>
      </c>
      <c r="V6" s="13">
        <f t="shared" si="1"/>
        <v>756.78378378378375</v>
      </c>
      <c r="W6" s="13">
        <f t="shared" si="2"/>
        <v>756.78378378378375</v>
      </c>
      <c r="X6" s="13">
        <f t="shared" si="2"/>
        <v>756.78378378378375</v>
      </c>
      <c r="Y6" s="13">
        <f t="shared" si="2"/>
        <v>756.78378378378375</v>
      </c>
      <c r="Z6" s="13">
        <f t="shared" si="2"/>
        <v>756.78378378378375</v>
      </c>
      <c r="AA6" s="13">
        <f t="shared" si="2"/>
        <v>756.78378378378375</v>
      </c>
      <c r="AB6" s="13">
        <f t="shared" si="2"/>
        <v>756.78378378378375</v>
      </c>
      <c r="AC6" s="13">
        <f t="shared" si="2"/>
        <v>756.78378378378375</v>
      </c>
      <c r="AD6" s="13">
        <f t="shared" si="2"/>
        <v>756.78378378378375</v>
      </c>
      <c r="AE6" s="13">
        <f t="shared" si="2"/>
        <v>756.78378378378375</v>
      </c>
      <c r="AF6" s="13">
        <f t="shared" si="2"/>
        <v>756.78378378378375</v>
      </c>
      <c r="AG6" s="13">
        <f t="shared" si="2"/>
        <v>756.78378378378375</v>
      </c>
      <c r="AH6" s="13">
        <f t="shared" si="2"/>
        <v>756.78378378378375</v>
      </c>
    </row>
    <row r="7" spans="1:34">
      <c r="A7" s="1" t="s">
        <v>8</v>
      </c>
      <c r="B7" s="25">
        <v>1.6</v>
      </c>
      <c r="C7" s="25">
        <f t="shared" si="0"/>
        <v>1.6</v>
      </c>
      <c r="D7" s="25">
        <f t="shared" si="0"/>
        <v>1.6</v>
      </c>
      <c r="E7" s="25">
        <f t="shared" si="0"/>
        <v>1.6</v>
      </c>
      <c r="F7" s="25">
        <f t="shared" si="0"/>
        <v>1.6</v>
      </c>
      <c r="G7" s="25">
        <f t="shared" si="0"/>
        <v>1.6</v>
      </c>
      <c r="H7" s="25">
        <f t="shared" si="0"/>
        <v>1.6</v>
      </c>
      <c r="I7" s="25">
        <f t="shared" si="0"/>
        <v>1.6</v>
      </c>
      <c r="J7" s="25">
        <f t="shared" si="0"/>
        <v>1.6</v>
      </c>
      <c r="K7" s="25">
        <f t="shared" si="0"/>
        <v>1.6</v>
      </c>
      <c r="L7" s="25">
        <f t="shared" si="0"/>
        <v>1.6</v>
      </c>
      <c r="M7" s="25">
        <f t="shared" si="1"/>
        <v>1.6</v>
      </c>
      <c r="N7" s="25">
        <f t="shared" si="1"/>
        <v>1.6</v>
      </c>
      <c r="O7" s="25">
        <f t="shared" si="1"/>
        <v>1.6</v>
      </c>
      <c r="P7" s="25">
        <f t="shared" si="1"/>
        <v>1.6</v>
      </c>
      <c r="Q7" s="25">
        <f t="shared" si="1"/>
        <v>1.6</v>
      </c>
      <c r="R7" s="25">
        <f t="shared" si="1"/>
        <v>1.6</v>
      </c>
      <c r="S7" s="25">
        <f t="shared" si="1"/>
        <v>1.6</v>
      </c>
      <c r="T7" s="25">
        <f t="shared" si="1"/>
        <v>1.6</v>
      </c>
      <c r="U7" s="25">
        <f t="shared" si="1"/>
        <v>1.6</v>
      </c>
      <c r="V7" s="25">
        <f t="shared" si="1"/>
        <v>1.6</v>
      </c>
      <c r="W7" s="25">
        <f t="shared" si="2"/>
        <v>1.6</v>
      </c>
      <c r="X7" s="25">
        <f t="shared" si="2"/>
        <v>1.6</v>
      </c>
      <c r="Y7" s="25">
        <f t="shared" si="2"/>
        <v>1.6</v>
      </c>
      <c r="Z7" s="25">
        <f t="shared" si="2"/>
        <v>1.6</v>
      </c>
      <c r="AA7" s="25">
        <f t="shared" si="2"/>
        <v>1.6</v>
      </c>
      <c r="AB7" s="25">
        <f t="shared" si="2"/>
        <v>1.6</v>
      </c>
      <c r="AC7" s="25">
        <f t="shared" si="2"/>
        <v>1.6</v>
      </c>
      <c r="AD7" s="25">
        <f t="shared" si="2"/>
        <v>1.6</v>
      </c>
      <c r="AE7" s="25">
        <f t="shared" si="2"/>
        <v>1.6</v>
      </c>
      <c r="AF7" s="25">
        <f t="shared" si="2"/>
        <v>1.6</v>
      </c>
      <c r="AG7" s="25">
        <f t="shared" si="2"/>
        <v>1.6</v>
      </c>
      <c r="AH7" s="25">
        <f t="shared" si="2"/>
        <v>1.6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7"/>
  <sheetViews>
    <sheetView workbookViewId="0">
      <selection activeCell="T5" sqref="T5"/>
    </sheetView>
  </sheetViews>
  <sheetFormatPr defaultRowHeight="14.4"/>
  <cols>
    <col min="1" max="1" width="11.88671875" customWidth="1"/>
  </cols>
  <sheetData>
    <row r="1" spans="1:36" s="1" customFormat="1" ht="43.2">
      <c r="A1" s="14" t="s">
        <v>36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3</v>
      </c>
      <c r="B2" s="11">
        <v>1.7</v>
      </c>
      <c r="C2">
        <f t="shared" ref="C2:R7" si="0">$B2</f>
        <v>1.7</v>
      </c>
      <c r="D2">
        <f t="shared" si="0"/>
        <v>1.7</v>
      </c>
      <c r="E2">
        <f t="shared" si="0"/>
        <v>1.7</v>
      </c>
      <c r="F2">
        <f t="shared" si="0"/>
        <v>1.7</v>
      </c>
      <c r="G2">
        <f t="shared" si="0"/>
        <v>1.7</v>
      </c>
      <c r="H2">
        <f t="shared" si="0"/>
        <v>1.7</v>
      </c>
      <c r="I2">
        <f t="shared" si="0"/>
        <v>1.7</v>
      </c>
      <c r="J2">
        <f t="shared" si="0"/>
        <v>1.7</v>
      </c>
      <c r="K2">
        <f t="shared" si="0"/>
        <v>1.7</v>
      </c>
      <c r="L2">
        <f t="shared" si="0"/>
        <v>1.7</v>
      </c>
      <c r="M2">
        <f t="shared" si="0"/>
        <v>1.7</v>
      </c>
      <c r="N2">
        <f t="shared" si="0"/>
        <v>1.7</v>
      </c>
      <c r="O2">
        <f t="shared" si="0"/>
        <v>1.7</v>
      </c>
      <c r="P2">
        <f t="shared" si="0"/>
        <v>1.7</v>
      </c>
      <c r="Q2">
        <f t="shared" si="0"/>
        <v>1.7</v>
      </c>
      <c r="R2">
        <f t="shared" si="0"/>
        <v>1.7</v>
      </c>
      <c r="S2">
        <f t="shared" ref="S2:AJ7" si="1">$B2</f>
        <v>1.7</v>
      </c>
      <c r="T2">
        <f t="shared" si="1"/>
        <v>1.7</v>
      </c>
      <c r="U2">
        <f t="shared" si="1"/>
        <v>1.7</v>
      </c>
      <c r="V2">
        <f t="shared" si="1"/>
        <v>1.7</v>
      </c>
      <c r="W2">
        <f t="shared" si="1"/>
        <v>1.7</v>
      </c>
      <c r="X2">
        <f t="shared" si="1"/>
        <v>1.7</v>
      </c>
      <c r="Y2">
        <f t="shared" si="1"/>
        <v>1.7</v>
      </c>
      <c r="Z2">
        <f t="shared" si="1"/>
        <v>1.7</v>
      </c>
      <c r="AA2">
        <f t="shared" si="1"/>
        <v>1.7</v>
      </c>
      <c r="AB2">
        <f t="shared" si="1"/>
        <v>1.7</v>
      </c>
      <c r="AC2">
        <f t="shared" si="1"/>
        <v>1.7</v>
      </c>
      <c r="AD2">
        <f t="shared" si="1"/>
        <v>1.7</v>
      </c>
      <c r="AE2">
        <f t="shared" si="1"/>
        <v>1.7</v>
      </c>
      <c r="AF2">
        <f t="shared" si="1"/>
        <v>1.7</v>
      </c>
      <c r="AG2">
        <f t="shared" si="1"/>
        <v>1.7</v>
      </c>
      <c r="AH2">
        <f t="shared" si="1"/>
        <v>1.7</v>
      </c>
      <c r="AI2">
        <f t="shared" si="1"/>
        <v>1.7</v>
      </c>
      <c r="AJ2">
        <f t="shared" si="1"/>
        <v>1.7</v>
      </c>
    </row>
    <row r="3" spans="1:36">
      <c r="A3" s="1" t="s">
        <v>4</v>
      </c>
      <c r="B3" s="12">
        <v>6.0999999999999979</v>
      </c>
      <c r="C3">
        <f t="shared" si="0"/>
        <v>6.0999999999999979</v>
      </c>
      <c r="D3">
        <f t="shared" si="0"/>
        <v>6.0999999999999979</v>
      </c>
      <c r="E3">
        <f t="shared" si="0"/>
        <v>6.0999999999999979</v>
      </c>
      <c r="F3">
        <f t="shared" si="0"/>
        <v>6.0999999999999979</v>
      </c>
      <c r="G3">
        <f t="shared" si="0"/>
        <v>6.0999999999999979</v>
      </c>
      <c r="H3">
        <f t="shared" si="0"/>
        <v>6.0999999999999979</v>
      </c>
      <c r="I3">
        <f t="shared" si="0"/>
        <v>6.0999999999999979</v>
      </c>
      <c r="J3">
        <f t="shared" si="0"/>
        <v>6.0999999999999979</v>
      </c>
      <c r="K3">
        <f t="shared" si="0"/>
        <v>6.0999999999999979</v>
      </c>
      <c r="L3">
        <f t="shared" si="0"/>
        <v>6.0999999999999979</v>
      </c>
      <c r="M3">
        <f t="shared" si="0"/>
        <v>6.0999999999999979</v>
      </c>
      <c r="N3">
        <f t="shared" si="0"/>
        <v>6.0999999999999979</v>
      </c>
      <c r="O3">
        <f t="shared" si="0"/>
        <v>6.0999999999999979</v>
      </c>
      <c r="P3">
        <f t="shared" si="0"/>
        <v>6.0999999999999979</v>
      </c>
      <c r="Q3">
        <f t="shared" si="0"/>
        <v>6.0999999999999979</v>
      </c>
      <c r="R3">
        <f t="shared" si="0"/>
        <v>6.0999999999999979</v>
      </c>
      <c r="S3">
        <f t="shared" si="1"/>
        <v>6.0999999999999979</v>
      </c>
      <c r="T3">
        <f t="shared" si="1"/>
        <v>6.0999999999999979</v>
      </c>
      <c r="U3">
        <f t="shared" si="1"/>
        <v>6.0999999999999979</v>
      </c>
      <c r="V3">
        <f t="shared" si="1"/>
        <v>6.0999999999999979</v>
      </c>
      <c r="W3">
        <f t="shared" si="1"/>
        <v>6.0999999999999979</v>
      </c>
      <c r="X3">
        <f t="shared" si="1"/>
        <v>6.0999999999999979</v>
      </c>
      <c r="Y3">
        <f t="shared" si="1"/>
        <v>6.0999999999999979</v>
      </c>
      <c r="Z3">
        <f t="shared" si="1"/>
        <v>6.0999999999999979</v>
      </c>
      <c r="AA3">
        <f t="shared" si="1"/>
        <v>6.0999999999999979</v>
      </c>
      <c r="AB3">
        <f t="shared" si="1"/>
        <v>6.0999999999999979</v>
      </c>
      <c r="AC3">
        <f t="shared" si="1"/>
        <v>6.0999999999999979</v>
      </c>
      <c r="AD3">
        <f t="shared" si="1"/>
        <v>6.0999999999999979</v>
      </c>
      <c r="AE3">
        <f t="shared" si="1"/>
        <v>6.0999999999999979</v>
      </c>
      <c r="AF3">
        <f t="shared" si="1"/>
        <v>6.0999999999999979</v>
      </c>
      <c r="AG3">
        <f t="shared" si="1"/>
        <v>6.0999999999999979</v>
      </c>
      <c r="AH3">
        <f t="shared" si="1"/>
        <v>6.0999999999999979</v>
      </c>
      <c r="AI3">
        <f t="shared" si="1"/>
        <v>6.0999999999999979</v>
      </c>
      <c r="AJ3">
        <f t="shared" si="1"/>
        <v>6.0999999999999979</v>
      </c>
    </row>
    <row r="4" spans="1:36">
      <c r="A4" s="1" t="s">
        <v>5</v>
      </c>
      <c r="B4" s="13">
        <v>17.34</v>
      </c>
      <c r="C4" s="13">
        <f t="shared" si="0"/>
        <v>17.34</v>
      </c>
      <c r="D4" s="13">
        <f t="shared" si="0"/>
        <v>17.34</v>
      </c>
      <c r="E4" s="13">
        <f t="shared" si="0"/>
        <v>17.34</v>
      </c>
      <c r="F4" s="13">
        <f t="shared" si="0"/>
        <v>17.34</v>
      </c>
      <c r="G4" s="13">
        <f t="shared" si="0"/>
        <v>17.34</v>
      </c>
      <c r="H4" s="13">
        <f t="shared" si="0"/>
        <v>17.34</v>
      </c>
      <c r="I4" s="13">
        <f t="shared" si="0"/>
        <v>17.34</v>
      </c>
      <c r="J4" s="13">
        <f t="shared" si="0"/>
        <v>17.34</v>
      </c>
      <c r="K4" s="13">
        <f t="shared" si="0"/>
        <v>17.34</v>
      </c>
      <c r="L4" s="13">
        <f t="shared" si="0"/>
        <v>17.34</v>
      </c>
      <c r="M4" s="13">
        <f t="shared" si="0"/>
        <v>17.34</v>
      </c>
      <c r="N4" s="13">
        <f t="shared" si="0"/>
        <v>17.34</v>
      </c>
      <c r="O4" s="13">
        <f t="shared" si="0"/>
        <v>17.34</v>
      </c>
      <c r="P4" s="13">
        <f t="shared" si="0"/>
        <v>17.34</v>
      </c>
      <c r="Q4" s="13">
        <f t="shared" si="0"/>
        <v>17.34</v>
      </c>
      <c r="R4" s="13">
        <f t="shared" si="0"/>
        <v>17.34</v>
      </c>
      <c r="S4" s="13">
        <f t="shared" si="1"/>
        <v>17.34</v>
      </c>
      <c r="T4" s="13">
        <f t="shared" si="1"/>
        <v>17.34</v>
      </c>
      <c r="U4" s="13">
        <f t="shared" si="1"/>
        <v>17.34</v>
      </c>
      <c r="V4" s="13">
        <f t="shared" si="1"/>
        <v>17.34</v>
      </c>
      <c r="W4" s="13">
        <f t="shared" si="1"/>
        <v>17.34</v>
      </c>
      <c r="X4" s="13">
        <f t="shared" si="1"/>
        <v>17.34</v>
      </c>
      <c r="Y4" s="13">
        <f t="shared" si="1"/>
        <v>17.34</v>
      </c>
      <c r="Z4" s="13">
        <f t="shared" si="1"/>
        <v>17.34</v>
      </c>
      <c r="AA4" s="13">
        <f t="shared" si="1"/>
        <v>17.34</v>
      </c>
      <c r="AB4" s="13">
        <f t="shared" si="1"/>
        <v>17.34</v>
      </c>
      <c r="AC4" s="13">
        <f t="shared" si="1"/>
        <v>17.34</v>
      </c>
      <c r="AD4" s="13">
        <f t="shared" si="1"/>
        <v>17.34</v>
      </c>
      <c r="AE4" s="13">
        <f t="shared" si="1"/>
        <v>17.34</v>
      </c>
      <c r="AF4" s="13">
        <f t="shared" si="1"/>
        <v>17.34</v>
      </c>
      <c r="AG4" s="13">
        <f t="shared" si="1"/>
        <v>17.34</v>
      </c>
      <c r="AH4" s="13">
        <f t="shared" si="1"/>
        <v>17.34</v>
      </c>
      <c r="AI4" s="13">
        <f t="shared" si="1"/>
        <v>17.34</v>
      </c>
      <c r="AJ4" s="13">
        <f t="shared" si="1"/>
        <v>17.34</v>
      </c>
    </row>
    <row r="5" spans="1:36">
      <c r="A5" s="1" t="s">
        <v>6</v>
      </c>
      <c r="B5" s="13">
        <v>2830</v>
      </c>
      <c r="C5" s="13">
        <f t="shared" si="0"/>
        <v>2830</v>
      </c>
      <c r="D5" s="13">
        <f t="shared" si="0"/>
        <v>2830</v>
      </c>
      <c r="E5" s="13">
        <f t="shared" si="0"/>
        <v>2830</v>
      </c>
      <c r="F5" s="13">
        <f t="shared" si="0"/>
        <v>2830</v>
      </c>
      <c r="G5" s="13">
        <f t="shared" si="0"/>
        <v>2830</v>
      </c>
      <c r="H5" s="13">
        <f t="shared" si="0"/>
        <v>2830</v>
      </c>
      <c r="I5" s="13">
        <f t="shared" si="0"/>
        <v>2830</v>
      </c>
      <c r="J5" s="13">
        <f t="shared" si="0"/>
        <v>2830</v>
      </c>
      <c r="K5" s="13">
        <f t="shared" si="0"/>
        <v>2830</v>
      </c>
      <c r="L5" s="13">
        <f t="shared" si="0"/>
        <v>2830</v>
      </c>
      <c r="M5" s="13">
        <f t="shared" si="0"/>
        <v>2830</v>
      </c>
      <c r="N5" s="13">
        <f t="shared" si="0"/>
        <v>2830</v>
      </c>
      <c r="O5" s="13">
        <f t="shared" si="0"/>
        <v>2830</v>
      </c>
      <c r="P5" s="13">
        <f t="shared" si="0"/>
        <v>2830</v>
      </c>
      <c r="Q5" s="13">
        <f t="shared" si="0"/>
        <v>2830</v>
      </c>
      <c r="R5" s="13">
        <f t="shared" si="0"/>
        <v>2830</v>
      </c>
      <c r="S5" s="13">
        <f t="shared" si="1"/>
        <v>2830</v>
      </c>
      <c r="T5" s="13">
        <f t="shared" si="1"/>
        <v>2830</v>
      </c>
      <c r="U5" s="13">
        <f t="shared" si="1"/>
        <v>2830</v>
      </c>
      <c r="V5" s="13">
        <f t="shared" si="1"/>
        <v>2830</v>
      </c>
      <c r="W5" s="13">
        <f t="shared" si="1"/>
        <v>2830</v>
      </c>
      <c r="X5" s="13">
        <f t="shared" si="1"/>
        <v>2830</v>
      </c>
      <c r="Y5" s="13">
        <f t="shared" si="1"/>
        <v>2830</v>
      </c>
      <c r="Z5" s="13">
        <f t="shared" si="1"/>
        <v>2830</v>
      </c>
      <c r="AA5" s="13">
        <f t="shared" si="1"/>
        <v>2830</v>
      </c>
      <c r="AB5" s="13">
        <f t="shared" si="1"/>
        <v>2830</v>
      </c>
      <c r="AC5" s="13">
        <f t="shared" si="1"/>
        <v>2830</v>
      </c>
      <c r="AD5" s="13">
        <f t="shared" si="1"/>
        <v>2830</v>
      </c>
      <c r="AE5" s="13">
        <f t="shared" si="1"/>
        <v>2830</v>
      </c>
      <c r="AF5" s="13">
        <f t="shared" si="1"/>
        <v>2830</v>
      </c>
      <c r="AG5" s="13">
        <f t="shared" si="1"/>
        <v>2830</v>
      </c>
      <c r="AH5" s="13">
        <f t="shared" si="1"/>
        <v>2830</v>
      </c>
      <c r="AI5" s="13">
        <f t="shared" si="1"/>
        <v>2830</v>
      </c>
      <c r="AJ5" s="13">
        <f t="shared" si="1"/>
        <v>2830</v>
      </c>
    </row>
    <row r="6" spans="1:36">
      <c r="A6" s="1" t="s">
        <v>7</v>
      </c>
      <c r="B6" s="13">
        <v>1974.4736422180429</v>
      </c>
      <c r="C6" s="13">
        <f t="shared" si="0"/>
        <v>1974.4736422180429</v>
      </c>
      <c r="D6" s="13">
        <f t="shared" si="0"/>
        <v>1974.4736422180429</v>
      </c>
      <c r="E6" s="13">
        <f t="shared" si="0"/>
        <v>1974.4736422180429</v>
      </c>
      <c r="F6" s="13">
        <f t="shared" si="0"/>
        <v>1974.4736422180429</v>
      </c>
      <c r="G6" s="13">
        <f t="shared" si="0"/>
        <v>1974.4736422180429</v>
      </c>
      <c r="H6" s="13">
        <f t="shared" si="0"/>
        <v>1974.4736422180429</v>
      </c>
      <c r="I6" s="13">
        <f t="shared" si="0"/>
        <v>1974.4736422180429</v>
      </c>
      <c r="J6" s="13">
        <f t="shared" si="0"/>
        <v>1974.4736422180429</v>
      </c>
      <c r="K6" s="13">
        <f t="shared" si="0"/>
        <v>1974.4736422180429</v>
      </c>
      <c r="L6" s="13">
        <f t="shared" si="0"/>
        <v>1974.4736422180429</v>
      </c>
      <c r="M6" s="13">
        <f t="shared" si="0"/>
        <v>1974.4736422180429</v>
      </c>
      <c r="N6" s="13">
        <f t="shared" si="0"/>
        <v>1974.4736422180429</v>
      </c>
      <c r="O6" s="13">
        <f t="shared" si="0"/>
        <v>1974.4736422180429</v>
      </c>
      <c r="P6" s="13">
        <f t="shared" si="0"/>
        <v>1974.4736422180429</v>
      </c>
      <c r="Q6" s="13">
        <f t="shared" si="0"/>
        <v>1974.4736422180429</v>
      </c>
      <c r="R6" s="13">
        <f t="shared" si="0"/>
        <v>1974.4736422180429</v>
      </c>
      <c r="S6" s="13">
        <f t="shared" si="1"/>
        <v>1974.4736422180429</v>
      </c>
      <c r="T6" s="13">
        <f t="shared" si="1"/>
        <v>1974.4736422180429</v>
      </c>
      <c r="U6" s="13">
        <f t="shared" si="1"/>
        <v>1974.4736422180429</v>
      </c>
      <c r="V6" s="13">
        <f t="shared" si="1"/>
        <v>1974.4736422180429</v>
      </c>
      <c r="W6" s="13">
        <f t="shared" si="1"/>
        <v>1974.4736422180429</v>
      </c>
      <c r="X6" s="13">
        <f t="shared" si="1"/>
        <v>1974.4736422180429</v>
      </c>
      <c r="Y6" s="13">
        <f t="shared" si="1"/>
        <v>1974.4736422180429</v>
      </c>
      <c r="Z6" s="13">
        <f t="shared" si="1"/>
        <v>1974.4736422180429</v>
      </c>
      <c r="AA6" s="13">
        <f t="shared" si="1"/>
        <v>1974.4736422180429</v>
      </c>
      <c r="AB6" s="13">
        <f t="shared" si="1"/>
        <v>1974.4736422180429</v>
      </c>
      <c r="AC6" s="13">
        <f t="shared" si="1"/>
        <v>1974.4736422180429</v>
      </c>
      <c r="AD6" s="13">
        <f t="shared" si="1"/>
        <v>1974.4736422180429</v>
      </c>
      <c r="AE6" s="13">
        <f t="shared" si="1"/>
        <v>1974.4736422180429</v>
      </c>
      <c r="AF6" s="13">
        <f t="shared" si="1"/>
        <v>1974.4736422180429</v>
      </c>
      <c r="AG6" s="13">
        <f t="shared" si="1"/>
        <v>1974.4736422180429</v>
      </c>
      <c r="AH6" s="13">
        <f t="shared" si="1"/>
        <v>1974.4736422180429</v>
      </c>
      <c r="AI6" s="13">
        <f t="shared" si="1"/>
        <v>1974.4736422180429</v>
      </c>
      <c r="AJ6" s="13">
        <f t="shared" si="1"/>
        <v>1974.4736422180429</v>
      </c>
    </row>
    <row r="7" spans="1:36">
      <c r="A7" s="1" t="s">
        <v>8</v>
      </c>
      <c r="B7">
        <v>1.76</v>
      </c>
      <c r="C7">
        <f t="shared" si="0"/>
        <v>1.76</v>
      </c>
      <c r="D7">
        <f t="shared" si="0"/>
        <v>1.76</v>
      </c>
      <c r="E7">
        <f t="shared" si="0"/>
        <v>1.76</v>
      </c>
      <c r="F7">
        <f t="shared" si="0"/>
        <v>1.76</v>
      </c>
      <c r="G7">
        <f t="shared" si="0"/>
        <v>1.76</v>
      </c>
      <c r="H7">
        <f t="shared" si="0"/>
        <v>1.76</v>
      </c>
      <c r="I7">
        <f t="shared" si="0"/>
        <v>1.76</v>
      </c>
      <c r="J7">
        <f t="shared" si="0"/>
        <v>1.76</v>
      </c>
      <c r="K7">
        <f t="shared" si="0"/>
        <v>1.76</v>
      </c>
      <c r="L7">
        <f t="shared" si="0"/>
        <v>1.76</v>
      </c>
      <c r="M7">
        <f t="shared" si="0"/>
        <v>1.76</v>
      </c>
      <c r="N7">
        <f t="shared" si="0"/>
        <v>1.76</v>
      </c>
      <c r="O7">
        <f t="shared" si="0"/>
        <v>1.76</v>
      </c>
      <c r="P7">
        <f t="shared" si="0"/>
        <v>1.76</v>
      </c>
      <c r="Q7">
        <f t="shared" si="0"/>
        <v>1.76</v>
      </c>
      <c r="R7">
        <f t="shared" si="0"/>
        <v>1.76</v>
      </c>
      <c r="S7">
        <f t="shared" si="1"/>
        <v>1.76</v>
      </c>
      <c r="T7">
        <f t="shared" si="1"/>
        <v>1.76</v>
      </c>
      <c r="U7">
        <f t="shared" si="1"/>
        <v>1.76</v>
      </c>
      <c r="V7">
        <f t="shared" si="1"/>
        <v>1.76</v>
      </c>
      <c r="W7">
        <f t="shared" si="1"/>
        <v>1.76</v>
      </c>
      <c r="X7">
        <f t="shared" si="1"/>
        <v>1.76</v>
      </c>
      <c r="Y7">
        <f t="shared" si="1"/>
        <v>1.76</v>
      </c>
      <c r="Z7">
        <f t="shared" si="1"/>
        <v>1.76</v>
      </c>
      <c r="AA7">
        <f t="shared" si="1"/>
        <v>1.76</v>
      </c>
      <c r="AB7">
        <f t="shared" si="1"/>
        <v>1.76</v>
      </c>
      <c r="AC7">
        <f t="shared" si="1"/>
        <v>1.76</v>
      </c>
      <c r="AD7">
        <f t="shared" si="1"/>
        <v>1.76</v>
      </c>
      <c r="AE7">
        <f t="shared" si="1"/>
        <v>1.76</v>
      </c>
      <c r="AF7">
        <f t="shared" si="1"/>
        <v>1.76</v>
      </c>
      <c r="AG7">
        <f t="shared" si="1"/>
        <v>1.76</v>
      </c>
      <c r="AH7">
        <f t="shared" si="1"/>
        <v>1.76</v>
      </c>
      <c r="AI7">
        <f t="shared" si="1"/>
        <v>1.76</v>
      </c>
      <c r="AJ7">
        <f t="shared" si="1"/>
        <v>1.76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7"/>
  <sheetViews>
    <sheetView workbookViewId="0">
      <selection activeCell="B2" sqref="B2"/>
    </sheetView>
  </sheetViews>
  <sheetFormatPr defaultColWidth="9.109375" defaultRowHeight="14.4"/>
  <cols>
    <col min="1" max="1" width="16.5546875" style="6" customWidth="1"/>
    <col min="2" max="2" width="9.77734375" style="6" customWidth="1"/>
    <col min="3" max="3" width="8.77734375" style="6" customWidth="1"/>
    <col min="4" max="36" width="9.5546875" style="6" bestFit="1" customWidth="1"/>
    <col min="37" max="16384" width="9.109375" style="6"/>
  </cols>
  <sheetData>
    <row r="1" spans="1:36">
      <c r="A1" s="5" t="s">
        <v>2</v>
      </c>
      <c r="B1" s="4">
        <v>2016</v>
      </c>
      <c r="C1" s="4">
        <v>2017</v>
      </c>
      <c r="D1" s="4">
        <v>2018</v>
      </c>
      <c r="E1" s="4">
        <v>2019</v>
      </c>
      <c r="F1" s="4">
        <v>2020</v>
      </c>
      <c r="G1" s="4">
        <v>2021</v>
      </c>
      <c r="H1" s="4">
        <v>2022</v>
      </c>
      <c r="I1" s="4">
        <v>2023</v>
      </c>
      <c r="J1" s="4">
        <v>2024</v>
      </c>
      <c r="K1" s="4">
        <v>2025</v>
      </c>
      <c r="L1" s="4">
        <v>2026</v>
      </c>
      <c r="M1" s="4">
        <v>2027</v>
      </c>
      <c r="N1" s="4">
        <v>2028</v>
      </c>
      <c r="O1" s="4">
        <v>2029</v>
      </c>
      <c r="P1" s="4">
        <v>2030</v>
      </c>
      <c r="Q1" s="4">
        <v>2031</v>
      </c>
      <c r="R1" s="4">
        <v>2032</v>
      </c>
      <c r="S1" s="4">
        <v>2033</v>
      </c>
      <c r="T1" s="4">
        <v>2034</v>
      </c>
      <c r="U1" s="4">
        <v>2035</v>
      </c>
      <c r="V1" s="4">
        <v>2036</v>
      </c>
      <c r="W1" s="4">
        <v>2037</v>
      </c>
      <c r="X1" s="4">
        <v>2038</v>
      </c>
      <c r="Y1" s="4">
        <v>2039</v>
      </c>
      <c r="Z1" s="4">
        <v>2040</v>
      </c>
      <c r="AA1" s="4">
        <v>2041</v>
      </c>
      <c r="AB1" s="4">
        <v>2042</v>
      </c>
      <c r="AC1" s="4">
        <v>2043</v>
      </c>
      <c r="AD1" s="4">
        <v>2044</v>
      </c>
      <c r="AE1" s="4">
        <v>2045</v>
      </c>
      <c r="AF1" s="4">
        <v>2046</v>
      </c>
      <c r="AG1" s="4">
        <v>2047</v>
      </c>
      <c r="AH1" s="4">
        <v>2048</v>
      </c>
      <c r="AI1" s="4">
        <v>2049</v>
      </c>
      <c r="AJ1" s="4">
        <v>2050</v>
      </c>
    </row>
    <row r="2" spans="1:36">
      <c r="A2" s="6" t="s">
        <v>3</v>
      </c>
      <c r="B2" s="7">
        <f>IESS_Psng_ROAD_RAIL_AIR!C28</f>
        <v>5377.2353105968459</v>
      </c>
      <c r="C2" s="7">
        <f t="shared" ref="C2:C7" si="0">$B2</f>
        <v>5377.2353105968459</v>
      </c>
      <c r="D2" s="7">
        <f t="shared" ref="D2:AJ7" si="1">$B2</f>
        <v>5377.2353105968459</v>
      </c>
      <c r="E2" s="7">
        <f t="shared" si="1"/>
        <v>5377.2353105968459</v>
      </c>
      <c r="F2" s="7">
        <f t="shared" si="1"/>
        <v>5377.2353105968459</v>
      </c>
      <c r="G2" s="7">
        <f t="shared" si="1"/>
        <v>5377.2353105968459</v>
      </c>
      <c r="H2" s="7">
        <f t="shared" si="1"/>
        <v>5377.2353105968459</v>
      </c>
      <c r="I2" s="7">
        <f t="shared" si="1"/>
        <v>5377.2353105968459</v>
      </c>
      <c r="J2" s="7">
        <f t="shared" si="1"/>
        <v>5377.2353105968459</v>
      </c>
      <c r="K2" s="7">
        <f t="shared" si="1"/>
        <v>5377.2353105968459</v>
      </c>
      <c r="L2" s="7">
        <f t="shared" si="1"/>
        <v>5377.2353105968459</v>
      </c>
      <c r="M2" s="7">
        <f t="shared" si="1"/>
        <v>5377.2353105968459</v>
      </c>
      <c r="N2" s="7">
        <f t="shared" si="1"/>
        <v>5377.2353105968459</v>
      </c>
      <c r="O2" s="7">
        <f t="shared" si="1"/>
        <v>5377.2353105968459</v>
      </c>
      <c r="P2" s="7">
        <f t="shared" si="1"/>
        <v>5377.2353105968459</v>
      </c>
      <c r="Q2" s="7">
        <f t="shared" si="1"/>
        <v>5377.2353105968459</v>
      </c>
      <c r="R2" s="7">
        <f t="shared" si="1"/>
        <v>5377.2353105968459</v>
      </c>
      <c r="S2" s="7">
        <f t="shared" si="1"/>
        <v>5377.2353105968459</v>
      </c>
      <c r="T2" s="7">
        <f t="shared" si="1"/>
        <v>5377.2353105968459</v>
      </c>
      <c r="U2" s="7">
        <f t="shared" si="1"/>
        <v>5377.2353105968459</v>
      </c>
      <c r="V2" s="7">
        <f t="shared" si="1"/>
        <v>5377.2353105968459</v>
      </c>
      <c r="W2" s="7">
        <f t="shared" si="1"/>
        <v>5377.2353105968459</v>
      </c>
      <c r="X2" s="7">
        <f t="shared" si="1"/>
        <v>5377.2353105968459</v>
      </c>
      <c r="Y2" s="7">
        <f t="shared" si="1"/>
        <v>5377.2353105968459</v>
      </c>
      <c r="Z2" s="7">
        <f t="shared" si="1"/>
        <v>5377.2353105968459</v>
      </c>
      <c r="AA2" s="7">
        <f t="shared" si="1"/>
        <v>5377.2353105968459</v>
      </c>
      <c r="AB2" s="7">
        <f t="shared" si="1"/>
        <v>5377.2353105968459</v>
      </c>
      <c r="AC2" s="7">
        <f t="shared" si="1"/>
        <v>5377.2353105968459</v>
      </c>
      <c r="AD2" s="7">
        <f t="shared" si="1"/>
        <v>5377.2353105968459</v>
      </c>
      <c r="AE2" s="7">
        <f t="shared" si="1"/>
        <v>5377.2353105968459</v>
      </c>
      <c r="AF2" s="7">
        <f t="shared" si="1"/>
        <v>5377.2353105968459</v>
      </c>
      <c r="AG2" s="7">
        <f t="shared" si="1"/>
        <v>5377.2353105968459</v>
      </c>
      <c r="AH2" s="7">
        <f t="shared" si="1"/>
        <v>5377.2353105968459</v>
      </c>
      <c r="AI2" s="7">
        <f t="shared" si="1"/>
        <v>5377.2353105968459</v>
      </c>
      <c r="AJ2" s="7">
        <f t="shared" si="1"/>
        <v>5377.2353105968459</v>
      </c>
    </row>
    <row r="3" spans="1:36">
      <c r="A3" s="6" t="s">
        <v>4</v>
      </c>
      <c r="B3" s="7">
        <f>IESS_Psng_ROAD_RAIL_AIR!C29</f>
        <v>35419.719203385874</v>
      </c>
      <c r="C3" s="7">
        <f t="shared" si="0"/>
        <v>35419.719203385874</v>
      </c>
      <c r="D3" s="7">
        <f t="shared" si="1"/>
        <v>35419.719203385874</v>
      </c>
      <c r="E3" s="7">
        <f t="shared" si="1"/>
        <v>35419.719203385874</v>
      </c>
      <c r="F3" s="7">
        <f t="shared" si="1"/>
        <v>35419.719203385874</v>
      </c>
      <c r="G3" s="7">
        <f t="shared" si="1"/>
        <v>35419.719203385874</v>
      </c>
      <c r="H3" s="7">
        <f t="shared" si="1"/>
        <v>35419.719203385874</v>
      </c>
      <c r="I3" s="7">
        <f t="shared" si="1"/>
        <v>35419.719203385874</v>
      </c>
      <c r="J3" s="7">
        <f t="shared" si="1"/>
        <v>35419.719203385874</v>
      </c>
      <c r="K3" s="7">
        <f t="shared" si="1"/>
        <v>35419.719203385874</v>
      </c>
      <c r="L3" s="7">
        <f t="shared" si="1"/>
        <v>35419.719203385874</v>
      </c>
      <c r="M3" s="7">
        <f t="shared" si="1"/>
        <v>35419.719203385874</v>
      </c>
      <c r="N3" s="7">
        <f t="shared" si="1"/>
        <v>35419.719203385874</v>
      </c>
      <c r="O3" s="7">
        <f t="shared" si="1"/>
        <v>35419.719203385874</v>
      </c>
      <c r="P3" s="7">
        <f t="shared" si="1"/>
        <v>35419.719203385874</v>
      </c>
      <c r="Q3" s="7">
        <f t="shared" si="1"/>
        <v>35419.719203385874</v>
      </c>
      <c r="R3" s="7">
        <f t="shared" si="1"/>
        <v>35419.719203385874</v>
      </c>
      <c r="S3" s="7">
        <f t="shared" si="1"/>
        <v>35419.719203385874</v>
      </c>
      <c r="T3" s="7">
        <f t="shared" si="1"/>
        <v>35419.719203385874</v>
      </c>
      <c r="U3" s="7">
        <f t="shared" si="1"/>
        <v>35419.719203385874</v>
      </c>
      <c r="V3" s="7">
        <f t="shared" si="1"/>
        <v>35419.719203385874</v>
      </c>
      <c r="W3" s="7">
        <f t="shared" si="1"/>
        <v>35419.719203385874</v>
      </c>
      <c r="X3" s="7">
        <f t="shared" si="1"/>
        <v>35419.719203385874</v>
      </c>
      <c r="Y3" s="7">
        <f t="shared" si="1"/>
        <v>35419.719203385874</v>
      </c>
      <c r="Z3" s="7">
        <f t="shared" si="1"/>
        <v>35419.719203385874</v>
      </c>
      <c r="AA3" s="7">
        <f t="shared" si="1"/>
        <v>35419.719203385874</v>
      </c>
      <c r="AB3" s="7">
        <f t="shared" si="1"/>
        <v>35419.719203385874</v>
      </c>
      <c r="AC3" s="7">
        <f t="shared" si="1"/>
        <v>35419.719203385874</v>
      </c>
      <c r="AD3" s="7">
        <f t="shared" si="1"/>
        <v>35419.719203385874</v>
      </c>
      <c r="AE3" s="7">
        <f t="shared" si="1"/>
        <v>35419.719203385874</v>
      </c>
      <c r="AF3" s="7">
        <f t="shared" si="1"/>
        <v>35419.719203385874</v>
      </c>
      <c r="AG3" s="7">
        <f t="shared" si="1"/>
        <v>35419.719203385874</v>
      </c>
      <c r="AH3" s="7">
        <f t="shared" si="1"/>
        <v>35419.719203385874</v>
      </c>
      <c r="AI3" s="7">
        <f t="shared" si="1"/>
        <v>35419.719203385874</v>
      </c>
      <c r="AJ3" s="7">
        <f t="shared" si="1"/>
        <v>35419.719203385874</v>
      </c>
    </row>
    <row r="4" spans="1:36">
      <c r="A4" s="6" t="s">
        <v>5</v>
      </c>
      <c r="B4" s="7">
        <f>IESS_Psng_ROAD_RAIL_AIR!C30</f>
        <v>494175.00151163124</v>
      </c>
      <c r="C4" s="7">
        <f t="shared" si="0"/>
        <v>494175.00151163124</v>
      </c>
      <c r="D4" s="7">
        <f t="shared" si="1"/>
        <v>494175.00151163124</v>
      </c>
      <c r="E4" s="7">
        <f t="shared" si="1"/>
        <v>494175.00151163124</v>
      </c>
      <c r="F4" s="7">
        <f t="shared" si="1"/>
        <v>494175.00151163124</v>
      </c>
      <c r="G4" s="7">
        <f t="shared" si="1"/>
        <v>494175.00151163124</v>
      </c>
      <c r="H4" s="7">
        <f t="shared" si="1"/>
        <v>494175.00151163124</v>
      </c>
      <c r="I4" s="7">
        <f t="shared" si="1"/>
        <v>494175.00151163124</v>
      </c>
      <c r="J4" s="7">
        <f t="shared" si="1"/>
        <v>494175.00151163124</v>
      </c>
      <c r="K4" s="7">
        <f t="shared" si="1"/>
        <v>494175.00151163124</v>
      </c>
      <c r="L4" s="7">
        <f t="shared" si="1"/>
        <v>494175.00151163124</v>
      </c>
      <c r="M4" s="7">
        <f t="shared" si="1"/>
        <v>494175.00151163124</v>
      </c>
      <c r="N4" s="7">
        <f t="shared" si="1"/>
        <v>494175.00151163124</v>
      </c>
      <c r="O4" s="7">
        <f t="shared" si="1"/>
        <v>494175.00151163124</v>
      </c>
      <c r="P4" s="7">
        <f t="shared" si="1"/>
        <v>494175.00151163124</v>
      </c>
      <c r="Q4" s="7">
        <f t="shared" si="1"/>
        <v>494175.00151163124</v>
      </c>
      <c r="R4" s="7">
        <f t="shared" si="1"/>
        <v>494175.00151163124</v>
      </c>
      <c r="S4" s="7">
        <f t="shared" si="1"/>
        <v>494175.00151163124</v>
      </c>
      <c r="T4" s="7">
        <f t="shared" si="1"/>
        <v>494175.00151163124</v>
      </c>
      <c r="U4" s="7">
        <f t="shared" si="1"/>
        <v>494175.00151163124</v>
      </c>
      <c r="V4" s="7">
        <f t="shared" si="1"/>
        <v>494175.00151163124</v>
      </c>
      <c r="W4" s="7">
        <f t="shared" si="1"/>
        <v>494175.00151163124</v>
      </c>
      <c r="X4" s="7">
        <f t="shared" si="1"/>
        <v>494175.00151163124</v>
      </c>
      <c r="Y4" s="7">
        <f t="shared" si="1"/>
        <v>494175.00151163124</v>
      </c>
      <c r="Z4" s="7">
        <f t="shared" si="1"/>
        <v>494175.00151163124</v>
      </c>
      <c r="AA4" s="7">
        <f t="shared" si="1"/>
        <v>494175.00151163124</v>
      </c>
      <c r="AB4" s="7">
        <f t="shared" si="1"/>
        <v>494175.00151163124</v>
      </c>
      <c r="AC4" s="7">
        <f t="shared" si="1"/>
        <v>494175.00151163124</v>
      </c>
      <c r="AD4" s="7">
        <f t="shared" si="1"/>
        <v>494175.00151163124</v>
      </c>
      <c r="AE4" s="7">
        <f t="shared" si="1"/>
        <v>494175.00151163124</v>
      </c>
      <c r="AF4" s="7">
        <f t="shared" si="1"/>
        <v>494175.00151163124</v>
      </c>
      <c r="AG4" s="7">
        <f t="shared" si="1"/>
        <v>494175.00151163124</v>
      </c>
      <c r="AH4" s="7">
        <f t="shared" si="1"/>
        <v>494175.00151163124</v>
      </c>
      <c r="AI4" s="7">
        <f t="shared" si="1"/>
        <v>494175.00151163124</v>
      </c>
      <c r="AJ4" s="7">
        <f t="shared" si="1"/>
        <v>494175.00151163124</v>
      </c>
    </row>
    <row r="5" spans="1:36">
      <c r="A5" s="6" t="s">
        <v>6</v>
      </c>
      <c r="B5" s="7">
        <f>IESS_Psng_ROAD_RAIL_AIR!C31</f>
        <v>103731.87560856917</v>
      </c>
      <c r="C5" s="7">
        <f t="shared" si="0"/>
        <v>103731.87560856917</v>
      </c>
      <c r="D5" s="7">
        <f t="shared" si="1"/>
        <v>103731.87560856917</v>
      </c>
      <c r="E5" s="7">
        <f t="shared" si="1"/>
        <v>103731.87560856917</v>
      </c>
      <c r="F5" s="7">
        <f t="shared" si="1"/>
        <v>103731.87560856917</v>
      </c>
      <c r="G5" s="7">
        <f t="shared" si="1"/>
        <v>103731.87560856917</v>
      </c>
      <c r="H5" s="7">
        <f t="shared" si="1"/>
        <v>103731.87560856917</v>
      </c>
      <c r="I5" s="7">
        <f t="shared" si="1"/>
        <v>103731.87560856917</v>
      </c>
      <c r="J5" s="7">
        <f t="shared" si="1"/>
        <v>103731.87560856917</v>
      </c>
      <c r="K5" s="7">
        <f t="shared" si="1"/>
        <v>103731.87560856917</v>
      </c>
      <c r="L5" s="7">
        <f t="shared" si="1"/>
        <v>103731.87560856917</v>
      </c>
      <c r="M5" s="7">
        <f t="shared" si="1"/>
        <v>103731.87560856917</v>
      </c>
      <c r="N5" s="7">
        <f t="shared" si="1"/>
        <v>103731.87560856917</v>
      </c>
      <c r="O5" s="7">
        <f t="shared" si="1"/>
        <v>103731.87560856917</v>
      </c>
      <c r="P5" s="7">
        <f t="shared" si="1"/>
        <v>103731.87560856917</v>
      </c>
      <c r="Q5" s="7">
        <f t="shared" si="1"/>
        <v>103731.87560856917</v>
      </c>
      <c r="R5" s="7">
        <f t="shared" si="1"/>
        <v>103731.87560856917</v>
      </c>
      <c r="S5" s="7">
        <f t="shared" si="1"/>
        <v>103731.87560856917</v>
      </c>
      <c r="T5" s="7">
        <f t="shared" si="1"/>
        <v>103731.87560856917</v>
      </c>
      <c r="U5" s="7">
        <f t="shared" si="1"/>
        <v>103731.87560856917</v>
      </c>
      <c r="V5" s="7">
        <f t="shared" si="1"/>
        <v>103731.87560856917</v>
      </c>
      <c r="W5" s="7">
        <f t="shared" si="1"/>
        <v>103731.87560856917</v>
      </c>
      <c r="X5" s="7">
        <f t="shared" si="1"/>
        <v>103731.87560856917</v>
      </c>
      <c r="Y5" s="7">
        <f t="shared" si="1"/>
        <v>103731.87560856917</v>
      </c>
      <c r="Z5" s="7">
        <f t="shared" si="1"/>
        <v>103731.87560856917</v>
      </c>
      <c r="AA5" s="7">
        <f t="shared" si="1"/>
        <v>103731.87560856917</v>
      </c>
      <c r="AB5" s="7">
        <f t="shared" si="1"/>
        <v>103731.87560856917</v>
      </c>
      <c r="AC5" s="7">
        <f t="shared" si="1"/>
        <v>103731.87560856917</v>
      </c>
      <c r="AD5" s="7">
        <f t="shared" si="1"/>
        <v>103731.87560856917</v>
      </c>
      <c r="AE5" s="7">
        <f t="shared" si="1"/>
        <v>103731.87560856917</v>
      </c>
      <c r="AF5" s="7">
        <f t="shared" si="1"/>
        <v>103731.87560856917</v>
      </c>
      <c r="AG5" s="7">
        <f t="shared" si="1"/>
        <v>103731.87560856917</v>
      </c>
      <c r="AH5" s="7">
        <f t="shared" si="1"/>
        <v>103731.87560856917</v>
      </c>
      <c r="AI5" s="7">
        <f t="shared" si="1"/>
        <v>103731.87560856917</v>
      </c>
      <c r="AJ5" s="7">
        <f t="shared" si="1"/>
        <v>103731.87560856917</v>
      </c>
    </row>
    <row r="6" spans="1:36">
      <c r="A6" s="6" t="s">
        <v>7</v>
      </c>
      <c r="B6" s="7">
        <f>(IESS_Psng_ROAD_RAIL_AIR!B36*0.621371)</f>
        <v>42424.105024999997</v>
      </c>
      <c r="C6" s="7">
        <f t="shared" si="0"/>
        <v>42424.105024999997</v>
      </c>
      <c r="D6" s="7">
        <f t="shared" si="1"/>
        <v>42424.105024999997</v>
      </c>
      <c r="E6" s="7">
        <f t="shared" si="1"/>
        <v>42424.105024999997</v>
      </c>
      <c r="F6" s="7">
        <f t="shared" si="1"/>
        <v>42424.105024999997</v>
      </c>
      <c r="G6" s="7">
        <f t="shared" si="1"/>
        <v>42424.105024999997</v>
      </c>
      <c r="H6" s="7">
        <f t="shared" si="1"/>
        <v>42424.105024999997</v>
      </c>
      <c r="I6" s="7">
        <f t="shared" si="1"/>
        <v>42424.105024999997</v>
      </c>
      <c r="J6" s="7">
        <f t="shared" si="1"/>
        <v>42424.105024999997</v>
      </c>
      <c r="K6" s="7">
        <f t="shared" si="1"/>
        <v>42424.105024999997</v>
      </c>
      <c r="L6" s="7">
        <f t="shared" si="1"/>
        <v>42424.105024999997</v>
      </c>
      <c r="M6" s="7">
        <f t="shared" si="1"/>
        <v>42424.105024999997</v>
      </c>
      <c r="N6" s="7">
        <f t="shared" si="1"/>
        <v>42424.105024999997</v>
      </c>
      <c r="O6" s="7">
        <f t="shared" si="1"/>
        <v>42424.105024999997</v>
      </c>
      <c r="P6" s="7">
        <f t="shared" si="1"/>
        <v>42424.105024999997</v>
      </c>
      <c r="Q6" s="7">
        <f t="shared" si="1"/>
        <v>42424.105024999997</v>
      </c>
      <c r="R6" s="7">
        <f t="shared" si="1"/>
        <v>42424.105024999997</v>
      </c>
      <c r="S6" s="7">
        <f t="shared" si="1"/>
        <v>42424.105024999997</v>
      </c>
      <c r="T6" s="7">
        <f t="shared" si="1"/>
        <v>42424.105024999997</v>
      </c>
      <c r="U6" s="7">
        <f t="shared" si="1"/>
        <v>42424.105024999997</v>
      </c>
      <c r="V6" s="7">
        <f t="shared" si="1"/>
        <v>42424.105024999997</v>
      </c>
      <c r="W6" s="7">
        <f t="shared" si="1"/>
        <v>42424.105024999997</v>
      </c>
      <c r="X6" s="7">
        <f t="shared" si="1"/>
        <v>42424.105024999997</v>
      </c>
      <c r="Y6" s="7">
        <f t="shared" si="1"/>
        <v>42424.105024999997</v>
      </c>
      <c r="Z6" s="7">
        <f t="shared" si="1"/>
        <v>42424.105024999997</v>
      </c>
      <c r="AA6" s="7">
        <f t="shared" si="1"/>
        <v>42424.105024999997</v>
      </c>
      <c r="AB6" s="7">
        <f t="shared" si="1"/>
        <v>42424.105024999997</v>
      </c>
      <c r="AC6" s="7">
        <f t="shared" si="1"/>
        <v>42424.105024999997</v>
      </c>
      <c r="AD6" s="7">
        <f t="shared" si="1"/>
        <v>42424.105024999997</v>
      </c>
      <c r="AE6" s="7">
        <f t="shared" si="1"/>
        <v>42424.105024999997</v>
      </c>
      <c r="AF6" s="7">
        <f t="shared" si="1"/>
        <v>42424.105024999997</v>
      </c>
      <c r="AG6" s="7">
        <f t="shared" si="1"/>
        <v>42424.105024999997</v>
      </c>
      <c r="AH6" s="7">
        <f t="shared" si="1"/>
        <v>42424.105024999997</v>
      </c>
      <c r="AI6" s="7">
        <f t="shared" si="1"/>
        <v>42424.105024999997</v>
      </c>
      <c r="AJ6" s="7">
        <f t="shared" si="1"/>
        <v>42424.105024999997</v>
      </c>
    </row>
    <row r="7" spans="1:36">
      <c r="A7" s="6" t="s">
        <v>8</v>
      </c>
      <c r="B7" s="7">
        <f>IESS_Psng_ROAD_RAIL_AIR!C32</f>
        <v>1875.2276785923223</v>
      </c>
      <c r="C7" s="7">
        <f t="shared" si="0"/>
        <v>1875.2276785923223</v>
      </c>
      <c r="D7" s="7">
        <f t="shared" si="1"/>
        <v>1875.2276785923223</v>
      </c>
      <c r="E7" s="7">
        <f t="shared" si="1"/>
        <v>1875.2276785923223</v>
      </c>
      <c r="F7" s="7">
        <f t="shared" si="1"/>
        <v>1875.2276785923223</v>
      </c>
      <c r="G7" s="7">
        <f t="shared" si="1"/>
        <v>1875.2276785923223</v>
      </c>
      <c r="H7" s="7">
        <f t="shared" si="1"/>
        <v>1875.2276785923223</v>
      </c>
      <c r="I7" s="7">
        <f t="shared" si="1"/>
        <v>1875.2276785923223</v>
      </c>
      <c r="J7" s="7">
        <f t="shared" si="1"/>
        <v>1875.2276785923223</v>
      </c>
      <c r="K7" s="7">
        <f t="shared" si="1"/>
        <v>1875.2276785923223</v>
      </c>
      <c r="L7" s="7">
        <f t="shared" si="1"/>
        <v>1875.2276785923223</v>
      </c>
      <c r="M7" s="7">
        <f t="shared" si="1"/>
        <v>1875.2276785923223</v>
      </c>
      <c r="N7" s="7">
        <f t="shared" si="1"/>
        <v>1875.2276785923223</v>
      </c>
      <c r="O7" s="7">
        <f t="shared" si="1"/>
        <v>1875.2276785923223</v>
      </c>
      <c r="P7" s="7">
        <f t="shared" si="1"/>
        <v>1875.2276785923223</v>
      </c>
      <c r="Q7" s="7">
        <f t="shared" si="1"/>
        <v>1875.2276785923223</v>
      </c>
      <c r="R7" s="7">
        <f t="shared" si="1"/>
        <v>1875.2276785923223</v>
      </c>
      <c r="S7" s="7">
        <f t="shared" si="1"/>
        <v>1875.2276785923223</v>
      </c>
      <c r="T7" s="7">
        <f t="shared" si="1"/>
        <v>1875.2276785923223</v>
      </c>
      <c r="U7" s="7">
        <f t="shared" si="1"/>
        <v>1875.2276785923223</v>
      </c>
      <c r="V7" s="7">
        <f t="shared" si="1"/>
        <v>1875.2276785923223</v>
      </c>
      <c r="W7" s="7">
        <f t="shared" si="1"/>
        <v>1875.2276785923223</v>
      </c>
      <c r="X7" s="7">
        <f t="shared" si="1"/>
        <v>1875.2276785923223</v>
      </c>
      <c r="Y7" s="7">
        <f t="shared" si="1"/>
        <v>1875.2276785923223</v>
      </c>
      <c r="Z7" s="7">
        <f t="shared" si="1"/>
        <v>1875.2276785923223</v>
      </c>
      <c r="AA7" s="7">
        <f t="shared" si="1"/>
        <v>1875.2276785923223</v>
      </c>
      <c r="AB7" s="7">
        <f t="shared" si="1"/>
        <v>1875.2276785923223</v>
      </c>
      <c r="AC7" s="7">
        <f t="shared" si="1"/>
        <v>1875.2276785923223</v>
      </c>
      <c r="AD7" s="7">
        <f t="shared" si="1"/>
        <v>1875.2276785923223</v>
      </c>
      <c r="AE7" s="7">
        <f t="shared" si="1"/>
        <v>1875.2276785923223</v>
      </c>
      <c r="AF7" s="7">
        <f t="shared" si="1"/>
        <v>1875.2276785923223</v>
      </c>
      <c r="AG7" s="7">
        <f t="shared" si="1"/>
        <v>1875.2276785923223</v>
      </c>
      <c r="AH7" s="7">
        <f t="shared" si="1"/>
        <v>1875.2276785923223</v>
      </c>
      <c r="AI7" s="7">
        <f t="shared" si="1"/>
        <v>1875.2276785923223</v>
      </c>
      <c r="AJ7" s="7">
        <f t="shared" si="1"/>
        <v>1875.2276785923223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24"/>
  <sheetViews>
    <sheetView workbookViewId="0">
      <selection activeCell="B7" sqref="B7"/>
    </sheetView>
  </sheetViews>
  <sheetFormatPr defaultColWidth="9.109375" defaultRowHeight="14.4"/>
  <cols>
    <col min="1" max="1" width="16.5546875" style="6" customWidth="1"/>
    <col min="2" max="2" width="9" style="6" customWidth="1"/>
    <col min="3" max="16384" width="9.109375" style="6"/>
  </cols>
  <sheetData>
    <row r="1" spans="1:36">
      <c r="A1" s="5" t="s">
        <v>2</v>
      </c>
      <c r="B1" s="4">
        <v>2016</v>
      </c>
      <c r="C1" s="5">
        <v>2017</v>
      </c>
      <c r="D1" s="4">
        <v>2018</v>
      </c>
      <c r="E1" s="5">
        <v>2019</v>
      </c>
      <c r="F1" s="4">
        <v>2020</v>
      </c>
      <c r="G1" s="5">
        <v>2021</v>
      </c>
      <c r="H1" s="4">
        <v>2022</v>
      </c>
      <c r="I1" s="5">
        <v>2023</v>
      </c>
      <c r="J1" s="4">
        <v>2024</v>
      </c>
      <c r="K1" s="5">
        <v>2025</v>
      </c>
      <c r="L1" s="4">
        <v>2026</v>
      </c>
      <c r="M1" s="5">
        <v>2027</v>
      </c>
      <c r="N1" s="4">
        <v>2028</v>
      </c>
      <c r="O1" s="5">
        <v>2029</v>
      </c>
      <c r="P1" s="4">
        <v>2030</v>
      </c>
      <c r="Q1" s="5">
        <v>2031</v>
      </c>
      <c r="R1" s="4">
        <v>2032</v>
      </c>
      <c r="S1" s="5">
        <v>2033</v>
      </c>
      <c r="T1" s="4">
        <v>2034</v>
      </c>
      <c r="U1" s="5">
        <v>2035</v>
      </c>
      <c r="V1" s="4">
        <v>2036</v>
      </c>
      <c r="W1" s="5">
        <v>2037</v>
      </c>
      <c r="X1" s="4">
        <v>2038</v>
      </c>
      <c r="Y1" s="5">
        <v>2039</v>
      </c>
      <c r="Z1" s="4">
        <v>2040</v>
      </c>
      <c r="AA1" s="5">
        <v>2041</v>
      </c>
      <c r="AB1" s="4">
        <v>2042</v>
      </c>
      <c r="AC1" s="5">
        <v>2043</v>
      </c>
      <c r="AD1" s="4">
        <v>2044</v>
      </c>
      <c r="AE1" s="5">
        <v>2045</v>
      </c>
      <c r="AF1" s="4">
        <v>2046</v>
      </c>
      <c r="AG1" s="5">
        <v>2047</v>
      </c>
      <c r="AH1" s="4">
        <v>2048</v>
      </c>
      <c r="AI1" s="5">
        <v>2049</v>
      </c>
      <c r="AJ1" s="4">
        <v>2050</v>
      </c>
    </row>
    <row r="2" spans="1:36">
      <c r="A2" s="6" t="s">
        <v>3</v>
      </c>
      <c r="B2">
        <f>IESS_Frgt!C26</f>
        <v>15202.026194114824</v>
      </c>
      <c r="C2" s="7">
        <f>$B2</f>
        <v>15202.026194114824</v>
      </c>
      <c r="D2" s="7">
        <f t="shared" ref="D2:AJ7" si="0">$B2</f>
        <v>15202.026194114824</v>
      </c>
      <c r="E2" s="7">
        <f t="shared" si="0"/>
        <v>15202.026194114824</v>
      </c>
      <c r="F2" s="7">
        <f t="shared" si="0"/>
        <v>15202.026194114824</v>
      </c>
      <c r="G2" s="7">
        <f t="shared" si="0"/>
        <v>15202.026194114824</v>
      </c>
      <c r="H2" s="7">
        <f t="shared" si="0"/>
        <v>15202.026194114824</v>
      </c>
      <c r="I2" s="7">
        <f t="shared" si="0"/>
        <v>15202.026194114824</v>
      </c>
      <c r="J2" s="7">
        <f t="shared" si="0"/>
        <v>15202.026194114824</v>
      </c>
      <c r="K2" s="7">
        <f t="shared" si="0"/>
        <v>15202.026194114824</v>
      </c>
      <c r="L2" s="7">
        <f t="shared" si="0"/>
        <v>15202.026194114824</v>
      </c>
      <c r="M2" s="7">
        <f t="shared" si="0"/>
        <v>15202.026194114824</v>
      </c>
      <c r="N2" s="7">
        <f t="shared" si="0"/>
        <v>15202.026194114824</v>
      </c>
      <c r="O2" s="7">
        <f t="shared" si="0"/>
        <v>15202.026194114824</v>
      </c>
      <c r="P2" s="7">
        <f t="shared" si="0"/>
        <v>15202.026194114824</v>
      </c>
      <c r="Q2" s="7">
        <f t="shared" si="0"/>
        <v>15202.026194114824</v>
      </c>
      <c r="R2" s="7">
        <f t="shared" si="0"/>
        <v>15202.026194114824</v>
      </c>
      <c r="S2" s="7">
        <f t="shared" si="0"/>
        <v>15202.026194114824</v>
      </c>
      <c r="T2" s="7">
        <f t="shared" si="0"/>
        <v>15202.026194114824</v>
      </c>
      <c r="U2" s="7">
        <f t="shared" si="0"/>
        <v>15202.026194114824</v>
      </c>
      <c r="V2" s="7">
        <f t="shared" si="0"/>
        <v>15202.026194114824</v>
      </c>
      <c r="W2" s="7">
        <f t="shared" si="0"/>
        <v>15202.026194114824</v>
      </c>
      <c r="X2" s="7">
        <f t="shared" si="0"/>
        <v>15202.026194114824</v>
      </c>
      <c r="Y2" s="7">
        <f t="shared" si="0"/>
        <v>15202.026194114824</v>
      </c>
      <c r="Z2" s="7">
        <f t="shared" si="0"/>
        <v>15202.026194114824</v>
      </c>
      <c r="AA2" s="7">
        <f t="shared" si="0"/>
        <v>15202.026194114824</v>
      </c>
      <c r="AB2" s="7">
        <f t="shared" si="0"/>
        <v>15202.026194114824</v>
      </c>
      <c r="AC2" s="7">
        <f t="shared" si="0"/>
        <v>15202.026194114824</v>
      </c>
      <c r="AD2" s="7">
        <f t="shared" si="0"/>
        <v>15202.026194114824</v>
      </c>
      <c r="AE2" s="7">
        <f t="shared" si="0"/>
        <v>15202.026194114824</v>
      </c>
      <c r="AF2" s="7">
        <f t="shared" si="0"/>
        <v>15202.026194114824</v>
      </c>
      <c r="AG2" s="7">
        <f t="shared" si="0"/>
        <v>15202.026194114824</v>
      </c>
      <c r="AH2" s="7">
        <f t="shared" si="0"/>
        <v>15202.026194114824</v>
      </c>
      <c r="AI2" s="7">
        <f t="shared" si="0"/>
        <v>15202.026194114824</v>
      </c>
      <c r="AJ2" s="7">
        <f t="shared" si="0"/>
        <v>15202.026194114824</v>
      </c>
    </row>
    <row r="3" spans="1:36">
      <c r="A3" s="6" t="s">
        <v>4</v>
      </c>
      <c r="B3">
        <f>IESS_Frgt!C27</f>
        <v>22304.131125470169</v>
      </c>
      <c r="C3" s="7">
        <f t="shared" ref="C3:R7" si="1">$B3</f>
        <v>22304.131125470169</v>
      </c>
      <c r="D3" s="7">
        <f t="shared" si="1"/>
        <v>22304.131125470169</v>
      </c>
      <c r="E3" s="7">
        <f t="shared" si="1"/>
        <v>22304.131125470169</v>
      </c>
      <c r="F3" s="7">
        <f t="shared" si="1"/>
        <v>22304.131125470169</v>
      </c>
      <c r="G3" s="7">
        <f t="shared" si="1"/>
        <v>22304.131125470169</v>
      </c>
      <c r="H3" s="7">
        <f t="shared" si="1"/>
        <v>22304.131125470169</v>
      </c>
      <c r="I3" s="7">
        <f t="shared" si="1"/>
        <v>22304.131125470169</v>
      </c>
      <c r="J3" s="7">
        <f t="shared" si="1"/>
        <v>22304.131125470169</v>
      </c>
      <c r="K3" s="7">
        <f t="shared" si="1"/>
        <v>22304.131125470169</v>
      </c>
      <c r="L3" s="7">
        <f t="shared" si="1"/>
        <v>22304.131125470169</v>
      </c>
      <c r="M3" s="7">
        <f t="shared" si="1"/>
        <v>22304.131125470169</v>
      </c>
      <c r="N3" s="7">
        <f t="shared" si="1"/>
        <v>22304.131125470169</v>
      </c>
      <c r="O3" s="7">
        <f t="shared" si="1"/>
        <v>22304.131125470169</v>
      </c>
      <c r="P3" s="7">
        <f t="shared" si="1"/>
        <v>22304.131125470169</v>
      </c>
      <c r="Q3" s="7">
        <f t="shared" si="1"/>
        <v>22304.131125470169</v>
      </c>
      <c r="R3" s="7">
        <f t="shared" si="1"/>
        <v>22304.131125470169</v>
      </c>
      <c r="S3" s="7">
        <f t="shared" si="0"/>
        <v>22304.131125470169</v>
      </c>
      <c r="T3" s="7">
        <f t="shared" si="0"/>
        <v>22304.131125470169</v>
      </c>
      <c r="U3" s="7">
        <f t="shared" si="0"/>
        <v>22304.131125470169</v>
      </c>
      <c r="V3" s="7">
        <f t="shared" si="0"/>
        <v>22304.131125470169</v>
      </c>
      <c r="W3" s="7">
        <f t="shared" si="0"/>
        <v>22304.131125470169</v>
      </c>
      <c r="X3" s="7">
        <f t="shared" si="0"/>
        <v>22304.131125470169</v>
      </c>
      <c r="Y3" s="7">
        <f t="shared" si="0"/>
        <v>22304.131125470169</v>
      </c>
      <c r="Z3" s="7">
        <f t="shared" si="0"/>
        <v>22304.131125470169</v>
      </c>
      <c r="AA3" s="7">
        <f t="shared" si="0"/>
        <v>22304.131125470169</v>
      </c>
      <c r="AB3" s="7">
        <f t="shared" si="0"/>
        <v>22304.131125470169</v>
      </c>
      <c r="AC3" s="7">
        <f t="shared" si="0"/>
        <v>22304.131125470169</v>
      </c>
      <c r="AD3" s="7">
        <f t="shared" si="0"/>
        <v>22304.131125470169</v>
      </c>
      <c r="AE3" s="7">
        <f t="shared" si="0"/>
        <v>22304.131125470169</v>
      </c>
      <c r="AF3" s="7">
        <f t="shared" si="0"/>
        <v>22304.131125470169</v>
      </c>
      <c r="AG3" s="7">
        <f t="shared" si="0"/>
        <v>22304.131125470169</v>
      </c>
      <c r="AH3" s="7">
        <f t="shared" si="0"/>
        <v>22304.131125470169</v>
      </c>
      <c r="AI3" s="7">
        <f t="shared" si="0"/>
        <v>22304.131125470169</v>
      </c>
      <c r="AJ3" s="7">
        <f t="shared" si="0"/>
        <v>22304.131125470169</v>
      </c>
    </row>
    <row r="4" spans="1:36">
      <c r="A4" s="6" t="s">
        <v>5</v>
      </c>
      <c r="B4">
        <f>IESS_Frgt!C28</f>
        <v>304562.90657629393</v>
      </c>
      <c r="C4" s="7">
        <f t="shared" si="1"/>
        <v>304562.90657629393</v>
      </c>
      <c r="D4" s="7">
        <f t="shared" si="0"/>
        <v>304562.90657629393</v>
      </c>
      <c r="E4" s="7">
        <f t="shared" si="0"/>
        <v>304562.90657629393</v>
      </c>
      <c r="F4" s="7">
        <f t="shared" si="0"/>
        <v>304562.90657629393</v>
      </c>
      <c r="G4" s="7">
        <f t="shared" si="0"/>
        <v>304562.90657629393</v>
      </c>
      <c r="H4" s="7">
        <f t="shared" si="0"/>
        <v>304562.90657629393</v>
      </c>
      <c r="I4" s="7">
        <f t="shared" si="0"/>
        <v>304562.90657629393</v>
      </c>
      <c r="J4" s="7">
        <f t="shared" si="0"/>
        <v>304562.90657629393</v>
      </c>
      <c r="K4" s="7">
        <f t="shared" si="0"/>
        <v>304562.90657629393</v>
      </c>
      <c r="L4" s="7">
        <f t="shared" si="0"/>
        <v>304562.90657629393</v>
      </c>
      <c r="M4" s="7">
        <f t="shared" si="0"/>
        <v>304562.90657629393</v>
      </c>
      <c r="N4" s="7">
        <f t="shared" si="0"/>
        <v>304562.90657629393</v>
      </c>
      <c r="O4" s="7">
        <f t="shared" si="0"/>
        <v>304562.90657629393</v>
      </c>
      <c r="P4" s="7">
        <f t="shared" si="0"/>
        <v>304562.90657629393</v>
      </c>
      <c r="Q4" s="7">
        <f t="shared" si="0"/>
        <v>304562.90657629393</v>
      </c>
      <c r="R4" s="7">
        <f t="shared" si="0"/>
        <v>304562.90657629393</v>
      </c>
      <c r="S4" s="7">
        <f t="shared" si="0"/>
        <v>304562.90657629393</v>
      </c>
      <c r="T4" s="7">
        <f t="shared" si="0"/>
        <v>304562.90657629393</v>
      </c>
      <c r="U4" s="7">
        <f t="shared" si="0"/>
        <v>304562.90657629393</v>
      </c>
      <c r="V4" s="7">
        <f t="shared" si="0"/>
        <v>304562.90657629393</v>
      </c>
      <c r="W4" s="7">
        <f t="shared" si="0"/>
        <v>304562.90657629393</v>
      </c>
      <c r="X4" s="7">
        <f t="shared" si="0"/>
        <v>304562.90657629393</v>
      </c>
      <c r="Y4" s="7">
        <f t="shared" si="0"/>
        <v>304562.90657629393</v>
      </c>
      <c r="Z4" s="7">
        <f t="shared" si="0"/>
        <v>304562.90657629393</v>
      </c>
      <c r="AA4" s="7">
        <f t="shared" si="0"/>
        <v>304562.90657629393</v>
      </c>
      <c r="AB4" s="7">
        <f t="shared" si="0"/>
        <v>304562.90657629393</v>
      </c>
      <c r="AC4" s="7">
        <f t="shared" si="0"/>
        <v>304562.90657629393</v>
      </c>
      <c r="AD4" s="7">
        <f t="shared" si="0"/>
        <v>304562.90657629393</v>
      </c>
      <c r="AE4" s="7">
        <f t="shared" si="0"/>
        <v>304562.90657629393</v>
      </c>
      <c r="AF4" s="7">
        <f t="shared" si="0"/>
        <v>304562.90657629393</v>
      </c>
      <c r="AG4" s="7">
        <f t="shared" si="0"/>
        <v>304562.90657629393</v>
      </c>
      <c r="AH4" s="7">
        <f t="shared" si="0"/>
        <v>304562.90657629393</v>
      </c>
      <c r="AI4" s="7">
        <f t="shared" si="0"/>
        <v>304562.90657629393</v>
      </c>
      <c r="AJ4" s="7">
        <f t="shared" si="0"/>
        <v>304562.90657629393</v>
      </c>
    </row>
    <row r="5" spans="1:36">
      <c r="A5" s="6" t="s">
        <v>6</v>
      </c>
      <c r="B5">
        <f>IESS_Frgt!C29</f>
        <v>37062.414205375033</v>
      </c>
      <c r="C5" s="7">
        <f t="shared" si="1"/>
        <v>37062.414205375033</v>
      </c>
      <c r="D5" s="7">
        <f t="shared" si="0"/>
        <v>37062.414205375033</v>
      </c>
      <c r="E5" s="7">
        <f t="shared" si="0"/>
        <v>37062.414205375033</v>
      </c>
      <c r="F5" s="7">
        <f t="shared" si="0"/>
        <v>37062.414205375033</v>
      </c>
      <c r="G5" s="7">
        <f t="shared" si="0"/>
        <v>37062.414205375033</v>
      </c>
      <c r="H5" s="7">
        <f t="shared" si="0"/>
        <v>37062.414205375033</v>
      </c>
      <c r="I5" s="7">
        <f t="shared" si="0"/>
        <v>37062.414205375033</v>
      </c>
      <c r="J5" s="7">
        <f t="shared" si="0"/>
        <v>37062.414205375033</v>
      </c>
      <c r="K5" s="7">
        <f t="shared" si="0"/>
        <v>37062.414205375033</v>
      </c>
      <c r="L5" s="7">
        <f t="shared" si="0"/>
        <v>37062.414205375033</v>
      </c>
      <c r="M5" s="7">
        <f t="shared" si="0"/>
        <v>37062.414205375033</v>
      </c>
      <c r="N5" s="7">
        <f t="shared" si="0"/>
        <v>37062.414205375033</v>
      </c>
      <c r="O5" s="7">
        <f t="shared" si="0"/>
        <v>37062.414205375033</v>
      </c>
      <c r="P5" s="7">
        <f t="shared" si="0"/>
        <v>37062.414205375033</v>
      </c>
      <c r="Q5" s="7">
        <f t="shared" si="0"/>
        <v>37062.414205375033</v>
      </c>
      <c r="R5" s="7">
        <f t="shared" si="0"/>
        <v>37062.414205375033</v>
      </c>
      <c r="S5" s="7">
        <f t="shared" si="0"/>
        <v>37062.414205375033</v>
      </c>
      <c r="T5" s="7">
        <f t="shared" si="0"/>
        <v>37062.414205375033</v>
      </c>
      <c r="U5" s="7">
        <f t="shared" si="0"/>
        <v>37062.414205375033</v>
      </c>
      <c r="V5" s="7">
        <f t="shared" si="0"/>
        <v>37062.414205375033</v>
      </c>
      <c r="W5" s="7">
        <f t="shared" si="0"/>
        <v>37062.414205375033</v>
      </c>
      <c r="X5" s="7">
        <f t="shared" si="0"/>
        <v>37062.414205375033</v>
      </c>
      <c r="Y5" s="7">
        <f t="shared" si="0"/>
        <v>37062.414205375033</v>
      </c>
      <c r="Z5" s="7">
        <f t="shared" si="0"/>
        <v>37062.414205375033</v>
      </c>
      <c r="AA5" s="7">
        <f t="shared" si="0"/>
        <v>37062.414205375033</v>
      </c>
      <c r="AB5" s="7">
        <f t="shared" si="0"/>
        <v>37062.414205375033</v>
      </c>
      <c r="AC5" s="7">
        <f t="shared" si="0"/>
        <v>37062.414205375033</v>
      </c>
      <c r="AD5" s="7">
        <f t="shared" si="0"/>
        <v>37062.414205375033</v>
      </c>
      <c r="AE5" s="7">
        <f t="shared" si="0"/>
        <v>37062.414205375033</v>
      </c>
      <c r="AF5" s="7">
        <f t="shared" si="0"/>
        <v>37062.414205375033</v>
      </c>
      <c r="AG5" s="7">
        <f t="shared" si="0"/>
        <v>37062.414205375033</v>
      </c>
      <c r="AH5" s="7">
        <f t="shared" si="0"/>
        <v>37062.414205375033</v>
      </c>
      <c r="AI5" s="7">
        <f t="shared" si="0"/>
        <v>37062.414205375033</v>
      </c>
      <c r="AJ5" s="7">
        <f t="shared" si="0"/>
        <v>37062.414205375033</v>
      </c>
    </row>
    <row r="6" spans="1:36">
      <c r="A6" s="6" t="s">
        <v>7</v>
      </c>
      <c r="B6" s="7">
        <f>IESS_Frgt!B32</f>
        <v>249210.460885123</v>
      </c>
      <c r="C6" s="7">
        <f t="shared" si="1"/>
        <v>249210.460885123</v>
      </c>
      <c r="D6" s="7">
        <f t="shared" si="0"/>
        <v>249210.460885123</v>
      </c>
      <c r="E6" s="7">
        <f t="shared" si="0"/>
        <v>249210.460885123</v>
      </c>
      <c r="F6" s="7">
        <f t="shared" si="0"/>
        <v>249210.460885123</v>
      </c>
      <c r="G6" s="7">
        <f t="shared" si="0"/>
        <v>249210.460885123</v>
      </c>
      <c r="H6" s="7">
        <f t="shared" si="0"/>
        <v>249210.460885123</v>
      </c>
      <c r="I6" s="7">
        <f t="shared" si="0"/>
        <v>249210.460885123</v>
      </c>
      <c r="J6" s="7">
        <f t="shared" si="0"/>
        <v>249210.460885123</v>
      </c>
      <c r="K6" s="7">
        <f t="shared" si="0"/>
        <v>249210.460885123</v>
      </c>
      <c r="L6" s="7">
        <f t="shared" si="0"/>
        <v>249210.460885123</v>
      </c>
      <c r="M6" s="7">
        <f t="shared" si="0"/>
        <v>249210.460885123</v>
      </c>
      <c r="N6" s="7">
        <f t="shared" si="0"/>
        <v>249210.460885123</v>
      </c>
      <c r="O6" s="7">
        <f t="shared" si="0"/>
        <v>249210.460885123</v>
      </c>
      <c r="P6" s="7">
        <f t="shared" si="0"/>
        <v>249210.460885123</v>
      </c>
      <c r="Q6" s="7">
        <f t="shared" si="0"/>
        <v>249210.460885123</v>
      </c>
      <c r="R6" s="7">
        <f t="shared" si="0"/>
        <v>249210.460885123</v>
      </c>
      <c r="S6" s="7">
        <f t="shared" si="0"/>
        <v>249210.460885123</v>
      </c>
      <c r="T6" s="7">
        <f t="shared" si="0"/>
        <v>249210.460885123</v>
      </c>
      <c r="U6" s="7">
        <f t="shared" si="0"/>
        <v>249210.460885123</v>
      </c>
      <c r="V6" s="7">
        <f t="shared" si="0"/>
        <v>249210.460885123</v>
      </c>
      <c r="W6" s="7">
        <f t="shared" si="0"/>
        <v>249210.460885123</v>
      </c>
      <c r="X6" s="7">
        <f t="shared" si="0"/>
        <v>249210.460885123</v>
      </c>
      <c r="Y6" s="7">
        <f t="shared" si="0"/>
        <v>249210.460885123</v>
      </c>
      <c r="Z6" s="7">
        <f t="shared" si="0"/>
        <v>249210.460885123</v>
      </c>
      <c r="AA6" s="7">
        <f t="shared" si="0"/>
        <v>249210.460885123</v>
      </c>
      <c r="AB6" s="7">
        <f t="shared" si="0"/>
        <v>249210.460885123</v>
      </c>
      <c r="AC6" s="7">
        <f t="shared" si="0"/>
        <v>249210.460885123</v>
      </c>
      <c r="AD6" s="7">
        <f t="shared" si="0"/>
        <v>249210.460885123</v>
      </c>
      <c r="AE6" s="7">
        <f t="shared" si="0"/>
        <v>249210.460885123</v>
      </c>
      <c r="AF6" s="7">
        <f t="shared" si="0"/>
        <v>249210.460885123</v>
      </c>
      <c r="AG6" s="7">
        <f t="shared" si="0"/>
        <v>249210.460885123</v>
      </c>
      <c r="AH6" s="7">
        <f t="shared" si="0"/>
        <v>249210.460885123</v>
      </c>
      <c r="AI6" s="7">
        <f t="shared" si="0"/>
        <v>249210.460885123</v>
      </c>
      <c r="AJ6" s="7">
        <f t="shared" si="0"/>
        <v>249210.460885123</v>
      </c>
    </row>
    <row r="7" spans="1:36">
      <c r="A7" s="6" t="s">
        <v>8</v>
      </c>
      <c r="B7" s="7">
        <f>IESS_Psng_ROAD_RAIL_AIR!C33</f>
        <v>8774.632784795318</v>
      </c>
      <c r="C7" s="7">
        <f t="shared" si="1"/>
        <v>8774.632784795318</v>
      </c>
      <c r="D7" s="7">
        <f t="shared" si="0"/>
        <v>8774.632784795318</v>
      </c>
      <c r="E7" s="7">
        <f t="shared" si="0"/>
        <v>8774.632784795318</v>
      </c>
      <c r="F7" s="7">
        <f t="shared" si="0"/>
        <v>8774.632784795318</v>
      </c>
      <c r="G7" s="7">
        <f t="shared" si="0"/>
        <v>8774.632784795318</v>
      </c>
      <c r="H7" s="7">
        <f t="shared" si="0"/>
        <v>8774.632784795318</v>
      </c>
      <c r="I7" s="7">
        <f t="shared" si="0"/>
        <v>8774.632784795318</v>
      </c>
      <c r="J7" s="7">
        <f t="shared" si="0"/>
        <v>8774.632784795318</v>
      </c>
      <c r="K7" s="7">
        <f t="shared" si="0"/>
        <v>8774.632784795318</v>
      </c>
      <c r="L7" s="7">
        <f t="shared" si="0"/>
        <v>8774.632784795318</v>
      </c>
      <c r="M7" s="7">
        <f t="shared" si="0"/>
        <v>8774.632784795318</v>
      </c>
      <c r="N7" s="7">
        <f t="shared" si="0"/>
        <v>8774.632784795318</v>
      </c>
      <c r="O7" s="7">
        <f t="shared" si="0"/>
        <v>8774.632784795318</v>
      </c>
      <c r="P7" s="7">
        <f t="shared" si="0"/>
        <v>8774.632784795318</v>
      </c>
      <c r="Q7" s="7">
        <f t="shared" si="0"/>
        <v>8774.632784795318</v>
      </c>
      <c r="R7" s="7">
        <f t="shared" si="0"/>
        <v>8774.632784795318</v>
      </c>
      <c r="S7" s="7">
        <f t="shared" si="0"/>
        <v>8774.632784795318</v>
      </c>
      <c r="T7" s="7">
        <f t="shared" si="0"/>
        <v>8774.632784795318</v>
      </c>
      <c r="U7" s="7">
        <f t="shared" si="0"/>
        <v>8774.632784795318</v>
      </c>
      <c r="V7" s="7">
        <f t="shared" si="0"/>
        <v>8774.632784795318</v>
      </c>
      <c r="W7" s="7">
        <f t="shared" si="0"/>
        <v>8774.632784795318</v>
      </c>
      <c r="X7" s="7">
        <f t="shared" si="0"/>
        <v>8774.632784795318</v>
      </c>
      <c r="Y7" s="7">
        <f t="shared" si="0"/>
        <v>8774.632784795318</v>
      </c>
      <c r="Z7" s="7">
        <f t="shared" si="0"/>
        <v>8774.632784795318</v>
      </c>
      <c r="AA7" s="7">
        <f t="shared" si="0"/>
        <v>8774.632784795318</v>
      </c>
      <c r="AB7" s="7">
        <f t="shared" si="0"/>
        <v>8774.632784795318</v>
      </c>
      <c r="AC7" s="7">
        <f t="shared" si="0"/>
        <v>8774.632784795318</v>
      </c>
      <c r="AD7" s="7">
        <f t="shared" si="0"/>
        <v>8774.632784795318</v>
      </c>
      <c r="AE7" s="7">
        <f t="shared" si="0"/>
        <v>8774.632784795318</v>
      </c>
      <c r="AF7" s="7">
        <f t="shared" si="0"/>
        <v>8774.632784795318</v>
      </c>
      <c r="AG7" s="7">
        <f t="shared" si="0"/>
        <v>8774.632784795318</v>
      </c>
      <c r="AH7" s="7">
        <f t="shared" si="0"/>
        <v>8774.632784795318</v>
      </c>
      <c r="AI7" s="7">
        <f t="shared" si="0"/>
        <v>8774.632784795318</v>
      </c>
      <c r="AJ7" s="7">
        <f t="shared" si="0"/>
        <v>8774.632784795318</v>
      </c>
    </row>
    <row r="12" spans="1:36">
      <c r="A12" s="15"/>
      <c r="B12" s="15"/>
      <c r="C12" s="15"/>
      <c r="D12" s="15"/>
      <c r="E12" s="15"/>
      <c r="F12" s="15"/>
      <c r="G12" s="15"/>
    </row>
    <row r="13" spans="1:36">
      <c r="A13" s="16"/>
      <c r="B13" s="17"/>
      <c r="C13" s="17"/>
      <c r="D13" s="17"/>
      <c r="E13" s="18"/>
      <c r="F13" s="19"/>
      <c r="G13" s="15"/>
    </row>
    <row r="14" spans="1:36">
      <c r="A14" s="16"/>
      <c r="B14" s="17"/>
      <c r="C14" s="17"/>
      <c r="D14" s="17"/>
      <c r="E14" s="18"/>
      <c r="F14" s="19"/>
      <c r="G14" s="15"/>
    </row>
    <row r="15" spans="1:36">
      <c r="A15" s="16"/>
      <c r="B15" s="17"/>
      <c r="C15" s="17"/>
      <c r="D15" s="17"/>
      <c r="E15" s="18"/>
      <c r="F15" s="19"/>
      <c r="G15" s="15"/>
    </row>
    <row r="16" spans="1:36">
      <c r="A16" s="16"/>
      <c r="B16" s="17"/>
      <c r="C16" s="17"/>
      <c r="D16" s="17"/>
      <c r="E16" s="18"/>
      <c r="F16" s="19"/>
      <c r="G16" s="15"/>
    </row>
    <row r="17" spans="1:7">
      <c r="A17" s="20"/>
      <c r="B17" s="21"/>
      <c r="C17" s="21"/>
      <c r="D17" s="21"/>
      <c r="E17" s="22"/>
      <c r="F17" s="19"/>
      <c r="G17" s="15"/>
    </row>
    <row r="18" spans="1:7">
      <c r="A18" s="15"/>
      <c r="B18" s="15"/>
      <c r="C18" s="15"/>
      <c r="D18" s="15"/>
      <c r="E18" s="15"/>
      <c r="F18" s="15"/>
      <c r="G18" s="15"/>
    </row>
    <row r="19" spans="1:7">
      <c r="A19" s="15"/>
      <c r="B19" s="15"/>
      <c r="C19" s="15"/>
      <c r="D19" s="15"/>
      <c r="E19" s="15"/>
      <c r="F19" s="15"/>
      <c r="G19" s="15"/>
    </row>
    <row r="20" spans="1:7">
      <c r="A20" s="15"/>
      <c r="B20" s="15"/>
      <c r="C20" s="15"/>
      <c r="D20" s="15"/>
      <c r="E20" s="15"/>
      <c r="F20" s="15"/>
      <c r="G20" s="15"/>
    </row>
    <row r="21" spans="1:7">
      <c r="A21" s="15"/>
      <c r="B21" s="15"/>
      <c r="C21" s="15"/>
      <c r="D21" s="15"/>
      <c r="E21" s="15"/>
      <c r="F21" s="15"/>
      <c r="G21" s="15"/>
    </row>
    <row r="22" spans="1:7">
      <c r="A22" s="15"/>
      <c r="B22" s="15"/>
      <c r="C22" s="15"/>
      <c r="D22" s="15"/>
      <c r="E22" s="15"/>
      <c r="F22" s="15"/>
      <c r="G22" s="15"/>
    </row>
    <row r="23" spans="1:7">
      <c r="A23" s="15"/>
      <c r="B23" s="15"/>
      <c r="C23" s="15"/>
      <c r="D23" s="15"/>
      <c r="E23" s="15"/>
      <c r="F23" s="15"/>
      <c r="G23" s="15"/>
    </row>
    <row r="24" spans="1:7">
      <c r="A24" s="15"/>
      <c r="B24" s="15"/>
      <c r="C24" s="15"/>
      <c r="D24" s="15"/>
      <c r="E24" s="15"/>
      <c r="F24" s="15"/>
      <c r="G24" s="15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IESS_Psng_ROAD_RAIL_AIR</vt:lpstr>
      <vt:lpstr>IESS_Frgt</vt:lpstr>
      <vt:lpstr>SYVbT-passenger</vt:lpstr>
      <vt:lpstr>SYVbT-freight</vt:lpstr>
      <vt:lpstr>AVLo-passengers</vt:lpstr>
      <vt:lpstr>AVLo-freight</vt:lpstr>
      <vt:lpstr>BAADTbVT-passengers</vt:lpstr>
      <vt:lpstr>BAADTbVT-freight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Siddharth Mohapatra</cp:lastModifiedBy>
  <cp:revision/>
  <dcterms:created xsi:type="dcterms:W3CDTF">2015-03-31T22:53:51Z</dcterms:created>
  <dcterms:modified xsi:type="dcterms:W3CDTF">2021-09-21T21:43:45Z</dcterms:modified>
  <cp:category/>
  <cp:contentStatus/>
</cp:coreProperties>
</file>