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75" i="1" l="1"/>
  <c r="R75" i="1"/>
  <c r="L75" i="1"/>
  <c r="M75" i="1"/>
  <c r="N75" i="1"/>
  <c r="O75" i="1"/>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<sst xmlns="http://schemas.openxmlformats.org/spreadsheetml/2006/main" count="6672" uniqueCount="2170">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</sst>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8">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1253</v>
      </c>
    </row>
    <row r="11" spans="1:2">
      <c r="A11" s="46"/>
    </row>
    <row r="12" spans="1:2">
      <c r="A12" s="7" t="s">
        <v>114</v>
      </c>
    </row>
    <row r="13" spans="1:2">
      <c r="A13" s="7" t="s">
        <v>115</v>
      </c>
    </row>
    <row r="14" spans="1:2">
      <c r="A14" s="7" t="s">
        <v>116</v>
      </c>
    </row>
    <row r="16" spans="1:2">
      <c r="A16" s="47" t="s">
        <v>1355</v>
      </c>
      <c r="B16" s="158"/>
    </row>
    <row r="17" spans="1:2">
      <c r="A17" s="160" t="s">
        <v>1336</v>
      </c>
      <c r="B17" s="115">
        <f>MAX(PolicyLevers!H:H)</f>
        <v>907</v>
      </c>
    </row>
    <row r="18" spans="1:2">
      <c r="A18" s="161" t="s">
        <v>1354</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1564</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1347</v>
      </c>
      <c r="B21" s="158"/>
    </row>
    <row r="22" spans="1:2">
      <c r="A22" s="7" t="s">
        <v>1348</v>
      </c>
    </row>
    <row r="23" spans="1:2">
      <c r="A23" s="7" t="s">
        <v>1332</v>
      </c>
    </row>
    <row r="24" spans="1:2">
      <c r="A24" s="7" t="s">
        <v>1333</v>
      </c>
    </row>
    <row r="25" spans="1:2">
      <c r="A25" s="7" t="s">
        <v>1334</v>
      </c>
    </row>
    <row r="26" spans="1:2">
      <c r="A26" s="7" t="s">
        <v>1335</v>
      </c>
    </row>
    <row r="28" spans="1:2">
      <c r="A28" s="7" t="s">
        <v>1349</v>
      </c>
    </row>
    <row r="29" spans="1:2">
      <c r="A29" s="7" t="s">
        <v>1330</v>
      </c>
    </row>
    <row r="30" spans="1:2">
      <c r="A30" s="7" t="s">
        <v>1331</v>
      </c>
    </row>
    <row r="32" spans="1:2">
      <c r="A32" s="7" t="s">
        <v>1350</v>
      </c>
    </row>
    <row r="33" spans="1:2">
      <c r="A33" s="7" t="s">
        <v>1337</v>
      </c>
    </row>
    <row r="34" spans="1:2">
      <c r="A34" s="7" t="s">
        <v>1338</v>
      </c>
    </row>
    <row r="36" spans="1:2">
      <c r="A36" s="7" t="s">
        <v>1351</v>
      </c>
    </row>
    <row r="37" spans="1:2">
      <c r="A37" s="7" t="s">
        <v>1339</v>
      </c>
    </row>
    <row r="38" spans="1:2">
      <c r="A38" s="7" t="s">
        <v>1340</v>
      </c>
    </row>
    <row r="40" spans="1:2">
      <c r="A40" s="47" t="s">
        <v>1341</v>
      </c>
      <c r="B40" s="158"/>
    </row>
    <row r="41" spans="1:2">
      <c r="A41" s="7" t="s">
        <v>1342</v>
      </c>
    </row>
    <row r="42" spans="1:2">
      <c r="A42" s="7" t="s">
        <v>1343</v>
      </c>
    </row>
    <row r="44" spans="1:2">
      <c r="A44" s="7" t="s">
        <v>1344</v>
      </c>
    </row>
    <row r="45" spans="1:2">
      <c r="A45" s="7" t="s">
        <v>1352</v>
      </c>
    </row>
    <row r="46" spans="1:2">
      <c r="A46" s="7" t="s">
        <v>1345</v>
      </c>
    </row>
    <row r="47" spans="1:2">
      <c r="A47" s="7" t="s">
        <v>1346</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I1" zoomScale="90" zoomScaleNormal="90" workbookViewId="0">
      <pane ySplit="1" topLeftCell="A69" activePane="bottomLeft" state="frozen"/>
      <selection pane="bottomLeft" activeCell="P71" sqref="P71"/>
    </sheetView>
  </sheetViews>
  <sheetFormatPr defaultColWidth="9.1328125" defaultRowHeight="14.25"/>
  <cols>
    <col min="1" max="1" width="18" style="77"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100" t="s">
        <v>3</v>
      </c>
      <c r="B1" s="100" t="s">
        <v>0</v>
      </c>
      <c r="C1" s="100"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2" t="s">
        <v>162</v>
      </c>
      <c r="T1" s="48" t="s">
        <v>163</v>
      </c>
    </row>
    <row r="2" spans="1:20" s="2" customFormat="1" ht="85.5">
      <c r="A2" s="95" t="s">
        <v>4</v>
      </c>
      <c r="B2" s="95" t="s">
        <v>803</v>
      </c>
      <c r="C2" s="95" t="s">
        <v>798</v>
      </c>
      <c r="D2" s="2" t="s">
        <v>40</v>
      </c>
      <c r="E2" s="2" t="s">
        <v>546</v>
      </c>
      <c r="F2" s="2" t="s">
        <v>40</v>
      </c>
      <c r="G2" s="2" t="s">
        <v>850</v>
      </c>
      <c r="H2" s="97">
        <v>300</v>
      </c>
      <c r="I2" s="52" t="s">
        <v>46</v>
      </c>
      <c r="J2" s="2" t="s">
        <v>797</v>
      </c>
      <c r="K2" s="2" t="s">
        <v>799</v>
      </c>
      <c r="L2" s="98">
        <v>0</v>
      </c>
      <c r="M2" s="98">
        <v>1</v>
      </c>
      <c r="N2" s="98">
        <v>0.02</v>
      </c>
      <c r="O2" s="2" t="s">
        <v>800</v>
      </c>
      <c r="P2" s="379" t="s">
        <v>1896</v>
      </c>
      <c r="Q2" s="72" t="s">
        <v>802</v>
      </c>
      <c r="R2" s="105" t="s">
        <v>801</v>
      </c>
      <c r="S2" s="395" t="s">
        <v>2123</v>
      </c>
    </row>
    <row r="3" spans="1:20" s="2" customFormat="1" ht="85.5">
      <c r="A3" s="101" t="str">
        <f t="shared" ref="A3:C22" si="0">A$2</f>
        <v>Transportation</v>
      </c>
      <c r="B3" s="101" t="str">
        <f t="shared" si="0"/>
        <v>Conventional Pollutant Standards</v>
      </c>
      <c r="C3" s="101" t="str">
        <f t="shared" si="0"/>
        <v>Percentage Reduction of Separately Regulated Pollutants</v>
      </c>
      <c r="D3" s="2" t="s">
        <v>40</v>
      </c>
      <c r="E3" s="2" t="s">
        <v>521</v>
      </c>
      <c r="F3" s="2" t="s">
        <v>40</v>
      </c>
      <c r="G3" s="2" t="s">
        <v>521</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9" t="s">
        <v>1897</v>
      </c>
      <c r="Q3" s="4" t="str">
        <f t="shared" ref="Q3:R59" si="2">Q$2</f>
        <v>transportation-sector-main.html#conv-pol-stds</v>
      </c>
      <c r="R3" s="171" t="str">
        <f t="shared" si="2"/>
        <v>conventional-pollutant-standards.html</v>
      </c>
      <c r="S3" s="395" t="s">
        <v>2123</v>
      </c>
    </row>
    <row r="4" spans="1:20" s="2" customFormat="1" ht="85.5">
      <c r="A4" s="101" t="str">
        <f t="shared" si="0"/>
        <v>Transportation</v>
      </c>
      <c r="B4" s="101" t="str">
        <f t="shared" si="0"/>
        <v>Conventional Pollutant Standards</v>
      </c>
      <c r="C4" s="101" t="str">
        <f t="shared" si="0"/>
        <v>Percentage Reduction of Separately Regulated Pollutants</v>
      </c>
      <c r="D4" s="2" t="s">
        <v>40</v>
      </c>
      <c r="E4" s="2" t="s">
        <v>547</v>
      </c>
      <c r="F4" s="2" t="s">
        <v>40</v>
      </c>
      <c r="G4" s="2" t="s">
        <v>547</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9" t="s">
        <v>1898</v>
      </c>
      <c r="Q4" s="4" t="str">
        <f t="shared" si="2"/>
        <v>transportation-sector-main.html#conv-pol-stds</v>
      </c>
      <c r="R4" s="171" t="str">
        <f t="shared" si="2"/>
        <v>conventional-pollutant-standards.html</v>
      </c>
      <c r="S4" s="395" t="s">
        <v>2123</v>
      </c>
    </row>
    <row r="5" spans="1:20" s="2" customFormat="1" ht="85.5">
      <c r="A5" s="101" t="str">
        <f t="shared" si="0"/>
        <v>Transportation</v>
      </c>
      <c r="B5" s="101" t="str">
        <f t="shared" si="0"/>
        <v>Conventional Pollutant Standards</v>
      </c>
      <c r="C5" s="101" t="str">
        <f t="shared" si="0"/>
        <v>Percentage Reduction of Separately Regulated Pollutants</v>
      </c>
      <c r="D5" s="2" t="s">
        <v>40</v>
      </c>
      <c r="E5" s="2" t="s">
        <v>548</v>
      </c>
      <c r="F5" s="2" t="s">
        <v>40</v>
      </c>
      <c r="G5" s="2" t="s">
        <v>548</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9" t="s">
        <v>1899</v>
      </c>
      <c r="Q5" s="4" t="str">
        <f t="shared" si="2"/>
        <v>transportation-sector-main.html#conv-pol-stds</v>
      </c>
      <c r="R5" s="171" t="str">
        <f t="shared" si="2"/>
        <v>conventional-pollutant-standards.html</v>
      </c>
      <c r="S5" s="395" t="s">
        <v>2123</v>
      </c>
    </row>
    <row r="6" spans="1:20" s="2" customFormat="1" ht="85.5">
      <c r="A6" s="101" t="str">
        <f t="shared" si="0"/>
        <v>Transportation</v>
      </c>
      <c r="B6" s="101" t="str">
        <f t="shared" si="0"/>
        <v>Conventional Pollutant Standards</v>
      </c>
      <c r="C6" s="101" t="str">
        <f t="shared" si="0"/>
        <v>Percentage Reduction of Separately Regulated Pollutants</v>
      </c>
      <c r="D6" s="2" t="s">
        <v>40</v>
      </c>
      <c r="E6" s="2" t="s">
        <v>549</v>
      </c>
      <c r="F6" s="2" t="s">
        <v>40</v>
      </c>
      <c r="G6" s="2" t="s">
        <v>713</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9" t="s">
        <v>1900</v>
      </c>
      <c r="Q6" s="4" t="str">
        <f t="shared" si="2"/>
        <v>transportation-sector-main.html#conv-pol-stds</v>
      </c>
      <c r="R6" s="171" t="str">
        <f t="shared" si="2"/>
        <v>conventional-pollutant-standards.html</v>
      </c>
      <c r="S6" s="395" t="s">
        <v>2123</v>
      </c>
    </row>
    <row r="7" spans="1:20" s="2" customFormat="1" ht="28.5">
      <c r="A7" s="101" t="str">
        <f t="shared" si="0"/>
        <v>Transportation</v>
      </c>
      <c r="B7" s="101" t="str">
        <f t="shared" si="0"/>
        <v>Conventional Pollutant Standards</v>
      </c>
      <c r="C7" s="101" t="str">
        <f t="shared" si="0"/>
        <v>Percentage Reduction of Separately Regulated Pollutants</v>
      </c>
      <c r="D7" s="2" t="s">
        <v>40</v>
      </c>
      <c r="E7" s="2" t="s">
        <v>550</v>
      </c>
      <c r="F7" s="2" t="s">
        <v>40</v>
      </c>
      <c r="G7" s="2" t="s">
        <v>550</v>
      </c>
      <c r="H7" s="380">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95"/>
    </row>
    <row r="8" spans="1:20" s="2" customFormat="1" ht="85.5">
      <c r="A8" s="101" t="str">
        <f t="shared" si="0"/>
        <v>Transportation</v>
      </c>
      <c r="B8" s="101" t="str">
        <f t="shared" si="0"/>
        <v>Conventional Pollutant Standards</v>
      </c>
      <c r="C8" s="101" t="str">
        <f t="shared" si="0"/>
        <v>Percentage Reduction of Separately Regulated Pollutants</v>
      </c>
      <c r="D8" s="2" t="s">
        <v>40</v>
      </c>
      <c r="E8" s="2" t="s">
        <v>551</v>
      </c>
      <c r="F8" s="2" t="s">
        <v>40</v>
      </c>
      <c r="G8" s="2" t="s">
        <v>551</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9" t="s">
        <v>1901</v>
      </c>
      <c r="Q8" s="4" t="str">
        <f t="shared" si="2"/>
        <v>transportation-sector-main.html#conv-pol-stds</v>
      </c>
      <c r="R8" s="171" t="str">
        <f t="shared" si="2"/>
        <v>conventional-pollutant-standards.html</v>
      </c>
      <c r="S8" s="395" t="s">
        <v>2123</v>
      </c>
    </row>
    <row r="9" spans="1:20" s="2" customFormat="1" ht="85.5">
      <c r="A9" s="101" t="str">
        <f t="shared" si="0"/>
        <v>Transportation</v>
      </c>
      <c r="B9" s="101" t="str">
        <f t="shared" si="0"/>
        <v>Conventional Pollutant Standards</v>
      </c>
      <c r="C9" s="101" t="str">
        <f t="shared" si="0"/>
        <v>Percentage Reduction of Separately Regulated Pollutants</v>
      </c>
      <c r="D9" s="2" t="s">
        <v>40</v>
      </c>
      <c r="E9" s="2" t="s">
        <v>552</v>
      </c>
      <c r="F9" s="2" t="s">
        <v>40</v>
      </c>
      <c r="G9" s="2" t="s">
        <v>552</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9" t="s">
        <v>1902</v>
      </c>
      <c r="Q9" s="4" t="str">
        <f t="shared" si="2"/>
        <v>transportation-sector-main.html#conv-pol-stds</v>
      </c>
      <c r="R9" s="171" t="str">
        <f t="shared" si="2"/>
        <v>conventional-pollutant-standards.html</v>
      </c>
      <c r="S9" s="395" t="s">
        <v>2123</v>
      </c>
    </row>
    <row r="10" spans="1:20" s="2" customFormat="1" ht="28.5">
      <c r="A10" s="101" t="str">
        <f t="shared" si="0"/>
        <v>Transportation</v>
      </c>
      <c r="B10" s="101" t="str">
        <f t="shared" si="0"/>
        <v>Conventional Pollutant Standards</v>
      </c>
      <c r="C10" s="101" t="str">
        <f t="shared" si="0"/>
        <v>Percentage Reduction of Separately Regulated Pollutants</v>
      </c>
      <c r="D10" s="2" t="s">
        <v>40</v>
      </c>
      <c r="E10" s="2" t="s">
        <v>553</v>
      </c>
      <c r="F10" s="2" t="s">
        <v>40</v>
      </c>
      <c r="G10" s="2" t="s">
        <v>553</v>
      </c>
      <c r="H10" s="97">
        <v>308</v>
      </c>
      <c r="I10" s="8" t="s">
        <v>47</v>
      </c>
      <c r="J10" s="4"/>
      <c r="K10" s="4"/>
      <c r="L10" s="99"/>
      <c r="M10" s="99"/>
      <c r="N10" s="99"/>
      <c r="O10" s="4"/>
      <c r="P10" s="52"/>
      <c r="Q10" s="4"/>
      <c r="R10" s="171"/>
      <c r="S10" s="395"/>
    </row>
    <row r="11" spans="1:20" s="2" customFormat="1" ht="28.5">
      <c r="A11" s="101" t="str">
        <f t="shared" si="0"/>
        <v>Transportation</v>
      </c>
      <c r="B11" s="101" t="str">
        <f t="shared" si="0"/>
        <v>Conventional Pollutant Standards</v>
      </c>
      <c r="C11" s="101" t="str">
        <f t="shared" si="0"/>
        <v>Percentage Reduction of Separately Regulated Pollutants</v>
      </c>
      <c r="D11" s="2" t="s">
        <v>40</v>
      </c>
      <c r="E11" s="2" t="s">
        <v>554</v>
      </c>
      <c r="F11" s="2" t="s">
        <v>40</v>
      </c>
      <c r="G11" s="2" t="s">
        <v>554</v>
      </c>
      <c r="H11" s="97">
        <v>309</v>
      </c>
      <c r="I11" s="8" t="s">
        <v>47</v>
      </c>
      <c r="J11" s="4"/>
      <c r="K11" s="4"/>
      <c r="L11" s="99"/>
      <c r="M11" s="99"/>
      <c r="N11" s="99"/>
      <c r="O11" s="4"/>
      <c r="P11" s="52"/>
      <c r="Q11" s="4"/>
      <c r="R11" s="171"/>
      <c r="S11" s="395"/>
    </row>
    <row r="12" spans="1:20" s="2" customFormat="1" ht="85.5">
      <c r="A12" s="101" t="str">
        <f>A$2</f>
        <v>Transportation</v>
      </c>
      <c r="B12" s="101" t="str">
        <f t="shared" si="0"/>
        <v>Conventional Pollutant Standards</v>
      </c>
      <c r="C12" s="101" t="str">
        <f t="shared" si="0"/>
        <v>Percentage Reduction of Separately Regulated Pollutants</v>
      </c>
      <c r="D12" s="94" t="s">
        <v>41</v>
      </c>
      <c r="E12" s="2" t="s">
        <v>546</v>
      </c>
      <c r="F12" s="94" t="s">
        <v>41</v>
      </c>
      <c r="G12" s="2" t="s">
        <v>850</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9" t="s">
        <v>1903</v>
      </c>
      <c r="Q12" s="4" t="str">
        <f t="shared" si="2"/>
        <v>transportation-sector-main.html#conv-pol-stds</v>
      </c>
      <c r="R12" s="171" t="str">
        <f t="shared" si="2"/>
        <v>conventional-pollutant-standards.html</v>
      </c>
      <c r="S12" s="395" t="s">
        <v>2123</v>
      </c>
    </row>
    <row r="13" spans="1:20" s="2" customFormat="1" ht="85.5">
      <c r="A13" s="101" t="str">
        <f t="shared" ref="A13:C32" si="4">A$2</f>
        <v>Transportation</v>
      </c>
      <c r="B13" s="101" t="str">
        <f t="shared" si="0"/>
        <v>Conventional Pollutant Standards</v>
      </c>
      <c r="C13" s="101" t="str">
        <f t="shared" si="0"/>
        <v>Percentage Reduction of Separately Regulated Pollutants</v>
      </c>
      <c r="D13" s="94" t="s">
        <v>41</v>
      </c>
      <c r="E13" s="2" t="s">
        <v>521</v>
      </c>
      <c r="F13" s="94" t="s">
        <v>41</v>
      </c>
      <c r="G13" s="2" t="s">
        <v>521</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9" t="s">
        <v>1904</v>
      </c>
      <c r="Q13" s="4" t="str">
        <f t="shared" si="2"/>
        <v>transportation-sector-main.html#conv-pol-stds</v>
      </c>
      <c r="R13" s="171" t="str">
        <f t="shared" si="2"/>
        <v>conventional-pollutant-standards.html</v>
      </c>
      <c r="S13" s="395" t="s">
        <v>2123</v>
      </c>
    </row>
    <row r="14" spans="1:20" s="2" customFormat="1" ht="85.5">
      <c r="A14" s="101" t="str">
        <f t="shared" si="4"/>
        <v>Transportation</v>
      </c>
      <c r="B14" s="101" t="str">
        <f t="shared" si="0"/>
        <v>Conventional Pollutant Standards</v>
      </c>
      <c r="C14" s="101" t="str">
        <f t="shared" si="0"/>
        <v>Percentage Reduction of Separately Regulated Pollutants</v>
      </c>
      <c r="D14" s="94" t="s">
        <v>41</v>
      </c>
      <c r="E14" s="2" t="s">
        <v>547</v>
      </c>
      <c r="F14" s="94" t="s">
        <v>41</v>
      </c>
      <c r="G14" s="2" t="s">
        <v>547</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9" t="s">
        <v>1905</v>
      </c>
      <c r="Q14" s="4" t="str">
        <f t="shared" si="2"/>
        <v>transportation-sector-main.html#conv-pol-stds</v>
      </c>
      <c r="R14" s="171" t="str">
        <f t="shared" si="2"/>
        <v>conventional-pollutant-standards.html</v>
      </c>
      <c r="S14" s="395" t="s">
        <v>2123</v>
      </c>
    </row>
    <row r="15" spans="1:20" s="2" customFormat="1" ht="85.5">
      <c r="A15" s="101" t="str">
        <f t="shared" si="4"/>
        <v>Transportation</v>
      </c>
      <c r="B15" s="101" t="str">
        <f t="shared" si="0"/>
        <v>Conventional Pollutant Standards</v>
      </c>
      <c r="C15" s="101" t="str">
        <f t="shared" si="0"/>
        <v>Percentage Reduction of Separately Regulated Pollutants</v>
      </c>
      <c r="D15" s="94" t="s">
        <v>41</v>
      </c>
      <c r="E15" s="2" t="s">
        <v>548</v>
      </c>
      <c r="F15" s="94" t="s">
        <v>41</v>
      </c>
      <c r="G15" s="2" t="s">
        <v>548</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9" t="s">
        <v>1906</v>
      </c>
      <c r="Q15" s="4" t="str">
        <f t="shared" si="2"/>
        <v>transportation-sector-main.html#conv-pol-stds</v>
      </c>
      <c r="R15" s="171" t="str">
        <f t="shared" si="2"/>
        <v>conventional-pollutant-standards.html</v>
      </c>
      <c r="S15" s="395" t="s">
        <v>2123</v>
      </c>
    </row>
    <row r="16" spans="1:20" s="2" customFormat="1" ht="85.5">
      <c r="A16" s="101" t="str">
        <f t="shared" si="4"/>
        <v>Transportation</v>
      </c>
      <c r="B16" s="101" t="str">
        <f t="shared" si="0"/>
        <v>Conventional Pollutant Standards</v>
      </c>
      <c r="C16" s="101" t="str">
        <f t="shared" si="0"/>
        <v>Percentage Reduction of Separately Regulated Pollutants</v>
      </c>
      <c r="D16" s="94" t="s">
        <v>41</v>
      </c>
      <c r="E16" s="2" t="s">
        <v>549</v>
      </c>
      <c r="F16" s="94" t="s">
        <v>41</v>
      </c>
      <c r="G16" s="2" t="s">
        <v>713</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9" t="s">
        <v>1907</v>
      </c>
      <c r="Q16" s="4" t="str">
        <f t="shared" si="2"/>
        <v>transportation-sector-main.html#conv-pol-stds</v>
      </c>
      <c r="R16" s="171" t="str">
        <f t="shared" si="2"/>
        <v>conventional-pollutant-standards.html</v>
      </c>
      <c r="S16" s="395" t="s">
        <v>2123</v>
      </c>
    </row>
    <row r="17" spans="1:19" s="2" customFormat="1" ht="28.5">
      <c r="A17" s="101" t="str">
        <f t="shared" si="4"/>
        <v>Transportation</v>
      </c>
      <c r="B17" s="101" t="str">
        <f t="shared" si="0"/>
        <v>Conventional Pollutant Standards</v>
      </c>
      <c r="C17" s="101" t="str">
        <f t="shared" si="0"/>
        <v>Percentage Reduction of Separately Regulated Pollutants</v>
      </c>
      <c r="D17" s="94" t="s">
        <v>41</v>
      </c>
      <c r="E17" s="2" t="s">
        <v>550</v>
      </c>
      <c r="F17" s="94" t="s">
        <v>41</v>
      </c>
      <c r="G17" s="2" t="s">
        <v>550</v>
      </c>
      <c r="H17" s="380">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95"/>
    </row>
    <row r="18" spans="1:19" s="2" customFormat="1" ht="85.5">
      <c r="A18" s="101" t="str">
        <f t="shared" si="4"/>
        <v>Transportation</v>
      </c>
      <c r="B18" s="101" t="str">
        <f t="shared" si="0"/>
        <v>Conventional Pollutant Standards</v>
      </c>
      <c r="C18" s="101" t="str">
        <f t="shared" si="0"/>
        <v>Percentage Reduction of Separately Regulated Pollutants</v>
      </c>
      <c r="D18" s="94" t="s">
        <v>41</v>
      </c>
      <c r="E18" s="2" t="s">
        <v>551</v>
      </c>
      <c r="F18" s="94" t="s">
        <v>41</v>
      </c>
      <c r="G18" s="2" t="s">
        <v>551</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9" t="s">
        <v>1908</v>
      </c>
      <c r="Q18" s="4" t="str">
        <f t="shared" si="2"/>
        <v>transportation-sector-main.html#conv-pol-stds</v>
      </c>
      <c r="R18" s="171" t="str">
        <f t="shared" si="2"/>
        <v>conventional-pollutant-standards.html</v>
      </c>
      <c r="S18" s="395" t="s">
        <v>2123</v>
      </c>
    </row>
    <row r="19" spans="1:19" s="2" customFormat="1" ht="85.5">
      <c r="A19" s="101" t="str">
        <f t="shared" si="4"/>
        <v>Transportation</v>
      </c>
      <c r="B19" s="101" t="str">
        <f t="shared" si="0"/>
        <v>Conventional Pollutant Standards</v>
      </c>
      <c r="C19" s="101" t="str">
        <f t="shared" si="0"/>
        <v>Percentage Reduction of Separately Regulated Pollutants</v>
      </c>
      <c r="D19" s="94" t="s">
        <v>41</v>
      </c>
      <c r="E19" s="2" t="s">
        <v>552</v>
      </c>
      <c r="F19" s="94" t="s">
        <v>41</v>
      </c>
      <c r="G19" s="2" t="s">
        <v>552</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9" t="s">
        <v>1909</v>
      </c>
      <c r="Q19" s="4" t="str">
        <f t="shared" si="2"/>
        <v>transportation-sector-main.html#conv-pol-stds</v>
      </c>
      <c r="R19" s="171" t="str">
        <f t="shared" si="2"/>
        <v>conventional-pollutant-standards.html</v>
      </c>
      <c r="S19" s="395" t="s">
        <v>2123</v>
      </c>
    </row>
    <row r="20" spans="1:19" s="2" customFormat="1" ht="28.5">
      <c r="A20" s="101" t="str">
        <f t="shared" si="4"/>
        <v>Transportation</v>
      </c>
      <c r="B20" s="101" t="str">
        <f t="shared" si="0"/>
        <v>Conventional Pollutant Standards</v>
      </c>
      <c r="C20" s="101" t="str">
        <f t="shared" si="0"/>
        <v>Percentage Reduction of Separately Regulated Pollutants</v>
      </c>
      <c r="D20" s="94" t="s">
        <v>41</v>
      </c>
      <c r="E20" s="2" t="s">
        <v>553</v>
      </c>
      <c r="F20" s="94" t="s">
        <v>41</v>
      </c>
      <c r="G20" s="2" t="s">
        <v>553</v>
      </c>
      <c r="H20" s="97">
        <v>318</v>
      </c>
      <c r="I20" s="8" t="s">
        <v>47</v>
      </c>
      <c r="J20" s="4"/>
      <c r="K20" s="4"/>
      <c r="L20" s="99"/>
      <c r="M20" s="99"/>
      <c r="N20" s="99"/>
      <c r="O20" s="4"/>
      <c r="P20" s="52"/>
      <c r="Q20" s="4"/>
      <c r="R20" s="171"/>
      <c r="S20" s="395"/>
    </row>
    <row r="21" spans="1:19" s="2" customFormat="1" ht="28.5">
      <c r="A21" s="101" t="str">
        <f t="shared" si="4"/>
        <v>Transportation</v>
      </c>
      <c r="B21" s="101" t="str">
        <f t="shared" si="0"/>
        <v>Conventional Pollutant Standards</v>
      </c>
      <c r="C21" s="101" t="str">
        <f t="shared" si="0"/>
        <v>Percentage Reduction of Separately Regulated Pollutants</v>
      </c>
      <c r="D21" s="94" t="s">
        <v>41</v>
      </c>
      <c r="E21" s="2" t="s">
        <v>554</v>
      </c>
      <c r="F21" s="94" t="s">
        <v>41</v>
      </c>
      <c r="G21" s="2" t="s">
        <v>554</v>
      </c>
      <c r="H21" s="97">
        <v>319</v>
      </c>
      <c r="I21" s="8" t="s">
        <v>47</v>
      </c>
      <c r="J21" s="4"/>
      <c r="K21" s="4"/>
      <c r="L21" s="99"/>
      <c r="M21" s="99"/>
      <c r="N21" s="99"/>
      <c r="O21" s="4"/>
      <c r="P21" s="52"/>
      <c r="Q21" s="4"/>
      <c r="R21" s="171"/>
      <c r="S21" s="395"/>
    </row>
    <row r="22" spans="1:19" s="2" customFormat="1" ht="85.5">
      <c r="A22" s="101" t="str">
        <f t="shared" si="4"/>
        <v>Transportation</v>
      </c>
      <c r="B22" s="101" t="str">
        <f t="shared" si="0"/>
        <v>Conventional Pollutant Standards</v>
      </c>
      <c r="C22" s="101" t="str">
        <f t="shared" si="0"/>
        <v>Percentage Reduction of Separately Regulated Pollutants</v>
      </c>
      <c r="D22" s="2" t="s">
        <v>42</v>
      </c>
      <c r="E22" s="2" t="s">
        <v>546</v>
      </c>
      <c r="F22" s="2" t="s">
        <v>42</v>
      </c>
      <c r="G22" s="2" t="s">
        <v>850</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9" t="s">
        <v>1910</v>
      </c>
      <c r="Q22" s="4" t="str">
        <f t="shared" si="2"/>
        <v>transportation-sector-main.html#conv-pol-stds</v>
      </c>
      <c r="R22" s="171" t="str">
        <f t="shared" si="2"/>
        <v>conventional-pollutant-standards.html</v>
      </c>
      <c r="S22" s="395" t="s">
        <v>2123</v>
      </c>
    </row>
    <row r="23" spans="1:19" s="2" customFormat="1" ht="28.5">
      <c r="A23" s="101" t="str">
        <f t="shared" si="4"/>
        <v>Transportation</v>
      </c>
      <c r="B23" s="101" t="str">
        <f t="shared" si="4"/>
        <v>Conventional Pollutant Standards</v>
      </c>
      <c r="C23" s="101" t="str">
        <f t="shared" si="4"/>
        <v>Percentage Reduction of Separately Regulated Pollutants</v>
      </c>
      <c r="D23" s="2" t="s">
        <v>42</v>
      </c>
      <c r="E23" s="2" t="s">
        <v>521</v>
      </c>
      <c r="F23" s="2" t="s">
        <v>42</v>
      </c>
      <c r="G23" s="2" t="s">
        <v>521</v>
      </c>
      <c r="H23" s="97">
        <v>321</v>
      </c>
      <c r="I23" s="8" t="s">
        <v>47</v>
      </c>
      <c r="J23" s="4"/>
      <c r="K23" s="4"/>
      <c r="L23" s="99"/>
      <c r="M23" s="99"/>
      <c r="N23" s="99"/>
      <c r="O23" s="4"/>
      <c r="P23" s="52"/>
      <c r="Q23" s="4"/>
      <c r="R23" s="171"/>
      <c r="S23" s="395"/>
    </row>
    <row r="24" spans="1:19" s="2" customFormat="1" ht="85.5">
      <c r="A24" s="101" t="str">
        <f t="shared" si="4"/>
        <v>Transportation</v>
      </c>
      <c r="B24" s="101" t="str">
        <f t="shared" si="4"/>
        <v>Conventional Pollutant Standards</v>
      </c>
      <c r="C24" s="101" t="str">
        <f t="shared" si="4"/>
        <v>Percentage Reduction of Separately Regulated Pollutants</v>
      </c>
      <c r="D24" s="2" t="s">
        <v>42</v>
      </c>
      <c r="E24" s="2" t="s">
        <v>547</v>
      </c>
      <c r="F24" s="2" t="s">
        <v>42</v>
      </c>
      <c r="G24" s="2" t="s">
        <v>547</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9" t="s">
        <v>1911</v>
      </c>
      <c r="Q24" s="4" t="str">
        <f t="shared" si="2"/>
        <v>transportation-sector-main.html#conv-pol-stds</v>
      </c>
      <c r="R24" s="171" t="str">
        <f t="shared" si="2"/>
        <v>conventional-pollutant-standards.html</v>
      </c>
      <c r="S24" s="395" t="s">
        <v>2123</v>
      </c>
    </row>
    <row r="25" spans="1:19" s="2" customFormat="1" ht="28.5">
      <c r="A25" s="101" t="str">
        <f t="shared" si="4"/>
        <v>Transportation</v>
      </c>
      <c r="B25" s="101" t="str">
        <f t="shared" si="4"/>
        <v>Conventional Pollutant Standards</v>
      </c>
      <c r="C25" s="101" t="str">
        <f t="shared" si="4"/>
        <v>Percentage Reduction of Separately Regulated Pollutants</v>
      </c>
      <c r="D25" s="2" t="s">
        <v>42</v>
      </c>
      <c r="E25" s="2" t="s">
        <v>548</v>
      </c>
      <c r="F25" s="2" t="s">
        <v>42</v>
      </c>
      <c r="G25" s="2" t="s">
        <v>548</v>
      </c>
      <c r="H25" s="97">
        <v>323</v>
      </c>
      <c r="I25" s="8" t="s">
        <v>47</v>
      </c>
      <c r="J25" s="4"/>
      <c r="K25" s="4"/>
      <c r="L25" s="99"/>
      <c r="M25" s="99"/>
      <c r="N25" s="99"/>
      <c r="O25" s="4"/>
      <c r="P25" s="52"/>
      <c r="Q25" s="4"/>
      <c r="R25" s="171"/>
      <c r="S25" s="395"/>
    </row>
    <row r="26" spans="1:19" s="2" customFormat="1" ht="28.5">
      <c r="A26" s="101" t="str">
        <f t="shared" si="4"/>
        <v>Transportation</v>
      </c>
      <c r="B26" s="101" t="str">
        <f t="shared" si="4"/>
        <v>Conventional Pollutant Standards</v>
      </c>
      <c r="C26" s="101" t="str">
        <f t="shared" si="4"/>
        <v>Percentage Reduction of Separately Regulated Pollutants</v>
      </c>
      <c r="D26" s="2" t="s">
        <v>42</v>
      </c>
      <c r="E26" s="2" t="s">
        <v>549</v>
      </c>
      <c r="F26" s="2" t="s">
        <v>42</v>
      </c>
      <c r="G26" s="2" t="s">
        <v>713</v>
      </c>
      <c r="H26" s="97">
        <v>324</v>
      </c>
      <c r="I26" s="8" t="s">
        <v>47</v>
      </c>
      <c r="J26" s="4"/>
      <c r="K26" s="4"/>
      <c r="L26" s="99"/>
      <c r="M26" s="99"/>
      <c r="N26" s="99"/>
      <c r="O26" s="4"/>
      <c r="P26" s="52"/>
      <c r="Q26" s="4"/>
      <c r="R26" s="171"/>
      <c r="S26" s="395"/>
    </row>
    <row r="27" spans="1:19" s="2" customFormat="1" ht="28.5">
      <c r="A27" s="101" t="str">
        <f t="shared" si="4"/>
        <v>Transportation</v>
      </c>
      <c r="B27" s="101" t="str">
        <f t="shared" si="4"/>
        <v>Conventional Pollutant Standards</v>
      </c>
      <c r="C27" s="101" t="str">
        <f t="shared" si="4"/>
        <v>Percentage Reduction of Separately Regulated Pollutants</v>
      </c>
      <c r="D27" s="2" t="s">
        <v>42</v>
      </c>
      <c r="E27" s="2" t="s">
        <v>550</v>
      </c>
      <c r="F27" s="2" t="s">
        <v>42</v>
      </c>
      <c r="G27" s="2" t="s">
        <v>550</v>
      </c>
      <c r="H27" s="97">
        <v>325</v>
      </c>
      <c r="I27" s="8" t="s">
        <v>47</v>
      </c>
      <c r="J27" s="4"/>
      <c r="K27" s="4"/>
      <c r="L27" s="99"/>
      <c r="M27" s="99"/>
      <c r="N27" s="99"/>
      <c r="O27" s="4"/>
      <c r="P27" s="52"/>
      <c r="Q27" s="4"/>
      <c r="R27" s="171"/>
      <c r="S27" s="395"/>
    </row>
    <row r="28" spans="1:19" s="2" customFormat="1" ht="28.5">
      <c r="A28" s="101" t="str">
        <f t="shared" si="4"/>
        <v>Transportation</v>
      </c>
      <c r="B28" s="101" t="str">
        <f t="shared" si="4"/>
        <v>Conventional Pollutant Standards</v>
      </c>
      <c r="C28" s="101" t="str">
        <f t="shared" si="4"/>
        <v>Percentage Reduction of Separately Regulated Pollutants</v>
      </c>
      <c r="D28" s="2" t="s">
        <v>42</v>
      </c>
      <c r="E28" s="2" t="s">
        <v>551</v>
      </c>
      <c r="F28" s="2" t="s">
        <v>42</v>
      </c>
      <c r="G28" s="2" t="s">
        <v>551</v>
      </c>
      <c r="H28" s="97">
        <v>326</v>
      </c>
      <c r="I28" s="8" t="s">
        <v>47</v>
      </c>
      <c r="J28" s="4"/>
      <c r="K28" s="4"/>
      <c r="L28" s="99"/>
      <c r="M28" s="99"/>
      <c r="N28" s="99"/>
      <c r="O28" s="4"/>
      <c r="P28" s="52"/>
      <c r="Q28" s="4"/>
      <c r="R28" s="171"/>
      <c r="S28" s="395"/>
    </row>
    <row r="29" spans="1:19" s="2" customFormat="1" ht="28.5">
      <c r="A29" s="101" t="str">
        <f t="shared" si="4"/>
        <v>Transportation</v>
      </c>
      <c r="B29" s="101" t="str">
        <f t="shared" si="4"/>
        <v>Conventional Pollutant Standards</v>
      </c>
      <c r="C29" s="101" t="str">
        <f t="shared" si="4"/>
        <v>Percentage Reduction of Separately Regulated Pollutants</v>
      </c>
      <c r="D29" s="2" t="s">
        <v>42</v>
      </c>
      <c r="E29" s="2" t="s">
        <v>552</v>
      </c>
      <c r="F29" s="2" t="s">
        <v>42</v>
      </c>
      <c r="G29" s="2" t="s">
        <v>552</v>
      </c>
      <c r="H29" s="97">
        <v>327</v>
      </c>
      <c r="I29" s="8" t="s">
        <v>47</v>
      </c>
      <c r="J29" s="4"/>
      <c r="K29" s="4"/>
      <c r="L29" s="99"/>
      <c r="M29" s="99"/>
      <c r="N29" s="99"/>
      <c r="O29" s="4"/>
      <c r="P29" s="52"/>
      <c r="Q29" s="4"/>
      <c r="R29" s="171"/>
      <c r="S29" s="395"/>
    </row>
    <row r="30" spans="1:19" s="2" customFormat="1" ht="28.5">
      <c r="A30" s="101" t="str">
        <f t="shared" si="4"/>
        <v>Transportation</v>
      </c>
      <c r="B30" s="101" t="str">
        <f t="shared" si="4"/>
        <v>Conventional Pollutant Standards</v>
      </c>
      <c r="C30" s="101" t="str">
        <f t="shared" si="4"/>
        <v>Percentage Reduction of Separately Regulated Pollutants</v>
      </c>
      <c r="D30" s="2" t="s">
        <v>42</v>
      </c>
      <c r="E30" s="2" t="s">
        <v>553</v>
      </c>
      <c r="F30" s="2" t="s">
        <v>42</v>
      </c>
      <c r="G30" s="2" t="s">
        <v>553</v>
      </c>
      <c r="H30" s="97">
        <v>328</v>
      </c>
      <c r="I30" s="8" t="s">
        <v>47</v>
      </c>
      <c r="J30" s="4"/>
      <c r="K30" s="4"/>
      <c r="L30" s="99"/>
      <c r="M30" s="99"/>
      <c r="N30" s="99"/>
      <c r="O30" s="4"/>
      <c r="P30" s="52"/>
      <c r="Q30" s="4"/>
      <c r="R30" s="171"/>
      <c r="S30" s="395"/>
    </row>
    <row r="31" spans="1:19" s="2" customFormat="1" ht="28.5">
      <c r="A31" s="101" t="str">
        <f t="shared" si="4"/>
        <v>Transportation</v>
      </c>
      <c r="B31" s="101" t="str">
        <f t="shared" si="4"/>
        <v>Conventional Pollutant Standards</v>
      </c>
      <c r="C31" s="101" t="str">
        <f t="shared" si="4"/>
        <v>Percentage Reduction of Separately Regulated Pollutants</v>
      </c>
      <c r="D31" s="2" t="s">
        <v>42</v>
      </c>
      <c r="E31" s="2" t="s">
        <v>554</v>
      </c>
      <c r="F31" s="2" t="s">
        <v>42</v>
      </c>
      <c r="G31" s="2" t="s">
        <v>554</v>
      </c>
      <c r="H31" s="97">
        <v>329</v>
      </c>
      <c r="I31" s="8" t="s">
        <v>47</v>
      </c>
      <c r="J31" s="4"/>
      <c r="K31" s="4"/>
      <c r="L31" s="99"/>
      <c r="M31" s="99"/>
      <c r="N31" s="99"/>
      <c r="O31" s="4"/>
      <c r="P31" s="52"/>
      <c r="Q31" s="4"/>
      <c r="R31" s="171"/>
      <c r="S31" s="395"/>
    </row>
    <row r="32" spans="1:19" s="2" customFormat="1" ht="85.5">
      <c r="A32" s="101" t="str">
        <f t="shared" si="4"/>
        <v>Transportation</v>
      </c>
      <c r="B32" s="101" t="str">
        <f t="shared" si="4"/>
        <v>Conventional Pollutant Standards</v>
      </c>
      <c r="C32" s="101" t="str">
        <f t="shared" si="4"/>
        <v>Percentage Reduction of Separately Regulated Pollutants</v>
      </c>
      <c r="D32" s="2" t="s">
        <v>43</v>
      </c>
      <c r="E32" s="2" t="s">
        <v>546</v>
      </c>
      <c r="F32" s="2" t="s">
        <v>43</v>
      </c>
      <c r="G32" s="2" t="s">
        <v>850</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9" t="s">
        <v>1912</v>
      </c>
      <c r="Q32" s="4" t="str">
        <f t="shared" si="2"/>
        <v>transportation-sector-main.html#conv-pol-stds</v>
      </c>
      <c r="R32" s="171" t="str">
        <f t="shared" si="2"/>
        <v>conventional-pollutant-standards.html</v>
      </c>
      <c r="S32" s="395" t="s">
        <v>2123</v>
      </c>
    </row>
    <row r="33" spans="1:19" s="2" customFormat="1" ht="85.5">
      <c r="A33" s="101" t="str">
        <f t="shared" ref="A33:C61" si="5">A$2</f>
        <v>Transportation</v>
      </c>
      <c r="B33" s="101" t="str">
        <f t="shared" si="5"/>
        <v>Conventional Pollutant Standards</v>
      </c>
      <c r="C33" s="101" t="str">
        <f t="shared" si="5"/>
        <v>Percentage Reduction of Separately Regulated Pollutants</v>
      </c>
      <c r="D33" s="2" t="s">
        <v>43</v>
      </c>
      <c r="E33" s="2" t="s">
        <v>521</v>
      </c>
      <c r="F33" s="2" t="s">
        <v>43</v>
      </c>
      <c r="G33" s="2" t="s">
        <v>521</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9" t="s">
        <v>1913</v>
      </c>
      <c r="Q33" s="4" t="str">
        <f t="shared" si="2"/>
        <v>transportation-sector-main.html#conv-pol-stds</v>
      </c>
      <c r="R33" s="171" t="str">
        <f t="shared" si="2"/>
        <v>conventional-pollutant-standards.html</v>
      </c>
      <c r="S33" s="395" t="s">
        <v>2123</v>
      </c>
    </row>
    <row r="34" spans="1:19" s="2" customFormat="1" ht="85.5">
      <c r="A34" s="101" t="str">
        <f t="shared" si="5"/>
        <v>Transportation</v>
      </c>
      <c r="B34" s="101" t="str">
        <f t="shared" si="5"/>
        <v>Conventional Pollutant Standards</v>
      </c>
      <c r="C34" s="101" t="str">
        <f t="shared" si="5"/>
        <v>Percentage Reduction of Separately Regulated Pollutants</v>
      </c>
      <c r="D34" s="2" t="s">
        <v>43</v>
      </c>
      <c r="E34" s="2" t="s">
        <v>547</v>
      </c>
      <c r="F34" s="2" t="s">
        <v>43</v>
      </c>
      <c r="G34" s="2" t="s">
        <v>547</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9" t="s">
        <v>1914</v>
      </c>
      <c r="Q34" s="4" t="str">
        <f t="shared" si="2"/>
        <v>transportation-sector-main.html#conv-pol-stds</v>
      </c>
      <c r="R34" s="171" t="str">
        <f t="shared" si="2"/>
        <v>conventional-pollutant-standards.html</v>
      </c>
      <c r="S34" s="395" t="s">
        <v>2123</v>
      </c>
    </row>
    <row r="35" spans="1:19" s="2" customFormat="1" ht="85.5">
      <c r="A35" s="101" t="str">
        <f t="shared" si="5"/>
        <v>Transportation</v>
      </c>
      <c r="B35" s="101" t="str">
        <f t="shared" si="5"/>
        <v>Conventional Pollutant Standards</v>
      </c>
      <c r="C35" s="101" t="str">
        <f t="shared" si="5"/>
        <v>Percentage Reduction of Separately Regulated Pollutants</v>
      </c>
      <c r="D35" s="2" t="s">
        <v>43</v>
      </c>
      <c r="E35" s="2" t="s">
        <v>548</v>
      </c>
      <c r="F35" s="2" t="s">
        <v>43</v>
      </c>
      <c r="G35" s="2" t="s">
        <v>548</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9" t="s">
        <v>1915</v>
      </c>
      <c r="Q35" s="4" t="str">
        <f t="shared" si="2"/>
        <v>transportation-sector-main.html#conv-pol-stds</v>
      </c>
      <c r="R35" s="171" t="str">
        <f t="shared" si="2"/>
        <v>conventional-pollutant-standards.html</v>
      </c>
      <c r="S35" s="395" t="s">
        <v>2123</v>
      </c>
    </row>
    <row r="36" spans="1:19" s="2" customFormat="1" ht="85.5">
      <c r="A36" s="101" t="str">
        <f t="shared" si="5"/>
        <v>Transportation</v>
      </c>
      <c r="B36" s="101" t="str">
        <f t="shared" si="5"/>
        <v>Conventional Pollutant Standards</v>
      </c>
      <c r="C36" s="101" t="str">
        <f t="shared" si="5"/>
        <v>Percentage Reduction of Separately Regulated Pollutants</v>
      </c>
      <c r="D36" s="2" t="s">
        <v>43</v>
      </c>
      <c r="E36" s="2" t="s">
        <v>549</v>
      </c>
      <c r="F36" s="2" t="s">
        <v>43</v>
      </c>
      <c r="G36" s="2" t="s">
        <v>713</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9" t="s">
        <v>1916</v>
      </c>
      <c r="Q36" s="4" t="str">
        <f t="shared" si="2"/>
        <v>transportation-sector-main.html#conv-pol-stds</v>
      </c>
      <c r="R36" s="171" t="str">
        <f t="shared" si="2"/>
        <v>conventional-pollutant-standards.html</v>
      </c>
      <c r="S36" s="395" t="s">
        <v>2123</v>
      </c>
    </row>
    <row r="37" spans="1:19" s="2" customFormat="1" ht="28.5">
      <c r="A37" s="101" t="str">
        <f t="shared" si="5"/>
        <v>Transportation</v>
      </c>
      <c r="B37" s="101" t="str">
        <f t="shared" si="5"/>
        <v>Conventional Pollutant Standards</v>
      </c>
      <c r="C37" s="101" t="str">
        <f t="shared" si="5"/>
        <v>Percentage Reduction of Separately Regulated Pollutants</v>
      </c>
      <c r="D37" s="2" t="s">
        <v>43</v>
      </c>
      <c r="E37" s="2" t="s">
        <v>550</v>
      </c>
      <c r="F37" s="2" t="s">
        <v>43</v>
      </c>
      <c r="G37" s="2" t="s">
        <v>550</v>
      </c>
      <c r="H37" s="97">
        <v>335</v>
      </c>
      <c r="I37" s="8" t="s">
        <v>47</v>
      </c>
      <c r="J37" s="4"/>
      <c r="K37" s="4"/>
      <c r="L37" s="99"/>
      <c r="M37" s="99"/>
      <c r="N37" s="99"/>
      <c r="O37" s="4"/>
      <c r="P37" s="52"/>
      <c r="Q37" s="4"/>
      <c r="R37" s="171"/>
      <c r="S37" s="395"/>
    </row>
    <row r="38" spans="1:19" s="2" customFormat="1" ht="85.5">
      <c r="A38" s="101" t="str">
        <f t="shared" si="5"/>
        <v>Transportation</v>
      </c>
      <c r="B38" s="101" t="str">
        <f t="shared" si="5"/>
        <v>Conventional Pollutant Standards</v>
      </c>
      <c r="C38" s="101" t="str">
        <f t="shared" si="5"/>
        <v>Percentage Reduction of Separately Regulated Pollutants</v>
      </c>
      <c r="D38" s="2" t="s">
        <v>43</v>
      </c>
      <c r="E38" s="2" t="s">
        <v>551</v>
      </c>
      <c r="F38" s="2" t="s">
        <v>43</v>
      </c>
      <c r="G38" s="2" t="s">
        <v>551</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9" t="s">
        <v>1917</v>
      </c>
      <c r="Q38" s="4" t="str">
        <f t="shared" si="2"/>
        <v>transportation-sector-main.html#conv-pol-stds</v>
      </c>
      <c r="R38" s="171" t="str">
        <f t="shared" si="2"/>
        <v>conventional-pollutant-standards.html</v>
      </c>
      <c r="S38" s="395" t="s">
        <v>2123</v>
      </c>
    </row>
    <row r="39" spans="1:19" s="2" customFormat="1" ht="85.5">
      <c r="A39" s="101" t="str">
        <f t="shared" si="5"/>
        <v>Transportation</v>
      </c>
      <c r="B39" s="101" t="str">
        <f t="shared" si="5"/>
        <v>Conventional Pollutant Standards</v>
      </c>
      <c r="C39" s="101" t="str">
        <f t="shared" si="5"/>
        <v>Percentage Reduction of Separately Regulated Pollutants</v>
      </c>
      <c r="D39" s="2" t="s">
        <v>43</v>
      </c>
      <c r="E39" s="2" t="s">
        <v>552</v>
      </c>
      <c r="F39" s="2" t="s">
        <v>43</v>
      </c>
      <c r="G39" s="2" t="s">
        <v>552</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9" t="s">
        <v>1918</v>
      </c>
      <c r="Q39" s="4" t="str">
        <f t="shared" si="2"/>
        <v>transportation-sector-main.html#conv-pol-stds</v>
      </c>
      <c r="R39" s="171" t="str">
        <f t="shared" si="2"/>
        <v>conventional-pollutant-standards.html</v>
      </c>
      <c r="S39" s="395" t="s">
        <v>2123</v>
      </c>
    </row>
    <row r="40" spans="1:19" s="2" customFormat="1" ht="28.5">
      <c r="A40" s="101" t="str">
        <f t="shared" si="5"/>
        <v>Transportation</v>
      </c>
      <c r="B40" s="101" t="str">
        <f t="shared" si="5"/>
        <v>Conventional Pollutant Standards</v>
      </c>
      <c r="C40" s="101" t="str">
        <f t="shared" si="5"/>
        <v>Percentage Reduction of Separately Regulated Pollutants</v>
      </c>
      <c r="D40" s="2" t="s">
        <v>43</v>
      </c>
      <c r="E40" s="2" t="s">
        <v>553</v>
      </c>
      <c r="F40" s="2" t="s">
        <v>43</v>
      </c>
      <c r="G40" s="2" t="s">
        <v>553</v>
      </c>
      <c r="H40" s="97">
        <v>338</v>
      </c>
      <c r="I40" s="8" t="s">
        <v>47</v>
      </c>
      <c r="J40" s="4"/>
      <c r="K40" s="4"/>
      <c r="L40" s="99"/>
      <c r="M40" s="99"/>
      <c r="N40" s="99"/>
      <c r="O40" s="4"/>
      <c r="P40" s="52"/>
      <c r="Q40" s="4"/>
      <c r="R40" s="171"/>
      <c r="S40" s="395"/>
    </row>
    <row r="41" spans="1:19" s="2" customFormat="1" ht="28.5">
      <c r="A41" s="101" t="str">
        <f t="shared" si="5"/>
        <v>Transportation</v>
      </c>
      <c r="B41" s="101" t="str">
        <f t="shared" si="5"/>
        <v>Conventional Pollutant Standards</v>
      </c>
      <c r="C41" s="101" t="str">
        <f t="shared" si="5"/>
        <v>Percentage Reduction of Separately Regulated Pollutants</v>
      </c>
      <c r="D41" s="2" t="s">
        <v>43</v>
      </c>
      <c r="E41" s="2" t="s">
        <v>554</v>
      </c>
      <c r="F41" s="2" t="s">
        <v>43</v>
      </c>
      <c r="G41" s="2" t="s">
        <v>554</v>
      </c>
      <c r="H41" s="97">
        <v>339</v>
      </c>
      <c r="I41" s="8" t="s">
        <v>47</v>
      </c>
      <c r="J41" s="4"/>
      <c r="K41" s="4"/>
      <c r="L41" s="99"/>
      <c r="M41" s="99"/>
      <c r="N41" s="99"/>
      <c r="O41" s="4"/>
      <c r="P41" s="52"/>
      <c r="Q41" s="4"/>
      <c r="R41" s="171"/>
      <c r="S41" s="395"/>
    </row>
    <row r="42" spans="1:19" s="2" customFormat="1" ht="85.5">
      <c r="A42" s="101" t="str">
        <f t="shared" si="5"/>
        <v>Transportation</v>
      </c>
      <c r="B42" s="101" t="str">
        <f t="shared" si="5"/>
        <v>Conventional Pollutant Standards</v>
      </c>
      <c r="C42" s="101" t="str">
        <f t="shared" si="5"/>
        <v>Percentage Reduction of Separately Regulated Pollutants</v>
      </c>
      <c r="D42" s="2" t="s">
        <v>44</v>
      </c>
      <c r="E42" s="2" t="s">
        <v>546</v>
      </c>
      <c r="F42" s="2" t="s">
        <v>44</v>
      </c>
      <c r="G42" s="2" t="s">
        <v>850</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9" t="s">
        <v>1919</v>
      </c>
      <c r="Q42" s="4" t="str">
        <f t="shared" si="2"/>
        <v>transportation-sector-main.html#conv-pol-stds</v>
      </c>
      <c r="R42" s="171" t="str">
        <f t="shared" si="2"/>
        <v>conventional-pollutant-standards.html</v>
      </c>
      <c r="S42" s="395" t="s">
        <v>2123</v>
      </c>
    </row>
    <row r="43" spans="1:19" s="2" customFormat="1" ht="85.5">
      <c r="A43" s="101" t="str">
        <f t="shared" si="5"/>
        <v>Transportation</v>
      </c>
      <c r="B43" s="101" t="str">
        <f t="shared" si="5"/>
        <v>Conventional Pollutant Standards</v>
      </c>
      <c r="C43" s="101" t="str">
        <f t="shared" si="5"/>
        <v>Percentage Reduction of Separately Regulated Pollutants</v>
      </c>
      <c r="D43" s="2" t="s">
        <v>44</v>
      </c>
      <c r="E43" s="2" t="s">
        <v>521</v>
      </c>
      <c r="F43" s="2" t="s">
        <v>44</v>
      </c>
      <c r="G43" s="2" t="s">
        <v>521</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9" t="s">
        <v>1920</v>
      </c>
      <c r="Q43" s="4" t="str">
        <f t="shared" si="2"/>
        <v>transportation-sector-main.html#conv-pol-stds</v>
      </c>
      <c r="R43" s="171" t="str">
        <f t="shared" si="2"/>
        <v>conventional-pollutant-standards.html</v>
      </c>
      <c r="S43" s="395" t="s">
        <v>2123</v>
      </c>
    </row>
    <row r="44" spans="1:19" s="2" customFormat="1" ht="85.5">
      <c r="A44" s="101" t="str">
        <f t="shared" si="5"/>
        <v>Transportation</v>
      </c>
      <c r="B44" s="101" t="str">
        <f t="shared" si="5"/>
        <v>Conventional Pollutant Standards</v>
      </c>
      <c r="C44" s="101" t="str">
        <f t="shared" si="5"/>
        <v>Percentage Reduction of Separately Regulated Pollutants</v>
      </c>
      <c r="D44" s="2" t="s">
        <v>44</v>
      </c>
      <c r="E44" s="2" t="s">
        <v>547</v>
      </c>
      <c r="F44" s="2" t="s">
        <v>44</v>
      </c>
      <c r="G44" s="2" t="s">
        <v>547</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9" t="s">
        <v>1921</v>
      </c>
      <c r="Q44" s="4" t="str">
        <f t="shared" si="2"/>
        <v>transportation-sector-main.html#conv-pol-stds</v>
      </c>
      <c r="R44" s="171" t="str">
        <f t="shared" si="2"/>
        <v>conventional-pollutant-standards.html</v>
      </c>
      <c r="S44" s="395" t="s">
        <v>2123</v>
      </c>
    </row>
    <row r="45" spans="1:19" s="2" customFormat="1" ht="85.5">
      <c r="A45" s="101" t="str">
        <f t="shared" si="5"/>
        <v>Transportation</v>
      </c>
      <c r="B45" s="101" t="str">
        <f t="shared" si="5"/>
        <v>Conventional Pollutant Standards</v>
      </c>
      <c r="C45" s="101" t="str">
        <f t="shared" si="5"/>
        <v>Percentage Reduction of Separately Regulated Pollutants</v>
      </c>
      <c r="D45" s="2" t="s">
        <v>44</v>
      </c>
      <c r="E45" s="2" t="s">
        <v>548</v>
      </c>
      <c r="F45" s="2" t="s">
        <v>44</v>
      </c>
      <c r="G45" s="2" t="s">
        <v>548</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9" t="s">
        <v>1922</v>
      </c>
      <c r="Q45" s="4" t="str">
        <f t="shared" si="2"/>
        <v>transportation-sector-main.html#conv-pol-stds</v>
      </c>
      <c r="R45" s="171" t="str">
        <f t="shared" si="2"/>
        <v>conventional-pollutant-standards.html</v>
      </c>
      <c r="S45" s="395" t="s">
        <v>2123</v>
      </c>
    </row>
    <row r="46" spans="1:19" s="2" customFormat="1" ht="85.5">
      <c r="A46" s="101" t="str">
        <f t="shared" si="5"/>
        <v>Transportation</v>
      </c>
      <c r="B46" s="101" t="str">
        <f t="shared" si="5"/>
        <v>Conventional Pollutant Standards</v>
      </c>
      <c r="C46" s="101" t="str">
        <f t="shared" si="5"/>
        <v>Percentage Reduction of Separately Regulated Pollutants</v>
      </c>
      <c r="D46" s="2" t="s">
        <v>44</v>
      </c>
      <c r="E46" s="2" t="s">
        <v>549</v>
      </c>
      <c r="F46" s="2" t="s">
        <v>44</v>
      </c>
      <c r="G46" s="2" t="s">
        <v>713</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9" t="s">
        <v>1923</v>
      </c>
      <c r="Q46" s="4" t="str">
        <f t="shared" si="2"/>
        <v>transportation-sector-main.html#conv-pol-stds</v>
      </c>
      <c r="R46" s="171" t="str">
        <f t="shared" si="2"/>
        <v>conventional-pollutant-standards.html</v>
      </c>
      <c r="S46" s="395" t="s">
        <v>2123</v>
      </c>
    </row>
    <row r="47" spans="1:19" s="2" customFormat="1" ht="28.5">
      <c r="A47" s="101" t="str">
        <f t="shared" si="5"/>
        <v>Transportation</v>
      </c>
      <c r="B47" s="101" t="str">
        <f t="shared" si="5"/>
        <v>Conventional Pollutant Standards</v>
      </c>
      <c r="C47" s="101" t="str">
        <f t="shared" si="5"/>
        <v>Percentage Reduction of Separately Regulated Pollutants</v>
      </c>
      <c r="D47" s="2" t="s">
        <v>44</v>
      </c>
      <c r="E47" s="2" t="s">
        <v>550</v>
      </c>
      <c r="F47" s="2" t="s">
        <v>44</v>
      </c>
      <c r="G47" s="2" t="s">
        <v>550</v>
      </c>
      <c r="H47" s="97">
        <v>345</v>
      </c>
      <c r="I47" s="8" t="s">
        <v>47</v>
      </c>
      <c r="J47" s="4"/>
      <c r="K47" s="4"/>
      <c r="L47" s="99"/>
      <c r="M47" s="99"/>
      <c r="N47" s="99"/>
      <c r="O47" s="4"/>
      <c r="P47" s="52"/>
      <c r="Q47" s="4"/>
      <c r="R47" s="171"/>
      <c r="S47" s="395"/>
    </row>
    <row r="48" spans="1:19" s="2" customFormat="1" ht="85.5">
      <c r="A48" s="101" t="str">
        <f t="shared" si="5"/>
        <v>Transportation</v>
      </c>
      <c r="B48" s="101" t="str">
        <f t="shared" si="5"/>
        <v>Conventional Pollutant Standards</v>
      </c>
      <c r="C48" s="101" t="str">
        <f t="shared" si="5"/>
        <v>Percentage Reduction of Separately Regulated Pollutants</v>
      </c>
      <c r="D48" s="2" t="s">
        <v>44</v>
      </c>
      <c r="E48" s="2" t="s">
        <v>551</v>
      </c>
      <c r="F48" s="2" t="s">
        <v>44</v>
      </c>
      <c r="G48" s="2" t="s">
        <v>551</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9" t="s">
        <v>1924</v>
      </c>
      <c r="Q48" s="4" t="str">
        <f t="shared" si="2"/>
        <v>transportation-sector-main.html#conv-pol-stds</v>
      </c>
      <c r="R48" s="171" t="str">
        <f t="shared" si="2"/>
        <v>conventional-pollutant-standards.html</v>
      </c>
      <c r="S48" s="395" t="s">
        <v>2123</v>
      </c>
    </row>
    <row r="49" spans="1:20" s="2" customFormat="1" ht="85.5">
      <c r="A49" s="101" t="str">
        <f t="shared" si="5"/>
        <v>Transportation</v>
      </c>
      <c r="B49" s="101" t="str">
        <f t="shared" si="5"/>
        <v>Conventional Pollutant Standards</v>
      </c>
      <c r="C49" s="101" t="str">
        <f t="shared" si="5"/>
        <v>Percentage Reduction of Separately Regulated Pollutants</v>
      </c>
      <c r="D49" s="2" t="s">
        <v>44</v>
      </c>
      <c r="E49" s="2" t="s">
        <v>552</v>
      </c>
      <c r="F49" s="2" t="s">
        <v>44</v>
      </c>
      <c r="G49" s="2" t="s">
        <v>552</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9" t="s">
        <v>1925</v>
      </c>
      <c r="Q49" s="4" t="str">
        <f t="shared" si="2"/>
        <v>transportation-sector-main.html#conv-pol-stds</v>
      </c>
      <c r="R49" s="171" t="str">
        <f t="shared" si="2"/>
        <v>conventional-pollutant-standards.html</v>
      </c>
      <c r="S49" s="395" t="s">
        <v>2123</v>
      </c>
    </row>
    <row r="50" spans="1:20" s="2" customFormat="1" ht="28.5">
      <c r="A50" s="101" t="str">
        <f t="shared" si="5"/>
        <v>Transportation</v>
      </c>
      <c r="B50" s="101" t="str">
        <f t="shared" si="5"/>
        <v>Conventional Pollutant Standards</v>
      </c>
      <c r="C50" s="101" t="str">
        <f t="shared" si="5"/>
        <v>Percentage Reduction of Separately Regulated Pollutants</v>
      </c>
      <c r="D50" s="2" t="s">
        <v>44</v>
      </c>
      <c r="E50" s="2" t="s">
        <v>553</v>
      </c>
      <c r="F50" s="2" t="s">
        <v>44</v>
      </c>
      <c r="G50" s="2" t="s">
        <v>553</v>
      </c>
      <c r="H50" s="97">
        <v>348</v>
      </c>
      <c r="I50" s="8" t="s">
        <v>47</v>
      </c>
      <c r="J50" s="4"/>
      <c r="K50" s="4"/>
      <c r="L50" s="99"/>
      <c r="M50" s="99"/>
      <c r="N50" s="99"/>
      <c r="O50" s="4"/>
      <c r="P50" s="52"/>
      <c r="Q50" s="4"/>
      <c r="R50" s="171"/>
      <c r="S50" s="395"/>
    </row>
    <row r="51" spans="1:20" s="2" customFormat="1" ht="28.5">
      <c r="A51" s="101" t="str">
        <f t="shared" si="5"/>
        <v>Transportation</v>
      </c>
      <c r="B51" s="101" t="str">
        <f t="shared" si="5"/>
        <v>Conventional Pollutant Standards</v>
      </c>
      <c r="C51" s="101" t="str">
        <f t="shared" si="5"/>
        <v>Percentage Reduction of Separately Regulated Pollutants</v>
      </c>
      <c r="D51" s="2" t="s">
        <v>44</v>
      </c>
      <c r="E51" s="2" t="s">
        <v>554</v>
      </c>
      <c r="F51" s="2" t="s">
        <v>44</v>
      </c>
      <c r="G51" s="2" t="s">
        <v>554</v>
      </c>
      <c r="H51" s="97">
        <v>349</v>
      </c>
      <c r="I51" s="8" t="s">
        <v>47</v>
      </c>
      <c r="J51" s="4"/>
      <c r="K51" s="4"/>
      <c r="L51" s="99"/>
      <c r="M51" s="99"/>
      <c r="N51" s="99"/>
      <c r="O51" s="4"/>
      <c r="P51" s="52"/>
      <c r="Q51" s="4"/>
      <c r="R51" s="171"/>
      <c r="S51" s="395"/>
    </row>
    <row r="52" spans="1:20" s="2" customFormat="1" ht="85.5">
      <c r="A52" s="101" t="str">
        <f t="shared" si="5"/>
        <v>Transportation</v>
      </c>
      <c r="B52" s="101" t="str">
        <f t="shared" si="5"/>
        <v>Conventional Pollutant Standards</v>
      </c>
      <c r="C52" s="101" t="str">
        <f t="shared" si="5"/>
        <v>Percentage Reduction of Separately Regulated Pollutants</v>
      </c>
      <c r="D52" s="2" t="s">
        <v>119</v>
      </c>
      <c r="E52" s="2" t="s">
        <v>546</v>
      </c>
      <c r="F52" s="395" t="s">
        <v>2014</v>
      </c>
      <c r="G52" s="2" t="s">
        <v>850</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9" t="s">
        <v>2124</v>
      </c>
      <c r="Q52" s="4" t="str">
        <f t="shared" si="2"/>
        <v>transportation-sector-main.html#conv-pol-stds</v>
      </c>
      <c r="R52" s="171" t="str">
        <f t="shared" si="2"/>
        <v>conventional-pollutant-standards.html</v>
      </c>
      <c r="S52" s="395" t="s">
        <v>2123</v>
      </c>
    </row>
    <row r="53" spans="1:20" s="2" customFormat="1" ht="85.5">
      <c r="A53" s="101" t="str">
        <f t="shared" si="5"/>
        <v>Transportation</v>
      </c>
      <c r="B53" s="101" t="str">
        <f t="shared" si="5"/>
        <v>Conventional Pollutant Standards</v>
      </c>
      <c r="C53" s="101" t="str">
        <f t="shared" si="5"/>
        <v>Percentage Reduction of Separately Regulated Pollutants</v>
      </c>
      <c r="D53" s="2" t="s">
        <v>119</v>
      </c>
      <c r="E53" s="2" t="s">
        <v>521</v>
      </c>
      <c r="F53" s="395" t="s">
        <v>2014</v>
      </c>
      <c r="G53" s="2" t="s">
        <v>521</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9" t="s">
        <v>2125</v>
      </c>
      <c r="Q53" s="4" t="str">
        <f t="shared" si="2"/>
        <v>transportation-sector-main.html#conv-pol-stds</v>
      </c>
      <c r="R53" s="171" t="str">
        <f t="shared" si="2"/>
        <v>conventional-pollutant-standards.html</v>
      </c>
      <c r="S53" s="395" t="s">
        <v>2123</v>
      </c>
    </row>
    <row r="54" spans="1:20" s="2" customFormat="1" ht="85.5">
      <c r="A54" s="101" t="str">
        <f t="shared" si="5"/>
        <v>Transportation</v>
      </c>
      <c r="B54" s="101" t="str">
        <f t="shared" si="5"/>
        <v>Conventional Pollutant Standards</v>
      </c>
      <c r="C54" s="101" t="str">
        <f t="shared" si="5"/>
        <v>Percentage Reduction of Separately Regulated Pollutants</v>
      </c>
      <c r="D54" s="2" t="s">
        <v>119</v>
      </c>
      <c r="E54" s="2" t="s">
        <v>547</v>
      </c>
      <c r="F54" s="395" t="s">
        <v>2014</v>
      </c>
      <c r="G54" s="2" t="s">
        <v>547</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9" t="s">
        <v>2126</v>
      </c>
      <c r="Q54" s="4" t="str">
        <f t="shared" si="2"/>
        <v>transportation-sector-main.html#conv-pol-stds</v>
      </c>
      <c r="R54" s="171" t="str">
        <f t="shared" si="2"/>
        <v>conventional-pollutant-standards.html</v>
      </c>
      <c r="S54" s="395" t="s">
        <v>2123</v>
      </c>
    </row>
    <row r="55" spans="1:20" s="2" customFormat="1" ht="85.5">
      <c r="A55" s="101" t="str">
        <f t="shared" si="5"/>
        <v>Transportation</v>
      </c>
      <c r="B55" s="101" t="str">
        <f t="shared" si="5"/>
        <v>Conventional Pollutant Standards</v>
      </c>
      <c r="C55" s="101" t="str">
        <f t="shared" si="5"/>
        <v>Percentage Reduction of Separately Regulated Pollutants</v>
      </c>
      <c r="D55" s="2" t="s">
        <v>119</v>
      </c>
      <c r="E55" s="2" t="s">
        <v>548</v>
      </c>
      <c r="F55" s="395" t="s">
        <v>2014</v>
      </c>
      <c r="G55" s="2" t="s">
        <v>548</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9" t="s">
        <v>2127</v>
      </c>
      <c r="Q55" s="4" t="str">
        <f t="shared" si="2"/>
        <v>transportation-sector-main.html#conv-pol-stds</v>
      </c>
      <c r="R55" s="171" t="str">
        <f t="shared" si="2"/>
        <v>conventional-pollutant-standards.html</v>
      </c>
      <c r="S55" s="395" t="s">
        <v>2123</v>
      </c>
    </row>
    <row r="56" spans="1:20" s="2" customFormat="1" ht="85.5">
      <c r="A56" s="101" t="str">
        <f t="shared" si="5"/>
        <v>Transportation</v>
      </c>
      <c r="B56" s="101" t="str">
        <f t="shared" si="5"/>
        <v>Conventional Pollutant Standards</v>
      </c>
      <c r="C56" s="101" t="str">
        <f t="shared" si="5"/>
        <v>Percentage Reduction of Separately Regulated Pollutants</v>
      </c>
      <c r="D56" s="2" t="s">
        <v>119</v>
      </c>
      <c r="E56" s="2" t="s">
        <v>549</v>
      </c>
      <c r="F56" s="395" t="s">
        <v>2014</v>
      </c>
      <c r="G56" s="2" t="s">
        <v>713</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9" t="s">
        <v>2128</v>
      </c>
      <c r="Q56" s="4" t="str">
        <f t="shared" si="2"/>
        <v>transportation-sector-main.html#conv-pol-stds</v>
      </c>
      <c r="R56" s="171" t="str">
        <f t="shared" si="2"/>
        <v>conventional-pollutant-standards.html</v>
      </c>
      <c r="S56" s="395" t="s">
        <v>2123</v>
      </c>
    </row>
    <row r="57" spans="1:20" s="2" customFormat="1" ht="28.5">
      <c r="A57" s="101" t="str">
        <f t="shared" si="5"/>
        <v>Transportation</v>
      </c>
      <c r="B57" s="101" t="str">
        <f t="shared" si="5"/>
        <v>Conventional Pollutant Standards</v>
      </c>
      <c r="C57" s="101" t="str">
        <f t="shared" si="5"/>
        <v>Percentage Reduction of Separately Regulated Pollutants</v>
      </c>
      <c r="D57" s="2" t="s">
        <v>119</v>
      </c>
      <c r="E57" s="2" t="s">
        <v>550</v>
      </c>
      <c r="F57" s="395" t="s">
        <v>2014</v>
      </c>
      <c r="G57" s="2" t="s">
        <v>550</v>
      </c>
      <c r="H57" s="380">
        <v>355</v>
      </c>
      <c r="I57" s="376"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95"/>
    </row>
    <row r="58" spans="1:20" s="2" customFormat="1" ht="85.5">
      <c r="A58" s="101" t="str">
        <f t="shared" si="5"/>
        <v>Transportation</v>
      </c>
      <c r="B58" s="101" t="str">
        <f t="shared" si="5"/>
        <v>Conventional Pollutant Standards</v>
      </c>
      <c r="C58" s="101" t="str">
        <f t="shared" si="5"/>
        <v>Percentage Reduction of Separately Regulated Pollutants</v>
      </c>
      <c r="D58" s="2" t="s">
        <v>119</v>
      </c>
      <c r="E58" s="2" t="s">
        <v>551</v>
      </c>
      <c r="F58" s="395" t="s">
        <v>2014</v>
      </c>
      <c r="G58" s="2" t="s">
        <v>551</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9" t="s">
        <v>2129</v>
      </c>
      <c r="Q58" s="4" t="str">
        <f t="shared" si="2"/>
        <v>transportation-sector-main.html#conv-pol-stds</v>
      </c>
      <c r="R58" s="171" t="str">
        <f t="shared" si="2"/>
        <v>conventional-pollutant-standards.html</v>
      </c>
      <c r="S58" s="395" t="s">
        <v>2123</v>
      </c>
    </row>
    <row r="59" spans="1:20" s="2" customFormat="1" ht="85.5">
      <c r="A59" s="101" t="str">
        <f t="shared" si="5"/>
        <v>Transportation</v>
      </c>
      <c r="B59" s="101" t="str">
        <f t="shared" si="5"/>
        <v>Conventional Pollutant Standards</v>
      </c>
      <c r="C59" s="101" t="str">
        <f t="shared" si="5"/>
        <v>Percentage Reduction of Separately Regulated Pollutants</v>
      </c>
      <c r="D59" s="2" t="s">
        <v>119</v>
      </c>
      <c r="E59" s="2" t="s">
        <v>552</v>
      </c>
      <c r="F59" s="395" t="s">
        <v>2014</v>
      </c>
      <c r="G59" s="2" t="s">
        <v>552</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9" t="s">
        <v>2130</v>
      </c>
      <c r="Q59" s="4" t="str">
        <f t="shared" si="2"/>
        <v>transportation-sector-main.html#conv-pol-stds</v>
      </c>
      <c r="R59" s="171" t="str">
        <f t="shared" si="2"/>
        <v>conventional-pollutant-standards.html</v>
      </c>
      <c r="S59" s="395" t="s">
        <v>2123</v>
      </c>
    </row>
    <row r="60" spans="1:20" s="2" customFormat="1" ht="28.5">
      <c r="A60" s="101" t="str">
        <f t="shared" si="5"/>
        <v>Transportation</v>
      </c>
      <c r="B60" s="101" t="str">
        <f t="shared" si="5"/>
        <v>Conventional Pollutant Standards</v>
      </c>
      <c r="C60" s="101" t="str">
        <f t="shared" si="5"/>
        <v>Percentage Reduction of Separately Regulated Pollutants</v>
      </c>
      <c r="D60" s="2" t="s">
        <v>119</v>
      </c>
      <c r="E60" s="2" t="s">
        <v>553</v>
      </c>
      <c r="F60" s="395" t="s">
        <v>2014</v>
      </c>
      <c r="G60" s="2" t="s">
        <v>553</v>
      </c>
      <c r="H60" s="97">
        <v>358</v>
      </c>
      <c r="I60" s="8" t="s">
        <v>47</v>
      </c>
      <c r="J60" s="4"/>
      <c r="K60" s="4"/>
      <c r="L60" s="99"/>
      <c r="M60" s="99"/>
      <c r="N60" s="99"/>
      <c r="O60" s="4"/>
      <c r="P60" s="52"/>
      <c r="Q60" s="4"/>
      <c r="R60" s="171"/>
      <c r="S60" s="395"/>
    </row>
    <row r="61" spans="1:20" s="2" customFormat="1" ht="28.5">
      <c r="A61" s="101" t="str">
        <f t="shared" si="5"/>
        <v>Transportation</v>
      </c>
      <c r="B61" s="101" t="str">
        <f t="shared" si="5"/>
        <v>Conventional Pollutant Standards</v>
      </c>
      <c r="C61" s="101" t="str">
        <f t="shared" si="5"/>
        <v>Percentage Reduction of Separately Regulated Pollutants</v>
      </c>
      <c r="D61" s="2" t="s">
        <v>119</v>
      </c>
      <c r="E61" s="2" t="s">
        <v>554</v>
      </c>
      <c r="F61" s="395" t="s">
        <v>2014</v>
      </c>
      <c r="G61" s="2" t="s">
        <v>554</v>
      </c>
      <c r="H61" s="97">
        <v>359</v>
      </c>
      <c r="I61" s="8" t="s">
        <v>47</v>
      </c>
      <c r="J61" s="4"/>
      <c r="K61" s="4"/>
      <c r="L61" s="99"/>
      <c r="M61" s="99"/>
      <c r="N61" s="99"/>
      <c r="O61" s="4"/>
      <c r="P61" s="52"/>
      <c r="Q61" s="4"/>
      <c r="R61" s="171"/>
      <c r="S61" s="395"/>
    </row>
    <row r="62" spans="1:20" s="2" customFormat="1" ht="270.75">
      <c r="A62" s="94" t="s">
        <v>4</v>
      </c>
      <c r="B62" s="95" t="s">
        <v>888</v>
      </c>
      <c r="C62" s="95" t="s">
        <v>889</v>
      </c>
      <c r="H62" s="97">
        <v>360</v>
      </c>
      <c r="I62" s="8" t="s">
        <v>46</v>
      </c>
      <c r="J62" s="2" t="s">
        <v>889</v>
      </c>
      <c r="K62" s="2" t="s">
        <v>890</v>
      </c>
      <c r="L62" s="108">
        <v>0</v>
      </c>
      <c r="M62" s="381">
        <v>250</v>
      </c>
      <c r="N62" s="381">
        <v>5</v>
      </c>
      <c r="O62" s="2" t="s">
        <v>891</v>
      </c>
      <c r="P62" s="382" t="s">
        <v>1926</v>
      </c>
      <c r="R62" s="105" t="s">
        <v>1160</v>
      </c>
      <c r="S62" s="395" t="s">
        <v>2131</v>
      </c>
    </row>
    <row r="63" spans="1:20" s="2" customFormat="1" ht="199.5">
      <c r="A63" s="94" t="s">
        <v>4</v>
      </c>
      <c r="B63" s="94" t="s">
        <v>884</v>
      </c>
      <c r="C63" s="94" t="s">
        <v>885</v>
      </c>
      <c r="D63" s="52"/>
      <c r="E63" s="52"/>
      <c r="F63" s="52"/>
      <c r="G63" s="52"/>
      <c r="H63" s="97">
        <v>361</v>
      </c>
      <c r="I63" s="52" t="s">
        <v>46</v>
      </c>
      <c r="J63" s="94" t="s">
        <v>892</v>
      </c>
      <c r="K63" s="93" t="s">
        <v>886</v>
      </c>
      <c r="L63" s="61">
        <v>0</v>
      </c>
      <c r="M63" s="61">
        <v>1</v>
      </c>
      <c r="N63" s="61">
        <v>0.02</v>
      </c>
      <c r="O63" s="52" t="s">
        <v>887</v>
      </c>
      <c r="P63" s="376" t="s">
        <v>1927</v>
      </c>
      <c r="Q63" s="72"/>
      <c r="R63" s="72" t="s">
        <v>1161</v>
      </c>
      <c r="S63" s="397" t="s">
        <v>2132</v>
      </c>
      <c r="T63" s="8"/>
    </row>
    <row r="64" spans="1:20" s="2" customFormat="1" ht="99.75" customHeight="1">
      <c r="A64" s="94" t="s">
        <v>4</v>
      </c>
      <c r="B64" s="94" t="s">
        <v>504</v>
      </c>
      <c r="C64" s="94" t="s">
        <v>505</v>
      </c>
      <c r="D64" s="52" t="s">
        <v>48</v>
      </c>
      <c r="E64" s="52" t="s">
        <v>40</v>
      </c>
      <c r="F64" s="52" t="s">
        <v>88</v>
      </c>
      <c r="G64" s="52" t="s">
        <v>40</v>
      </c>
      <c r="H64" s="55">
        <v>186</v>
      </c>
      <c r="I64" s="52" t="s">
        <v>46</v>
      </c>
      <c r="J64" s="74" t="s">
        <v>506</v>
      </c>
      <c r="K64" s="75" t="s">
        <v>629</v>
      </c>
      <c r="L64" s="61">
        <v>0</v>
      </c>
      <c r="M64" s="61">
        <v>1</v>
      </c>
      <c r="N64" s="61">
        <v>0.01</v>
      </c>
      <c r="O64" s="52" t="s">
        <v>507</v>
      </c>
      <c r="P64" s="376" t="s">
        <v>2146</v>
      </c>
      <c r="Q64" s="72" t="s">
        <v>508</v>
      </c>
      <c r="R64" s="72" t="s">
        <v>509</v>
      </c>
      <c r="S64" s="401" t="s">
        <v>2008</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8" t="s">
        <v>2134</v>
      </c>
      <c r="Q65" s="60" t="str">
        <f t="shared" si="9"/>
        <v>transportation-sector-main.html#ev-mandate</v>
      </c>
      <c r="R65" s="60" t="str">
        <f t="shared" si="9"/>
        <v>ev-mandate.html</v>
      </c>
      <c r="S65" s="401" t="s">
        <v>2008</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8" t="s">
        <v>2147</v>
      </c>
      <c r="Q66" s="60" t="str">
        <f t="shared" si="9"/>
        <v>transportation-sector-main.html#ev-mandate</v>
      </c>
      <c r="R66" s="60" t="str">
        <f t="shared" si="9"/>
        <v>ev-mandate.html</v>
      </c>
      <c r="S66" s="401" t="s">
        <v>2018</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8" t="s">
        <v>2148</v>
      </c>
      <c r="Q67" s="60" t="str">
        <f t="shared" ref="Q67:R67" si="11">Q$2</f>
        <v>transportation-sector-main.html#conv-pol-stds</v>
      </c>
      <c r="R67" s="394" t="str">
        <f t="shared" si="11"/>
        <v>conventional-pollutant-standards.html</v>
      </c>
      <c r="S67" s="396"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3">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1474</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3">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1475</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3">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6" t="s">
        <v>2169</v>
      </c>
      <c r="Q70" s="60" t="str">
        <f t="shared" si="9"/>
        <v>transportation-sector-main.html#ev-mandate</v>
      </c>
      <c r="R70" s="60" t="str">
        <f t="shared" si="9"/>
        <v>ev-mandate.html</v>
      </c>
      <c r="S70" s="406" t="s">
        <v>2133</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3">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6" t="s">
        <v>2168</v>
      </c>
      <c r="Q71" s="60" t="str">
        <f t="shared" si="9"/>
        <v>transportation-sector-main.html#ev-mandate</v>
      </c>
      <c r="R71" s="60" t="str">
        <f t="shared" si="9"/>
        <v>ev-mandate.html</v>
      </c>
      <c r="S71" s="406" t="s">
        <v>2133</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3">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1476</v>
      </c>
      <c r="Q72" s="60" t="str">
        <f t="shared" si="9"/>
        <v>transportation-sector-main.html#ev-mandate</v>
      </c>
      <c r="R72" s="60" t="str">
        <f t="shared" si="9"/>
        <v>ev-mandate.html</v>
      </c>
      <c r="S72" s="174" t="s">
        <v>1181</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3">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1477</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69" t="s">
        <v>2015</v>
      </c>
      <c r="G74" s="369" t="s">
        <v>2016</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6" t="s">
        <v>2167</v>
      </c>
      <c r="Q74" s="60" t="str">
        <f t="shared" ref="Q74:R75" si="15">Q$64</f>
        <v>transportation-sector-main.html#ev-mandate</v>
      </c>
      <c r="R74" s="60" t="str">
        <f t="shared" si="15"/>
        <v>ev-mandate.html</v>
      </c>
      <c r="S74" s="396" t="s">
        <v>2008</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69" t="s">
        <v>2017</v>
      </c>
      <c r="G75" s="369" t="s">
        <v>2016</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6" t="s">
        <v>2149</v>
      </c>
      <c r="Q75" s="60" t="str">
        <f t="shared" si="15"/>
        <v>transportation-sector-main.html#ev-mandate</v>
      </c>
      <c r="R75" s="60" t="str">
        <f t="shared" si="15"/>
        <v>ev-mandate.html</v>
      </c>
      <c r="S75" s="396" t="s">
        <v>2008</v>
      </c>
      <c r="T75" s="8"/>
    </row>
    <row r="76" spans="1:20" s="2" customFormat="1" ht="71.25">
      <c r="A76" s="94" t="s">
        <v>4</v>
      </c>
      <c r="B76" s="94" t="s">
        <v>503</v>
      </c>
      <c r="C76" s="94" t="s">
        <v>499</v>
      </c>
      <c r="D76" s="52" t="s">
        <v>48</v>
      </c>
      <c r="E76" s="52" t="s">
        <v>40</v>
      </c>
      <c r="F76" s="52" t="s">
        <v>88</v>
      </c>
      <c r="G76" s="52" t="s">
        <v>40</v>
      </c>
      <c r="H76" s="55">
        <v>189</v>
      </c>
      <c r="I76" s="52" t="s">
        <v>46</v>
      </c>
      <c r="J76" s="74" t="s">
        <v>498</v>
      </c>
      <c r="K76" s="75" t="s">
        <v>628</v>
      </c>
      <c r="L76" s="61">
        <v>0</v>
      </c>
      <c r="M76" s="61">
        <v>0.5</v>
      </c>
      <c r="N76" s="61">
        <v>0.01</v>
      </c>
      <c r="O76" s="72" t="s">
        <v>500</v>
      </c>
      <c r="P76" s="376" t="s">
        <v>1928</v>
      </c>
      <c r="Q76" s="72" t="s">
        <v>501</v>
      </c>
      <c r="R76" s="72" t="s">
        <v>502</v>
      </c>
      <c r="S76" s="397" t="s">
        <v>2009</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4">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6" t="s">
        <v>1929</v>
      </c>
      <c r="Q77" s="57" t="str">
        <f>$Q$76</f>
        <v>transportation-sector-main.html#ev-subsidy</v>
      </c>
      <c r="R77" s="57" t="str">
        <f>$R$76</f>
        <v>ev-subsidy.html</v>
      </c>
      <c r="S77" s="397" t="s">
        <v>2009</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4">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6" t="s">
        <v>1930</v>
      </c>
      <c r="Q78" s="57" t="str">
        <f t="shared" ref="Q78:Q87" si="20">$Q$76</f>
        <v>transportation-sector-main.html#ev-subsidy</v>
      </c>
      <c r="R78" s="57" t="str">
        <f t="shared" ref="R78:R87" si="21">$R$76</f>
        <v>ev-subsidy.html</v>
      </c>
      <c r="S78" s="397" t="s">
        <v>2009</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69" t="s">
        <v>2015</v>
      </c>
      <c r="G86" s="369" t="s">
        <v>2016</v>
      </c>
      <c r="H86" s="384">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6" t="s">
        <v>1931</v>
      </c>
      <c r="Q86" s="57" t="str">
        <f t="shared" si="20"/>
        <v>transportation-sector-main.html#ev-subsidy</v>
      </c>
      <c r="R86" s="57" t="str">
        <f t="shared" si="21"/>
        <v>ev-subsidy.html</v>
      </c>
      <c r="S86" s="397" t="s">
        <v>2009</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69" t="s">
        <v>2017</v>
      </c>
      <c r="G87" s="369" t="s">
        <v>2016</v>
      </c>
      <c r="H87" s="384">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6" t="s">
        <v>1932</v>
      </c>
      <c r="Q87" s="57" t="str">
        <f t="shared" si="20"/>
        <v>transportation-sector-main.html#ev-subsidy</v>
      </c>
      <c r="R87" s="57" t="str">
        <f t="shared" si="21"/>
        <v>ev-subsidy.html</v>
      </c>
      <c r="S87" s="397" t="s">
        <v>2009</v>
      </c>
      <c r="T87" s="75"/>
    </row>
    <row r="88" spans="1:20" ht="85.5">
      <c r="A88" s="93" t="s">
        <v>4</v>
      </c>
      <c r="B88" s="93" t="s">
        <v>11</v>
      </c>
      <c r="C88" s="93" t="s">
        <v>117</v>
      </c>
      <c r="D88" s="52"/>
      <c r="E88" s="52"/>
      <c r="F88" s="52"/>
      <c r="G88" s="52"/>
      <c r="H88" s="53">
        <v>1</v>
      </c>
      <c r="I88" s="52" t="s">
        <v>46</v>
      </c>
      <c r="J88" s="53" t="s">
        <v>11</v>
      </c>
      <c r="K88" s="75" t="s">
        <v>627</v>
      </c>
      <c r="L88" s="58">
        <v>0</v>
      </c>
      <c r="M88" s="58">
        <v>1</v>
      </c>
      <c r="N88" s="59">
        <v>0.02</v>
      </c>
      <c r="O88" s="52" t="s">
        <v>481</v>
      </c>
      <c r="P88" s="379" t="s">
        <v>2019</v>
      </c>
      <c r="Q88" s="52" t="s">
        <v>206</v>
      </c>
      <c r="R88" s="8" t="s">
        <v>207</v>
      </c>
      <c r="S88" s="176" t="s">
        <v>164</v>
      </c>
      <c r="T88" s="52" t="s">
        <v>188</v>
      </c>
    </row>
    <row r="89" spans="1:20" ht="75" customHeight="1">
      <c r="A89" s="93" t="s">
        <v>4</v>
      </c>
      <c r="B89" s="93" t="s">
        <v>5</v>
      </c>
      <c r="C89" s="93" t="s">
        <v>325</v>
      </c>
      <c r="D89" s="52" t="s">
        <v>48</v>
      </c>
      <c r="E89" s="52" t="s">
        <v>40</v>
      </c>
      <c r="F89" s="52" t="s">
        <v>88</v>
      </c>
      <c r="G89" s="52" t="s">
        <v>40</v>
      </c>
      <c r="H89" s="104">
        <v>362</v>
      </c>
      <c r="I89" s="8" t="s">
        <v>46</v>
      </c>
      <c r="J89" s="53" t="s">
        <v>380</v>
      </c>
      <c r="K89" s="75" t="s">
        <v>626</v>
      </c>
      <c r="L89" s="58">
        <v>0</v>
      </c>
      <c r="M89" s="58">
        <f>ROUND(MaxBoundCalculations!B88,1)</f>
        <v>1</v>
      </c>
      <c r="N89" s="58">
        <v>0.01</v>
      </c>
      <c r="O89" s="52" t="s">
        <v>118</v>
      </c>
      <c r="P89" s="379" t="s">
        <v>1933</v>
      </c>
      <c r="Q89" s="52" t="s">
        <v>208</v>
      </c>
      <c r="R89" s="8" t="s">
        <v>209</v>
      </c>
      <c r="S89" s="378" t="s">
        <v>2135</v>
      </c>
      <c r="T89" s="398"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99" si="25">L$89</f>
        <v>0</v>
      </c>
      <c r="M90" s="103">
        <f t="shared" si="25"/>
        <v>1</v>
      </c>
      <c r="N90" s="103">
        <f t="shared" si="25"/>
        <v>0.01</v>
      </c>
      <c r="O90" s="73" t="str">
        <f t="shared" si="25"/>
        <v>% increase in miles/gal</v>
      </c>
      <c r="P90" s="379" t="s">
        <v>1934</v>
      </c>
      <c r="Q90" s="73" t="str">
        <f t="shared" si="25"/>
        <v>transportation-sector-main.html#fuel-econ-std</v>
      </c>
      <c r="R90" s="73" t="str">
        <f t="shared" si="25"/>
        <v>fuel-economy-standard.html</v>
      </c>
      <c r="S90" s="378" t="s">
        <v>2135</v>
      </c>
      <c r="T90" s="398"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miles/gal</v>
      </c>
      <c r="P91" s="379" t="s">
        <v>1935</v>
      </c>
      <c r="Q91" s="73" t="str">
        <f t="shared" si="25"/>
        <v>transportation-sector-main.html#fuel-econ-std</v>
      </c>
      <c r="R91" s="73" t="str">
        <f t="shared" si="25"/>
        <v>fuel-economy-standard.html</v>
      </c>
      <c r="S91" s="378" t="s">
        <v>2136</v>
      </c>
      <c r="T91" s="398"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miles/gal</v>
      </c>
      <c r="P92" s="379" t="s">
        <v>1936</v>
      </c>
      <c r="Q92" s="73" t="str">
        <f t="shared" si="25"/>
        <v>transportation-sector-main.html#fuel-econ-std</v>
      </c>
      <c r="R92" s="73" t="str">
        <f t="shared" si="25"/>
        <v>fuel-economy-standard.html</v>
      </c>
      <c r="S92" s="378" t="s">
        <v>2136</v>
      </c>
      <c r="T92" s="398"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0">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miles/gal</v>
      </c>
      <c r="P93" s="385" t="s">
        <v>1937</v>
      </c>
      <c r="Q93" s="73" t="str">
        <f t="shared" si="25"/>
        <v>transportation-sector-main.html#fuel-econ-std</v>
      </c>
      <c r="R93" s="73" t="str">
        <f t="shared" si="25"/>
        <v>fuel-economy-standard.html</v>
      </c>
      <c r="S93" s="378" t="s">
        <v>2137</v>
      </c>
      <c r="T93" s="398"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4">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miles/gal</v>
      </c>
      <c r="P94" s="379" t="s">
        <v>1938</v>
      </c>
      <c r="Q94" s="73" t="str">
        <f t="shared" si="25"/>
        <v>transportation-sector-main.html#fuel-econ-std</v>
      </c>
      <c r="R94" s="73" t="str">
        <f t="shared" si="25"/>
        <v>fuel-economy-standard.html</v>
      </c>
      <c r="S94" s="378" t="s">
        <v>2137</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miles/gal</v>
      </c>
      <c r="P95" s="379" t="s">
        <v>1939</v>
      </c>
      <c r="Q95" s="73" t="str">
        <f t="shared" si="25"/>
        <v>transportation-sector-main.html#fuel-econ-std</v>
      </c>
      <c r="R95" s="73" t="str">
        <f t="shared" si="25"/>
        <v>fuel-economy-standard.html</v>
      </c>
      <c r="S95" s="378" t="s">
        <v>2137</v>
      </c>
      <c r="T95" s="398"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miles/gal</v>
      </c>
      <c r="P96" s="379" t="s">
        <v>1940</v>
      </c>
      <c r="Q96" s="73" t="str">
        <f t="shared" si="25"/>
        <v>transportation-sector-main.html#fuel-econ-std</v>
      </c>
      <c r="R96" s="73" t="str">
        <f t="shared" si="25"/>
        <v>fuel-economy-standard.html</v>
      </c>
      <c r="S96" s="378" t="s">
        <v>2137</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0">
        <v>370</v>
      </c>
      <c r="I97" s="8" t="s">
        <v>47</v>
      </c>
      <c r="J97" s="86" t="str">
        <f t="shared" si="27"/>
        <v>Vehicle Fuel Economy Standards</v>
      </c>
      <c r="K97" s="86" t="str">
        <f t="shared" si="28"/>
        <v>trans fuel economy standards</v>
      </c>
      <c r="L97" s="103">
        <f t="shared" si="25"/>
        <v>0</v>
      </c>
      <c r="M97" s="106">
        <v>0.2</v>
      </c>
      <c r="N97" s="103">
        <f t="shared" si="25"/>
        <v>0.01</v>
      </c>
      <c r="O97" s="73" t="str">
        <f t="shared" si="25"/>
        <v>% increase in miles/gal</v>
      </c>
      <c r="P97" s="52" t="s">
        <v>1478</v>
      </c>
      <c r="Q97" s="73" t="str">
        <f t="shared" si="25"/>
        <v>transportation-sector-main.html#fuel-econ-std</v>
      </c>
      <c r="R97" s="73" t="str">
        <f t="shared" si="25"/>
        <v>fuel-economy-standard.html</v>
      </c>
      <c r="S97" s="378" t="s">
        <v>2137</v>
      </c>
      <c r="T97" s="398"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miles/gal</v>
      </c>
      <c r="P98" s="52" t="s">
        <v>1479</v>
      </c>
      <c r="Q98" s="73" t="str">
        <f t="shared" si="25"/>
        <v>transportation-sector-main.html#fuel-econ-std</v>
      </c>
      <c r="R98" s="73" t="str">
        <f t="shared" si="25"/>
        <v>fuel-economy-standard.html</v>
      </c>
      <c r="S98" s="378" t="s">
        <v>2137</v>
      </c>
      <c r="T98" s="103">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69" t="s">
        <v>2015</v>
      </c>
      <c r="G99" s="369" t="s">
        <v>2016</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miles/gal</v>
      </c>
      <c r="P99" s="376" t="s">
        <v>1941</v>
      </c>
      <c r="Q99" s="73" t="str">
        <f t="shared" si="25"/>
        <v>transportation-sector-main.html#fuel-econ-std</v>
      </c>
      <c r="R99" s="73" t="str">
        <f t="shared" si="25"/>
        <v>fuel-economy-standard.html</v>
      </c>
      <c r="S99" s="378" t="s">
        <v>2137</v>
      </c>
      <c r="T99" s="398"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69" t="s">
        <v>2017</v>
      </c>
      <c r="G100" s="369" t="s">
        <v>2016</v>
      </c>
      <c r="H100" s="53">
        <v>373</v>
      </c>
      <c r="I100" s="8" t="s">
        <v>47</v>
      </c>
      <c r="J100" s="86" t="str">
        <f t="shared" si="27"/>
        <v>Vehicle Fuel Economy Standards</v>
      </c>
      <c r="K100" s="86" t="str">
        <f t="shared" si="28"/>
        <v>trans fuel economy standards</v>
      </c>
      <c r="L100" s="60"/>
      <c r="M100" s="62"/>
      <c r="N100" s="60"/>
      <c r="O100" s="54"/>
      <c r="P100" s="52"/>
      <c r="Q100" s="54"/>
      <c r="R100" s="54"/>
      <c r="S100" s="176"/>
      <c r="T100" s="52"/>
    </row>
    <row r="101" spans="1:20" s="2" customFormat="1" ht="114">
      <c r="A101" s="94" t="s">
        <v>4</v>
      </c>
      <c r="B101" s="94" t="s">
        <v>936</v>
      </c>
      <c r="C101" s="94" t="s">
        <v>937</v>
      </c>
      <c r="D101" s="52" t="s">
        <v>48</v>
      </c>
      <c r="E101" s="52" t="s">
        <v>40</v>
      </c>
      <c r="F101" s="52" t="s">
        <v>88</v>
      </c>
      <c r="G101" s="52" t="s">
        <v>40</v>
      </c>
      <c r="H101" s="55">
        <v>460</v>
      </c>
      <c r="I101" s="52" t="s">
        <v>46</v>
      </c>
      <c r="J101" s="94" t="s">
        <v>938</v>
      </c>
      <c r="K101" s="93" t="s">
        <v>939</v>
      </c>
      <c r="L101" s="61">
        <v>0</v>
      </c>
      <c r="M101" s="61">
        <v>1</v>
      </c>
      <c r="N101" s="61">
        <v>0.01</v>
      </c>
      <c r="O101" s="52" t="s">
        <v>507</v>
      </c>
      <c r="P101" s="376" t="s">
        <v>1942</v>
      </c>
      <c r="R101" s="72" t="s">
        <v>1162</v>
      </c>
      <c r="S101" s="407" t="s">
        <v>2138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6" t="s">
        <v>1943</v>
      </c>
      <c r="R102" s="73" t="str">
        <f t="shared" ref="R102:R104" si="32">R$101</f>
        <v>hydrogen-vehicle-mandate.html</v>
      </c>
      <c r="S102" s="378" t="s">
        <v>2139</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6" t="s">
        <v>1944</v>
      </c>
      <c r="R103" s="73" t="str">
        <f t="shared" si="32"/>
        <v>hydrogen-vehicle-mandate.html</v>
      </c>
      <c r="S103" s="378" t="s">
        <v>2139</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6" t="s">
        <v>1945</v>
      </c>
      <c r="R104" s="73" t="str">
        <f t="shared" si="32"/>
        <v>hydrogen-vehicle-mandate.html</v>
      </c>
      <c r="S104" s="378" t="s">
        <v>2139</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1184</v>
      </c>
      <c r="R105" s="54"/>
      <c r="S105" s="398"/>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1185</v>
      </c>
      <c r="R106" s="54"/>
      <c r="S106" s="398"/>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1182</v>
      </c>
      <c r="R107" s="54"/>
      <c r="S107" s="398"/>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1183</v>
      </c>
      <c r="R108" s="54"/>
      <c r="S108" s="398"/>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1186</v>
      </c>
      <c r="R109" s="54"/>
      <c r="S109" s="398"/>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1187</v>
      </c>
      <c r="R110" s="54"/>
      <c r="S110" s="398"/>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69" t="s">
        <v>2015</v>
      </c>
      <c r="G111" s="369" t="s">
        <v>2016</v>
      </c>
      <c r="H111" s="53">
        <v>603</v>
      </c>
      <c r="I111" s="8" t="s">
        <v>47</v>
      </c>
      <c r="J111" s="86"/>
      <c r="K111" s="86"/>
      <c r="L111" s="103"/>
      <c r="M111" s="103"/>
      <c r="N111" s="103"/>
      <c r="O111" s="73"/>
      <c r="P111" s="52"/>
      <c r="R111" s="54"/>
      <c r="S111" s="398"/>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69" t="s">
        <v>2017</v>
      </c>
      <c r="G112" s="369" t="s">
        <v>2016</v>
      </c>
      <c r="H112" s="53">
        <v>604</v>
      </c>
      <c r="I112" s="8" t="s">
        <v>46</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6" t="s">
        <v>2013</v>
      </c>
      <c r="R112" s="54"/>
      <c r="S112" s="378" t="s">
        <v>2010</v>
      </c>
      <c r="T112" s="52"/>
    </row>
    <row r="113" spans="1:20" s="2" customFormat="1" ht="85.5">
      <c r="A113" s="94" t="s">
        <v>4</v>
      </c>
      <c r="B113" s="94" t="s">
        <v>510</v>
      </c>
      <c r="C113" s="94" t="s">
        <v>511</v>
      </c>
      <c r="D113" s="52"/>
      <c r="E113" s="52"/>
      <c r="F113" s="52"/>
      <c r="G113" s="52"/>
      <c r="H113" s="55">
        <v>190</v>
      </c>
      <c r="I113" s="52" t="s">
        <v>46</v>
      </c>
      <c r="J113" s="74" t="s">
        <v>510</v>
      </c>
      <c r="K113" s="75" t="s">
        <v>625</v>
      </c>
      <c r="L113" s="62">
        <v>0</v>
      </c>
      <c r="M113" s="62">
        <v>0.2</v>
      </c>
      <c r="N113" s="62">
        <v>0.01</v>
      </c>
      <c r="O113" s="8" t="s">
        <v>512</v>
      </c>
      <c r="P113" s="376" t="s">
        <v>2020</v>
      </c>
      <c r="Q113" s="52" t="s">
        <v>513</v>
      </c>
      <c r="R113" s="8" t="s">
        <v>514</v>
      </c>
      <c r="S113" s="375" t="s">
        <v>2011</v>
      </c>
      <c r="T113" s="8"/>
    </row>
    <row r="114" spans="1:20" s="92" customFormat="1" ht="114">
      <c r="A114" s="3" t="s">
        <v>4</v>
      </c>
      <c r="B114" s="3" t="s">
        <v>1578</v>
      </c>
      <c r="C114" s="3" t="s">
        <v>1579</v>
      </c>
      <c r="D114" s="398" t="s">
        <v>48</v>
      </c>
      <c r="E114" s="398" t="s">
        <v>40</v>
      </c>
      <c r="F114" s="398" t="s">
        <v>88</v>
      </c>
      <c r="G114" s="398" t="s">
        <v>40</v>
      </c>
      <c r="H114" s="170">
        <v>848</v>
      </c>
      <c r="I114" s="398" t="s">
        <v>46</v>
      </c>
      <c r="J114" s="3" t="s">
        <v>1578</v>
      </c>
      <c r="K114" s="3" t="s">
        <v>1580</v>
      </c>
      <c r="L114" s="409">
        <v>0</v>
      </c>
      <c r="M114" s="410">
        <v>0.35</v>
      </c>
      <c r="N114" s="409">
        <v>0.01</v>
      </c>
      <c r="O114" s="398" t="s">
        <v>2152</v>
      </c>
      <c r="P114" s="411" t="s">
        <v>2153</v>
      </c>
      <c r="Q114" s="398" t="s">
        <v>210</v>
      </c>
      <c r="R114" s="399" t="s">
        <v>211</v>
      </c>
      <c r="S114" s="412" t="s">
        <v>2154</v>
      </c>
      <c r="T114" s="398"/>
    </row>
    <row r="115" spans="1:20" s="92" customFormat="1" ht="57">
      <c r="A115" s="4" t="s">
        <v>4</v>
      </c>
      <c r="B115" s="4" t="s">
        <v>1578</v>
      </c>
      <c r="C115" s="4" t="s">
        <v>1579</v>
      </c>
      <c r="D115" s="398" t="s">
        <v>48</v>
      </c>
      <c r="E115" s="398" t="s">
        <v>41</v>
      </c>
      <c r="F115" s="398" t="s">
        <v>88</v>
      </c>
      <c r="G115" s="398" t="s">
        <v>41</v>
      </c>
      <c r="H115" s="170">
        <v>849</v>
      </c>
      <c r="I115" s="399" t="s">
        <v>47</v>
      </c>
      <c r="J115" s="4"/>
      <c r="K115" s="103"/>
      <c r="L115" s="103"/>
      <c r="M115" s="103"/>
      <c r="N115" s="103"/>
      <c r="O115" s="57"/>
      <c r="P115" s="398" t="s">
        <v>630</v>
      </c>
      <c r="Q115" s="57"/>
      <c r="R115" s="57"/>
      <c r="S115" s="178"/>
      <c r="T115" s="398"/>
    </row>
    <row r="116" spans="1:20" s="92" customFormat="1" ht="57">
      <c r="A116" s="4" t="s">
        <v>4</v>
      </c>
      <c r="B116" s="4" t="s">
        <v>1578</v>
      </c>
      <c r="C116" s="4" t="s">
        <v>1579</v>
      </c>
      <c r="D116" s="398" t="s">
        <v>48</v>
      </c>
      <c r="E116" s="398" t="s">
        <v>42</v>
      </c>
      <c r="F116" s="398" t="s">
        <v>88</v>
      </c>
      <c r="G116" s="398" t="s">
        <v>90</v>
      </c>
      <c r="H116" s="170">
        <v>850</v>
      </c>
      <c r="I116" s="398" t="s">
        <v>46</v>
      </c>
      <c r="J116" s="4" t="s">
        <v>1578</v>
      </c>
      <c r="K116" s="4" t="s">
        <v>1580</v>
      </c>
      <c r="L116" s="103">
        <v>0</v>
      </c>
      <c r="M116" s="410">
        <v>0.1</v>
      </c>
      <c r="N116" s="103">
        <v>0.01</v>
      </c>
      <c r="O116" s="57" t="s">
        <v>1581</v>
      </c>
      <c r="P116" s="411" t="s">
        <v>2151</v>
      </c>
      <c r="Q116" s="57" t="s">
        <v>210</v>
      </c>
      <c r="R116" s="57" t="s">
        <v>211</v>
      </c>
      <c r="S116" s="178" t="s">
        <v>478</v>
      </c>
      <c r="T116" s="398"/>
    </row>
    <row r="117" spans="1:20" s="92" customFormat="1" ht="28.5">
      <c r="A117" s="4" t="s">
        <v>4</v>
      </c>
      <c r="B117" s="4" t="s">
        <v>1578</v>
      </c>
      <c r="C117" s="4" t="s">
        <v>1579</v>
      </c>
      <c r="D117" s="398" t="s">
        <v>48</v>
      </c>
      <c r="E117" s="398" t="s">
        <v>43</v>
      </c>
      <c r="F117" s="398" t="s">
        <v>88</v>
      </c>
      <c r="G117" s="398" t="s">
        <v>91</v>
      </c>
      <c r="H117" s="170">
        <v>851</v>
      </c>
      <c r="I117" s="399" t="s">
        <v>47</v>
      </c>
      <c r="J117" s="4"/>
      <c r="K117" s="103"/>
      <c r="L117" s="103"/>
      <c r="M117" s="103"/>
      <c r="N117" s="103"/>
      <c r="O117" s="57"/>
      <c r="P117" s="398"/>
      <c r="Q117" s="57"/>
      <c r="R117" s="57"/>
      <c r="S117" s="178"/>
      <c r="T117" s="398"/>
    </row>
    <row r="118" spans="1:20" s="92" customFormat="1" ht="28.5">
      <c r="A118" s="4" t="s">
        <v>4</v>
      </c>
      <c r="B118" s="4" t="s">
        <v>1578</v>
      </c>
      <c r="C118" s="4" t="s">
        <v>1579</v>
      </c>
      <c r="D118" s="398" t="s">
        <v>48</v>
      </c>
      <c r="E118" s="398" t="s">
        <v>44</v>
      </c>
      <c r="F118" s="398" t="s">
        <v>88</v>
      </c>
      <c r="G118" s="398" t="s">
        <v>92</v>
      </c>
      <c r="H118" s="170">
        <v>852</v>
      </c>
      <c r="I118" s="399" t="s">
        <v>47</v>
      </c>
      <c r="J118" s="4"/>
      <c r="K118" s="103"/>
      <c r="L118" s="103"/>
      <c r="M118" s="103"/>
      <c r="N118" s="103"/>
      <c r="O118" s="57"/>
      <c r="P118" s="398"/>
      <c r="Q118" s="57"/>
      <c r="R118" s="57"/>
      <c r="S118" s="178"/>
      <c r="T118" s="398"/>
    </row>
    <row r="119" spans="1:20" s="92" customFormat="1" ht="28.5">
      <c r="A119" s="4" t="s">
        <v>4</v>
      </c>
      <c r="B119" s="4" t="s">
        <v>1578</v>
      </c>
      <c r="C119" s="4" t="s">
        <v>1579</v>
      </c>
      <c r="D119" s="398" t="s">
        <v>48</v>
      </c>
      <c r="E119" s="398" t="s">
        <v>119</v>
      </c>
      <c r="F119" s="378" t="s">
        <v>2015</v>
      </c>
      <c r="G119" s="378" t="s">
        <v>2016</v>
      </c>
      <c r="H119" s="170">
        <v>853</v>
      </c>
      <c r="I119" s="399" t="s">
        <v>47</v>
      </c>
      <c r="J119" s="4"/>
      <c r="K119" s="103"/>
      <c r="L119" s="103"/>
      <c r="M119" s="103"/>
      <c r="N119" s="103"/>
      <c r="O119" s="57"/>
      <c r="P119" s="398"/>
      <c r="Q119" s="57"/>
      <c r="R119" s="57"/>
      <c r="S119" s="178"/>
      <c r="T119" s="398"/>
    </row>
    <row r="120" spans="1:20" s="92" customFormat="1" ht="28.5">
      <c r="A120" s="4" t="s">
        <v>4</v>
      </c>
      <c r="B120" s="4" t="s">
        <v>1578</v>
      </c>
      <c r="C120" s="4" t="s">
        <v>1579</v>
      </c>
      <c r="D120" s="398" t="s">
        <v>45</v>
      </c>
      <c r="E120" s="398" t="s">
        <v>40</v>
      </c>
      <c r="F120" s="398" t="s">
        <v>89</v>
      </c>
      <c r="G120" s="398" t="s">
        <v>40</v>
      </c>
      <c r="H120" s="170">
        <v>854</v>
      </c>
      <c r="I120" s="399" t="s">
        <v>47</v>
      </c>
      <c r="J120" s="4"/>
      <c r="K120" s="103"/>
      <c r="L120" s="103"/>
      <c r="M120" s="103"/>
      <c r="N120" s="103"/>
      <c r="O120" s="57"/>
      <c r="P120" s="398"/>
      <c r="Q120" s="57"/>
      <c r="R120" s="57"/>
      <c r="S120" s="178"/>
      <c r="T120" s="398"/>
    </row>
    <row r="121" spans="1:20" s="92" customFormat="1" ht="71.25">
      <c r="A121" s="4" t="s">
        <v>4</v>
      </c>
      <c r="B121" s="4" t="s">
        <v>1578</v>
      </c>
      <c r="C121" s="4" t="s">
        <v>1579</v>
      </c>
      <c r="D121" s="398" t="s">
        <v>45</v>
      </c>
      <c r="E121" s="398" t="s">
        <v>41</v>
      </c>
      <c r="F121" s="398" t="s">
        <v>89</v>
      </c>
      <c r="G121" s="398" t="s">
        <v>41</v>
      </c>
      <c r="H121" s="170">
        <v>855</v>
      </c>
      <c r="I121" s="398" t="s">
        <v>46</v>
      </c>
      <c r="J121" s="4" t="s">
        <v>1578</v>
      </c>
      <c r="K121" s="4" t="s">
        <v>1580</v>
      </c>
      <c r="L121" s="103">
        <v>0</v>
      </c>
      <c r="M121" s="410">
        <v>0.3</v>
      </c>
      <c r="N121" s="103">
        <v>0.01</v>
      </c>
      <c r="O121" s="57" t="s">
        <v>1581</v>
      </c>
      <c r="P121" s="411" t="s">
        <v>2155</v>
      </c>
      <c r="Q121" s="57" t="s">
        <v>210</v>
      </c>
      <c r="R121" s="57" t="s">
        <v>211</v>
      </c>
      <c r="S121" s="413" t="s">
        <v>2156</v>
      </c>
      <c r="T121" s="398"/>
    </row>
    <row r="122" spans="1:20" s="92" customFormat="1" ht="28.5">
      <c r="A122" s="4" t="s">
        <v>4</v>
      </c>
      <c r="B122" s="4" t="s">
        <v>1578</v>
      </c>
      <c r="C122" s="4" t="s">
        <v>1579</v>
      </c>
      <c r="D122" s="398" t="s">
        <v>45</v>
      </c>
      <c r="E122" s="398" t="s">
        <v>42</v>
      </c>
      <c r="F122" s="398" t="s">
        <v>89</v>
      </c>
      <c r="G122" s="398" t="s">
        <v>90</v>
      </c>
      <c r="H122" s="170">
        <v>856</v>
      </c>
      <c r="I122" s="399" t="s">
        <v>47</v>
      </c>
      <c r="J122" s="4"/>
      <c r="K122" s="103"/>
      <c r="L122" s="103"/>
      <c r="M122" s="103"/>
      <c r="N122" s="103"/>
      <c r="O122" s="57"/>
      <c r="P122" s="398"/>
      <c r="Q122" s="57"/>
      <c r="R122" s="57"/>
      <c r="S122" s="178"/>
      <c r="T122" s="398"/>
    </row>
    <row r="123" spans="1:20" s="92" customFormat="1" ht="28.5">
      <c r="A123" s="4" t="s">
        <v>4</v>
      </c>
      <c r="B123" s="4" t="s">
        <v>1578</v>
      </c>
      <c r="C123" s="4" t="s">
        <v>1579</v>
      </c>
      <c r="D123" s="398" t="s">
        <v>45</v>
      </c>
      <c r="E123" s="398" t="s">
        <v>43</v>
      </c>
      <c r="F123" s="398" t="s">
        <v>89</v>
      </c>
      <c r="G123" s="398" t="s">
        <v>91</v>
      </c>
      <c r="H123" s="170">
        <v>857</v>
      </c>
      <c r="I123" s="399" t="s">
        <v>47</v>
      </c>
      <c r="J123" s="4"/>
      <c r="K123" s="103"/>
      <c r="L123" s="103"/>
      <c r="M123" s="103"/>
      <c r="N123" s="103"/>
      <c r="O123" s="57"/>
      <c r="P123" s="398"/>
      <c r="Q123" s="57"/>
      <c r="R123" s="57"/>
      <c r="S123" s="178"/>
      <c r="T123" s="398"/>
    </row>
    <row r="124" spans="1:20" s="92" customFormat="1" ht="28.5">
      <c r="A124" s="4" t="s">
        <v>4</v>
      </c>
      <c r="B124" s="4" t="s">
        <v>1578</v>
      </c>
      <c r="C124" s="4" t="s">
        <v>1579</v>
      </c>
      <c r="D124" s="398" t="s">
        <v>45</v>
      </c>
      <c r="E124" s="398" t="s">
        <v>44</v>
      </c>
      <c r="F124" s="398" t="s">
        <v>89</v>
      </c>
      <c r="G124" s="398" t="s">
        <v>92</v>
      </c>
      <c r="H124" s="170">
        <v>858</v>
      </c>
      <c r="I124" s="399" t="s">
        <v>47</v>
      </c>
      <c r="J124" s="4"/>
      <c r="K124" s="103"/>
      <c r="L124" s="103"/>
      <c r="M124" s="103"/>
      <c r="N124" s="103"/>
      <c r="O124" s="57"/>
      <c r="P124" s="398"/>
      <c r="Q124" s="57"/>
      <c r="R124" s="57"/>
      <c r="S124" s="178"/>
      <c r="T124" s="398"/>
    </row>
    <row r="125" spans="1:20" s="92" customFormat="1" ht="28.5">
      <c r="A125" s="4" t="s">
        <v>4</v>
      </c>
      <c r="B125" s="4" t="s">
        <v>1578</v>
      </c>
      <c r="C125" s="4" t="s">
        <v>1579</v>
      </c>
      <c r="D125" s="398" t="s">
        <v>45</v>
      </c>
      <c r="E125" s="398" t="s">
        <v>119</v>
      </c>
      <c r="F125" s="378" t="s">
        <v>2017</v>
      </c>
      <c r="G125" s="378" t="s">
        <v>2016</v>
      </c>
      <c r="H125" s="170">
        <v>859</v>
      </c>
      <c r="I125" s="399" t="s">
        <v>47</v>
      </c>
      <c r="J125" s="4"/>
      <c r="K125" s="103"/>
      <c r="L125" s="103"/>
      <c r="M125" s="103"/>
      <c r="N125" s="103"/>
      <c r="O125" s="57"/>
      <c r="P125" s="398"/>
      <c r="Q125" s="57"/>
      <c r="R125" s="57"/>
      <c r="S125" s="178"/>
      <c r="T125" s="398"/>
    </row>
    <row r="126" spans="1:20" ht="42.75">
      <c r="A126" s="93" t="s">
        <v>74</v>
      </c>
      <c r="B126" s="93" t="s">
        <v>15</v>
      </c>
      <c r="C126" s="93" t="s">
        <v>928</v>
      </c>
      <c r="D126" s="52" t="s">
        <v>121</v>
      </c>
      <c r="E126" s="52" t="s">
        <v>301</v>
      </c>
      <c r="F126" s="52" t="s">
        <v>305</v>
      </c>
      <c r="G126" s="52" t="s">
        <v>127</v>
      </c>
      <c r="H126" s="384">
        <v>435</v>
      </c>
      <c r="I126" s="52" t="s">
        <v>47</v>
      </c>
      <c r="J126" s="75" t="s">
        <v>15</v>
      </c>
      <c r="K126" s="75" t="s">
        <v>927</v>
      </c>
      <c r="L126" s="58">
        <v>0</v>
      </c>
      <c r="M126" s="58">
        <v>1</v>
      </c>
      <c r="N126" s="58">
        <v>0.01</v>
      </c>
      <c r="O126" s="52" t="s">
        <v>120</v>
      </c>
      <c r="P126" s="52" t="s">
        <v>900</v>
      </c>
      <c r="Q126" s="52" t="s">
        <v>212</v>
      </c>
      <c r="R126" s="8" t="s">
        <v>213</v>
      </c>
      <c r="S126" s="176"/>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3"/>
      <c r="M127" s="103"/>
      <c r="N127" s="63"/>
      <c r="O127" s="57"/>
      <c r="P127" s="52"/>
      <c r="Q127" s="57"/>
      <c r="R127" s="57"/>
      <c r="S127" s="178"/>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8"/>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6" t="s">
        <v>2051</v>
      </c>
      <c r="Q129" s="57" t="str">
        <f t="shared" si="37"/>
        <v>buildings-sector-main.html#component-elec</v>
      </c>
      <c r="R129" s="57" t="str">
        <f t="shared" ref="R129:R131" si="38">R$126</f>
        <v>building-component-electrification.html</v>
      </c>
      <c r="S129" s="400" t="s">
        <v>2052</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4">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8"/>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4">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8"/>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3"/>
      <c r="M132" s="103"/>
      <c r="N132" s="63"/>
      <c r="O132" s="57"/>
      <c r="P132" s="52"/>
      <c r="Q132" s="57"/>
      <c r="R132" s="57"/>
      <c r="S132" s="178"/>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4">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6" t="s">
        <v>2053</v>
      </c>
      <c r="Q133" s="57"/>
      <c r="R133" s="57"/>
      <c r="S133" s="178" t="s">
        <v>2052</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3">
        <f t="shared" si="39"/>
        <v>0</v>
      </c>
      <c r="M134" s="393">
        <v>0.5</v>
      </c>
      <c r="N134" s="63">
        <f t="shared" si="39"/>
        <v>0.01</v>
      </c>
      <c r="O134" s="57" t="str">
        <f t="shared" si="39"/>
        <v>% of newly sold non-electric building components</v>
      </c>
      <c r="P134" s="376" t="s">
        <v>2021</v>
      </c>
      <c r="Q134" s="57" t="str">
        <f t="shared" ref="Q134:R136" si="40">Q$126</f>
        <v>buildings-sector-main.html#component-elec</v>
      </c>
      <c r="R134" s="57" t="str">
        <f t="shared" si="40"/>
        <v>building-component-electrification.html</v>
      </c>
      <c r="S134" s="178" t="s">
        <v>2052</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4">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8"/>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4">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8"/>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3"/>
      <c r="M137" s="103"/>
      <c r="N137" s="63"/>
      <c r="O137" s="57"/>
      <c r="P137" s="52"/>
      <c r="Q137" s="57"/>
      <c r="R137" s="57"/>
      <c r="S137" s="178"/>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4">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6" t="s">
        <v>2054</v>
      </c>
      <c r="Q138" s="57"/>
      <c r="R138" s="57"/>
      <c r="S138" s="178" t="s">
        <v>2052</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6" t="s">
        <v>2022</v>
      </c>
      <c r="Q139" s="57" t="str">
        <f t="shared" ref="Q139:R140" si="42">Q$126</f>
        <v>buildings-sector-main.html#component-elec</v>
      </c>
      <c r="R139" s="57" t="str">
        <f t="shared" si="42"/>
        <v>building-component-electrification.html</v>
      </c>
      <c r="S139" s="178" t="s">
        <v>2052</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4">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8"/>
      <c r="T140" s="57"/>
    </row>
    <row r="141" spans="1:20" s="4" customFormat="1" ht="99.75">
      <c r="A141" s="93" t="s">
        <v>74</v>
      </c>
      <c r="B141" s="93" t="s">
        <v>106</v>
      </c>
      <c r="C141" s="93" t="s">
        <v>326</v>
      </c>
      <c r="D141" s="52" t="s">
        <v>121</v>
      </c>
      <c r="E141" s="52" t="s">
        <v>301</v>
      </c>
      <c r="F141" s="52" t="s">
        <v>305</v>
      </c>
      <c r="G141" s="52" t="s">
        <v>127</v>
      </c>
      <c r="H141" s="384">
        <v>13</v>
      </c>
      <c r="I141" s="52" t="s">
        <v>47</v>
      </c>
      <c r="J141" s="75" t="s">
        <v>106</v>
      </c>
      <c r="K141" s="75" t="s">
        <v>624</v>
      </c>
      <c r="L141" s="58">
        <v>0</v>
      </c>
      <c r="M141" s="58">
        <f>ROUND(MaxBoundCalculations!B162,2)</f>
        <v>0.22</v>
      </c>
      <c r="N141" s="58">
        <v>0.01</v>
      </c>
      <c r="O141" s="52" t="s">
        <v>33</v>
      </c>
      <c r="P141" s="376" t="s">
        <v>2012</v>
      </c>
      <c r="Q141" s="52" t="s">
        <v>214</v>
      </c>
      <c r="R141" s="8" t="s">
        <v>215</v>
      </c>
      <c r="S141" s="176"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1">
        <v>0.6</v>
      </c>
      <c r="N142" s="60">
        <f t="shared" si="45"/>
        <v>0.01</v>
      </c>
      <c r="O142" s="54" t="str">
        <f t="shared" si="45"/>
        <v>% reduction in energy use</v>
      </c>
      <c r="P142" s="376" t="s">
        <v>2057</v>
      </c>
      <c r="Q142" s="54" t="str">
        <f t="shared" si="45"/>
        <v>buildings-sector-main.html#eff-stds</v>
      </c>
      <c r="R142" s="54" t="str">
        <f t="shared" si="45"/>
        <v>building-energy-efficiency-standards.html</v>
      </c>
      <c r="S142" s="401" t="s">
        <v>2056</v>
      </c>
      <c r="T142" s="396" t="s">
        <v>2058</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1">
        <v>0.6</v>
      </c>
      <c r="N143" s="60">
        <f t="shared" si="45"/>
        <v>0.01</v>
      </c>
      <c r="O143" s="54" t="str">
        <f t="shared" si="45"/>
        <v>% reduction in energy use</v>
      </c>
      <c r="P143" s="376" t="s">
        <v>2023</v>
      </c>
      <c r="Q143" s="54" t="str">
        <f t="shared" si="45"/>
        <v>buildings-sector-main.html#eff-stds</v>
      </c>
      <c r="R143" s="54" t="str">
        <f t="shared" si="45"/>
        <v>building-energy-efficiency-standards.html</v>
      </c>
      <c r="S143" s="401" t="s">
        <v>2055</v>
      </c>
      <c r="T143" s="396" t="s">
        <v>2058</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1">
        <v>0.6</v>
      </c>
      <c r="N144" s="60">
        <f t="shared" si="45"/>
        <v>0.01</v>
      </c>
      <c r="O144" s="54" t="str">
        <f t="shared" si="45"/>
        <v>% reduction in energy use</v>
      </c>
      <c r="P144" s="376" t="s">
        <v>2024</v>
      </c>
      <c r="Q144" s="54" t="str">
        <f t="shared" si="45"/>
        <v>buildings-sector-main.html#eff-stds</v>
      </c>
      <c r="R144" s="54" t="str">
        <f t="shared" si="45"/>
        <v>building-energy-efficiency-standards.html</v>
      </c>
      <c r="S144" s="401" t="s">
        <v>2059</v>
      </c>
      <c r="T144" s="401" t="s">
        <v>2058</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1">
        <v>0.6</v>
      </c>
      <c r="N145" s="60">
        <f t="shared" si="45"/>
        <v>0.01</v>
      </c>
      <c r="O145" s="54" t="str">
        <f t="shared" si="45"/>
        <v>% reduction in energy use</v>
      </c>
      <c r="P145" s="376" t="s">
        <v>2025</v>
      </c>
      <c r="Q145" s="54" t="str">
        <f t="shared" si="45"/>
        <v>buildings-sector-main.html#eff-stds</v>
      </c>
      <c r="R145" s="54" t="str">
        <f t="shared" si="45"/>
        <v>building-energy-efficiency-standards.html</v>
      </c>
      <c r="S145" s="401" t="s">
        <v>2059</v>
      </c>
      <c r="T145" s="402"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1">
        <v>0.6</v>
      </c>
      <c r="N146" s="60">
        <f t="shared" si="45"/>
        <v>0.01</v>
      </c>
      <c r="O146" s="54" t="str">
        <f t="shared" si="45"/>
        <v>% reduction in energy use</v>
      </c>
      <c r="P146" s="376" t="s">
        <v>2026</v>
      </c>
      <c r="Q146" s="54" t="str">
        <f t="shared" si="45"/>
        <v>buildings-sector-main.html#eff-stds</v>
      </c>
      <c r="R146" s="54" t="str">
        <f t="shared" si="45"/>
        <v>building-energy-efficiency-standards.html</v>
      </c>
      <c r="S146" s="401" t="s">
        <v>2059</v>
      </c>
      <c r="T146" s="402"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4">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6" t="s">
        <v>631</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4">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6" t="s">
        <v>632</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4">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6" t="s">
        <v>633</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4">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6" t="s">
        <v>634</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4">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6" t="s">
        <v>635</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4">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6" t="s">
        <v>636</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4">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6" t="s">
        <v>1946</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6">
        <v>0.6</v>
      </c>
      <c r="N154" s="60">
        <f t="shared" si="45"/>
        <v>0.01</v>
      </c>
      <c r="O154" s="54" t="str">
        <f t="shared" si="45"/>
        <v>% reduction in energy use</v>
      </c>
      <c r="P154" s="376" t="s">
        <v>2060</v>
      </c>
      <c r="Q154" s="54" t="str">
        <f t="shared" si="45"/>
        <v>buildings-sector-main.html#eff-stds</v>
      </c>
      <c r="R154" s="54" t="str">
        <f t="shared" si="45"/>
        <v>building-energy-efficiency-standards.html</v>
      </c>
      <c r="S154" s="401" t="s">
        <v>2056</v>
      </c>
      <c r="T154" s="402"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6">
        <v>0.6</v>
      </c>
      <c r="N155" s="60">
        <f t="shared" si="45"/>
        <v>0.01</v>
      </c>
      <c r="O155" s="54" t="str">
        <f t="shared" si="45"/>
        <v>% reduction in energy use</v>
      </c>
      <c r="P155" s="376" t="s">
        <v>1947</v>
      </c>
      <c r="Q155" s="54" t="str">
        <f t="shared" si="45"/>
        <v>buildings-sector-main.html#eff-stds</v>
      </c>
      <c r="R155" s="54" t="str">
        <f t="shared" si="45"/>
        <v>building-energy-efficiency-standards.html</v>
      </c>
      <c r="S155" s="396" t="s">
        <v>2061</v>
      </c>
      <c r="T155" s="396" t="s">
        <v>2062</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6">
        <v>0.6</v>
      </c>
      <c r="N156" s="60">
        <f t="shared" si="45"/>
        <v>0.01</v>
      </c>
      <c r="O156" s="54" t="str">
        <f t="shared" si="45"/>
        <v>% reduction in energy use</v>
      </c>
      <c r="P156" s="376" t="s">
        <v>1948</v>
      </c>
      <c r="Q156" s="54" t="str">
        <f t="shared" si="45"/>
        <v>buildings-sector-main.html#eff-stds</v>
      </c>
      <c r="R156" s="54" t="str">
        <f t="shared" si="45"/>
        <v>building-energy-efficiency-standards.html</v>
      </c>
      <c r="S156" s="396" t="s">
        <v>2061</v>
      </c>
      <c r="T156" s="396" t="s">
        <v>2062</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6">
        <v>0.6</v>
      </c>
      <c r="N157" s="60">
        <f t="shared" si="45"/>
        <v>0.01</v>
      </c>
      <c r="O157" s="54" t="str">
        <f t="shared" si="45"/>
        <v>% reduction in energy use</v>
      </c>
      <c r="P157" s="376" t="s">
        <v>1949</v>
      </c>
      <c r="Q157" s="54" t="str">
        <f t="shared" si="45"/>
        <v>buildings-sector-main.html#eff-stds</v>
      </c>
      <c r="R157" s="54" t="str">
        <f t="shared" si="45"/>
        <v>building-energy-efficiency-standards.html</v>
      </c>
      <c r="S157" s="396" t="s">
        <v>2061</v>
      </c>
      <c r="T157" s="396" t="s">
        <v>2062</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6">
        <v>0.6</v>
      </c>
      <c r="N158" s="60">
        <f t="shared" si="50"/>
        <v>0.01</v>
      </c>
      <c r="O158" s="54" t="str">
        <f t="shared" si="50"/>
        <v>% reduction in energy use</v>
      </c>
      <c r="P158" s="376" t="s">
        <v>1950</v>
      </c>
      <c r="Q158" s="54" t="str">
        <f t="shared" ref="Q158:R158" si="51">Q$141</f>
        <v>buildings-sector-main.html#eff-stds</v>
      </c>
      <c r="R158" s="54" t="str">
        <f t="shared" si="51"/>
        <v>building-energy-efficiency-standards.html</v>
      </c>
      <c r="S158" s="396" t="s">
        <v>2061</v>
      </c>
      <c r="T158" s="396" t="s">
        <v>2062</v>
      </c>
    </row>
    <row r="159" spans="1:20" s="4" customFormat="1" ht="57">
      <c r="A159" s="93" t="s">
        <v>74</v>
      </c>
      <c r="B159" s="93" t="s">
        <v>14</v>
      </c>
      <c r="C159" s="93" t="s">
        <v>7</v>
      </c>
      <c r="D159" s="52"/>
      <c r="E159" s="52"/>
      <c r="F159" s="52"/>
      <c r="G159" s="52"/>
      <c r="H159" s="384">
        <v>19</v>
      </c>
      <c r="I159" s="52" t="s">
        <v>47</v>
      </c>
      <c r="J159" s="75" t="s">
        <v>14</v>
      </c>
      <c r="K159" s="75" t="s">
        <v>623</v>
      </c>
      <c r="L159" s="64">
        <v>0</v>
      </c>
      <c r="M159" s="64">
        <v>1</v>
      </c>
      <c r="N159" s="64">
        <v>1</v>
      </c>
      <c r="O159" s="52" t="s">
        <v>32</v>
      </c>
      <c r="P159" s="52" t="s">
        <v>641</v>
      </c>
      <c r="Q159" s="52" t="s">
        <v>216</v>
      </c>
      <c r="R159" s="8" t="s">
        <v>217</v>
      </c>
      <c r="S159" s="177" t="s">
        <v>77</v>
      </c>
      <c r="T159" s="54"/>
    </row>
    <row r="160" spans="1:20" s="4" customFormat="1" ht="57">
      <c r="A160" s="93" t="s">
        <v>74</v>
      </c>
      <c r="B160" s="93" t="s">
        <v>283</v>
      </c>
      <c r="C160" s="93" t="s">
        <v>327</v>
      </c>
      <c r="D160" s="52"/>
      <c r="E160" s="52"/>
      <c r="F160" s="52"/>
      <c r="G160" s="52"/>
      <c r="H160" s="53">
        <v>146</v>
      </c>
      <c r="I160" s="52" t="s">
        <v>46</v>
      </c>
      <c r="J160" s="53" t="s">
        <v>381</v>
      </c>
      <c r="K160" s="75" t="s">
        <v>622</v>
      </c>
      <c r="L160" s="64">
        <v>0</v>
      </c>
      <c r="M160" s="387">
        <v>0.2</v>
      </c>
      <c r="N160" s="66">
        <v>5.0000000000000001E-3</v>
      </c>
      <c r="O160" s="52" t="s">
        <v>284</v>
      </c>
      <c r="P160" s="376" t="s">
        <v>1951</v>
      </c>
      <c r="Q160" s="52" t="s">
        <v>285</v>
      </c>
      <c r="R160" s="8" t="s">
        <v>286</v>
      </c>
      <c r="S160" s="388" t="s">
        <v>2063</v>
      </c>
      <c r="T160" s="8"/>
    </row>
    <row r="161" spans="1:20" s="4" customFormat="1" ht="71.25">
      <c r="A161" s="93" t="s">
        <v>74</v>
      </c>
      <c r="B161" s="93" t="s">
        <v>287</v>
      </c>
      <c r="C161" s="93" t="s">
        <v>290</v>
      </c>
      <c r="D161" s="52"/>
      <c r="E161" s="52"/>
      <c r="F161" s="52"/>
      <c r="G161" s="52"/>
      <c r="H161" s="53">
        <v>147</v>
      </c>
      <c r="I161" s="52" t="s">
        <v>46</v>
      </c>
      <c r="J161" s="53" t="s">
        <v>381</v>
      </c>
      <c r="K161" s="75" t="s">
        <v>621</v>
      </c>
      <c r="L161" s="64">
        <v>0</v>
      </c>
      <c r="M161" s="58">
        <v>0.5</v>
      </c>
      <c r="N161" s="59">
        <v>0.01</v>
      </c>
      <c r="O161" s="52" t="s">
        <v>291</v>
      </c>
      <c r="P161" s="376" t="s">
        <v>1952</v>
      </c>
      <c r="Q161" s="52" t="s">
        <v>288</v>
      </c>
      <c r="R161" s="8" t="s">
        <v>289</v>
      </c>
      <c r="S161" s="388" t="s">
        <v>2064</v>
      </c>
      <c r="T161" s="54"/>
    </row>
    <row r="162" spans="1:20" s="4" customFormat="1" ht="85.5">
      <c r="A162" s="93" t="s">
        <v>74</v>
      </c>
      <c r="B162" s="93" t="s">
        <v>13</v>
      </c>
      <c r="C162" s="93" t="s">
        <v>133</v>
      </c>
      <c r="D162" s="52"/>
      <c r="E162" s="52"/>
      <c r="F162" s="52"/>
      <c r="G162" s="52"/>
      <c r="H162" s="53">
        <v>20</v>
      </c>
      <c r="I162" s="52" t="s">
        <v>46</v>
      </c>
      <c r="J162" s="75" t="s">
        <v>13</v>
      </c>
      <c r="K162" s="75" t="s">
        <v>620</v>
      </c>
      <c r="L162" s="64">
        <v>0</v>
      </c>
      <c r="M162" s="64">
        <v>1</v>
      </c>
      <c r="N162" s="64">
        <v>1</v>
      </c>
      <c r="O162" s="52" t="s">
        <v>32</v>
      </c>
      <c r="P162" s="376" t="s">
        <v>2066</v>
      </c>
      <c r="Q162" s="52" t="s">
        <v>218</v>
      </c>
      <c r="R162" s="8" t="s">
        <v>219</v>
      </c>
      <c r="S162" s="388" t="s">
        <v>2065</v>
      </c>
      <c r="T162" s="54"/>
    </row>
    <row r="163" spans="1:20" s="4" customFormat="1" ht="57">
      <c r="A163" s="93" t="s">
        <v>74</v>
      </c>
      <c r="B163" s="93" t="s">
        <v>898</v>
      </c>
      <c r="C163" s="93" t="s">
        <v>897</v>
      </c>
      <c r="D163" s="52" t="s">
        <v>301</v>
      </c>
      <c r="E163" s="52"/>
      <c r="F163" s="52" t="s">
        <v>305</v>
      </c>
      <c r="G163" s="52"/>
      <c r="H163" s="53">
        <v>378</v>
      </c>
      <c r="I163" s="52" t="s">
        <v>46</v>
      </c>
      <c r="J163" s="75" t="s">
        <v>16</v>
      </c>
      <c r="K163" s="75" t="s">
        <v>619</v>
      </c>
      <c r="L163" s="58">
        <v>0</v>
      </c>
      <c r="M163" s="58">
        <v>0.5</v>
      </c>
      <c r="N163" s="58">
        <v>0.01</v>
      </c>
      <c r="O163" s="52" t="s">
        <v>899</v>
      </c>
      <c r="P163" s="52" t="s">
        <v>1480</v>
      </c>
      <c r="Q163" s="52" t="s">
        <v>220</v>
      </c>
      <c r="R163" s="8" t="s">
        <v>221</v>
      </c>
      <c r="S163" s="176"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1481</v>
      </c>
      <c r="Q164" s="52" t="s">
        <v>220</v>
      </c>
      <c r="R164" s="8" t="s">
        <v>221</v>
      </c>
      <c r="S164" s="179"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1482</v>
      </c>
      <c r="Q165" s="52" t="s">
        <v>220</v>
      </c>
      <c r="R165" s="8" t="s">
        <v>221</v>
      </c>
      <c r="S165" s="179" t="str">
        <f>S164</f>
        <v>Calculated from model data; see the relevant variable(s) in the InputData folder for source information.</v>
      </c>
      <c r="T165" s="54"/>
    </row>
    <row r="166" spans="1:20" s="4" customFormat="1" ht="28.5">
      <c r="A166" s="93" t="s">
        <v>74</v>
      </c>
      <c r="B166" s="93" t="s">
        <v>12</v>
      </c>
      <c r="C166" s="93" t="s">
        <v>6</v>
      </c>
      <c r="D166" s="52" t="s">
        <v>121</v>
      </c>
      <c r="E166" s="52"/>
      <c r="F166" s="52" t="s">
        <v>127</v>
      </c>
      <c r="G166" s="52"/>
      <c r="H166" s="384">
        <v>27</v>
      </c>
      <c r="I166" s="52" t="s">
        <v>47</v>
      </c>
      <c r="J166" s="75" t="s">
        <v>12</v>
      </c>
      <c r="K166" s="75" t="s">
        <v>618</v>
      </c>
      <c r="L166" s="64">
        <v>0</v>
      </c>
      <c r="M166" s="64">
        <v>1</v>
      </c>
      <c r="N166" s="64">
        <v>1</v>
      </c>
      <c r="O166" s="52" t="s">
        <v>32</v>
      </c>
      <c r="P166" s="52" t="s">
        <v>642</v>
      </c>
      <c r="Q166" s="52" t="s">
        <v>222</v>
      </c>
      <c r="R166" s="8" t="s">
        <v>223</v>
      </c>
      <c r="S166" s="177"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6" t="s">
        <v>1953</v>
      </c>
      <c r="Q167" s="52" t="s">
        <v>222</v>
      </c>
      <c r="R167" s="8" t="s">
        <v>223</v>
      </c>
      <c r="S167" s="177"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6" t="s">
        <v>1954</v>
      </c>
      <c r="Q170" s="52" t="s">
        <v>222</v>
      </c>
      <c r="R170" s="8" t="s">
        <v>223</v>
      </c>
      <c r="S170" s="177"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c r="A172" s="94" t="s">
        <v>8</v>
      </c>
      <c r="B172" s="94" t="s">
        <v>363</v>
      </c>
      <c r="C172" s="94"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7"/>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79"/>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79"/>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79"/>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5" t="s">
        <v>1887</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79"/>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c r="A185" s="73" t="str">
        <f t="shared" si="60"/>
        <v>Electricity Supply</v>
      </c>
      <c r="B185" s="73" t="str">
        <f t="shared" si="60"/>
        <v>Ban New Power Plants</v>
      </c>
      <c r="C185" s="73" t="str">
        <f t="shared" si="60"/>
        <v>Boolean Ban New Power Plants</v>
      </c>
      <c r="D185" s="8" t="s">
        <v>1230</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c r="A186" s="73" t="str">
        <f t="shared" si="60"/>
        <v>Electricity Supply</v>
      </c>
      <c r="B186" s="73" t="str">
        <f t="shared" si="60"/>
        <v>Ban New Power Plants</v>
      </c>
      <c r="C186" s="73" t="str">
        <f t="shared" si="60"/>
        <v>Boolean Ban New Power Plants</v>
      </c>
      <c r="D186" s="8" t="s">
        <v>1231</v>
      </c>
      <c r="E186" s="52"/>
      <c r="F186" s="8" t="s">
        <v>1052</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c r="A187" s="73" t="str">
        <f t="shared" si="60"/>
        <v>Electricity Supply</v>
      </c>
      <c r="B187" s="73" t="str">
        <f t="shared" si="60"/>
        <v>Ban New Power Plants</v>
      </c>
      <c r="C187" s="73" t="str">
        <f t="shared" si="60"/>
        <v>Boolean Ban New Power Plants</v>
      </c>
      <c r="D187" s="8" t="s">
        <v>1232</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c r="A188" s="94" t="s">
        <v>8</v>
      </c>
      <c r="B188" s="94" t="s">
        <v>29</v>
      </c>
      <c r="C188" s="94" t="s">
        <v>2042</v>
      </c>
      <c r="D188" s="52" t="s">
        <v>487</v>
      </c>
      <c r="E188" s="52"/>
      <c r="F188" s="52" t="s">
        <v>486</v>
      </c>
      <c r="G188" s="8"/>
      <c r="H188" s="55">
        <v>876</v>
      </c>
      <c r="I188" s="8" t="s">
        <v>46</v>
      </c>
      <c r="J188" s="94" t="s">
        <v>2043</v>
      </c>
      <c r="K188" s="94" t="s">
        <v>2044</v>
      </c>
      <c r="L188" s="61">
        <v>0</v>
      </c>
      <c r="M188" s="61">
        <v>1</v>
      </c>
      <c r="N188" s="61">
        <v>0.01</v>
      </c>
      <c r="O188" s="8" t="s">
        <v>1312</v>
      </c>
      <c r="P188" s="376" t="s">
        <v>2068</v>
      </c>
      <c r="Q188" s="52" t="s">
        <v>260</v>
      </c>
      <c r="R188" s="8" t="s">
        <v>261</v>
      </c>
      <c r="S188" s="378" t="s">
        <v>2067</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6" t="s">
        <v>2074</v>
      </c>
      <c r="Q189" s="63" t="str">
        <f t="shared" si="65"/>
        <v>ccs.html#ccs</v>
      </c>
      <c r="R189" s="63" t="str">
        <f t="shared" si="65"/>
        <v>carbon-capture-and-sequestration.html</v>
      </c>
      <c r="S189" s="378" t="s">
        <v>2067</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6" t="s">
        <v>2073</v>
      </c>
      <c r="Q195" s="63" t="str">
        <f t="shared" si="67"/>
        <v>ccs.html#ccs</v>
      </c>
      <c r="R195" s="63" t="str">
        <f t="shared" si="67"/>
        <v>carbon-capture-and-sequestration.html</v>
      </c>
      <c r="S195" s="378" t="s">
        <v>2067</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6" t="s">
        <v>2072</v>
      </c>
      <c r="Q197" s="63" t="str">
        <f t="shared" si="64"/>
        <v>ccs.html#ccs</v>
      </c>
      <c r="R197" s="63" t="str">
        <f t="shared" si="64"/>
        <v>carbon-capture-and-sequestration.html</v>
      </c>
      <c r="S197" s="378" t="s">
        <v>2067</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6" t="s">
        <v>2069</v>
      </c>
      <c r="Q198" s="63" t="str">
        <f t="shared" si="64"/>
        <v>ccs.html#ccs</v>
      </c>
      <c r="R198" s="63" t="str">
        <f t="shared" si="64"/>
        <v>carbon-capture-and-sequestration.html</v>
      </c>
      <c r="S198" s="378" t="s">
        <v>2067</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6" t="s">
        <v>2070</v>
      </c>
      <c r="Q199" s="63" t="str">
        <f t="shared" si="64"/>
        <v>ccs.html#ccs</v>
      </c>
      <c r="R199" s="63" t="str">
        <f t="shared" si="64"/>
        <v>carbon-capture-and-sequestration.html</v>
      </c>
      <c r="S199" s="378" t="s">
        <v>2067</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1230</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1231</v>
      </c>
      <c r="E202" s="52"/>
      <c r="F202" s="8" t="s">
        <v>1052</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1232</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6" t="s">
        <v>2071</v>
      </c>
      <c r="Q203" s="63" t="str">
        <f t="shared" si="68"/>
        <v>ccs.html#ccs</v>
      </c>
      <c r="R203" s="63" t="str">
        <f t="shared" si="68"/>
        <v>carbon-capture-and-sequestration.html</v>
      </c>
      <c r="S203" s="378" t="s">
        <v>2067</v>
      </c>
      <c r="T203" s="54"/>
    </row>
    <row r="204" spans="1:20" s="4" customFormat="1" ht="156.75">
      <c r="A204" s="93" t="s">
        <v>8</v>
      </c>
      <c r="B204" s="52" t="s">
        <v>1217</v>
      </c>
      <c r="C204" s="93" t="s">
        <v>1218</v>
      </c>
      <c r="D204" s="52"/>
      <c r="E204" s="52"/>
      <c r="F204" s="52"/>
      <c r="G204" s="52"/>
      <c r="H204" s="53">
        <v>508</v>
      </c>
      <c r="I204" s="52" t="s">
        <v>46</v>
      </c>
      <c r="J204" s="52" t="s">
        <v>1217</v>
      </c>
      <c r="K204" s="75" t="s">
        <v>606</v>
      </c>
      <c r="L204" s="58">
        <v>0</v>
      </c>
      <c r="M204" s="59">
        <v>1</v>
      </c>
      <c r="N204" s="59">
        <v>0.01</v>
      </c>
      <c r="O204" s="52" t="s">
        <v>37</v>
      </c>
      <c r="P204" s="388" t="s">
        <v>2103</v>
      </c>
      <c r="Q204" s="52" t="s">
        <v>877</v>
      </c>
      <c r="R204" s="8" t="s">
        <v>878</v>
      </c>
      <c r="S204" s="388" t="s">
        <v>2075</v>
      </c>
      <c r="T204" s="52"/>
    </row>
    <row r="205" spans="1:20" s="2" customFormat="1" ht="57">
      <c r="A205" s="94" t="s">
        <v>8</v>
      </c>
      <c r="B205" s="94" t="s">
        <v>292</v>
      </c>
      <c r="C205" s="94" t="s">
        <v>295</v>
      </c>
      <c r="D205" s="8"/>
      <c r="E205" s="8"/>
      <c r="F205" s="8"/>
      <c r="G205" s="8"/>
      <c r="H205" s="55">
        <v>148</v>
      </c>
      <c r="I205" s="52" t="s">
        <v>46</v>
      </c>
      <c r="J205" s="74" t="s">
        <v>382</v>
      </c>
      <c r="K205" s="75" t="s">
        <v>616</v>
      </c>
      <c r="L205" s="62">
        <v>-0.5</v>
      </c>
      <c r="M205" s="62">
        <v>1</v>
      </c>
      <c r="N205" s="62">
        <v>0.02</v>
      </c>
      <c r="O205" s="8" t="s">
        <v>296</v>
      </c>
      <c r="P205" s="378" t="s">
        <v>2076</v>
      </c>
      <c r="Q205" s="52" t="s">
        <v>298</v>
      </c>
      <c r="R205" s="8" t="s">
        <v>300</v>
      </c>
      <c r="S205" s="388" t="s">
        <v>2077</v>
      </c>
      <c r="T205" s="8"/>
    </row>
    <row r="206" spans="1:20" s="2" customFormat="1" ht="57">
      <c r="A206" s="94" t="s">
        <v>8</v>
      </c>
      <c r="B206" s="94" t="s">
        <v>293</v>
      </c>
      <c r="C206" s="94" t="s">
        <v>294</v>
      </c>
      <c r="D206" s="52" t="s">
        <v>487</v>
      </c>
      <c r="E206" s="52"/>
      <c r="F206" s="52" t="s">
        <v>486</v>
      </c>
      <c r="G206" s="8"/>
      <c r="H206" s="383">
        <v>149</v>
      </c>
      <c r="I206" s="52" t="s">
        <v>47</v>
      </c>
      <c r="J206" s="74" t="s">
        <v>382</v>
      </c>
      <c r="K206" s="75" t="s">
        <v>615</v>
      </c>
      <c r="L206" s="62">
        <v>-0.5</v>
      </c>
      <c r="M206" s="62">
        <v>1</v>
      </c>
      <c r="N206" s="62">
        <v>0.02</v>
      </c>
      <c r="O206" s="8" t="s">
        <v>297</v>
      </c>
      <c r="P206" s="378" t="s">
        <v>1955</v>
      </c>
      <c r="Q206" s="52" t="s">
        <v>299</v>
      </c>
      <c r="R206" s="8" t="s">
        <v>300</v>
      </c>
      <c r="S206" s="388" t="s">
        <v>2077</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3">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3">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8" t="s">
        <v>1955</v>
      </c>
      <c r="Q209" s="73" t="str">
        <f t="shared" si="70"/>
        <v>electricity-sector-main.html#elec-imports</v>
      </c>
      <c r="R209" s="73" t="str">
        <f t="shared" si="70"/>
        <v>electricity-imports-exports.html</v>
      </c>
      <c r="S209" s="388" t="s">
        <v>2077</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3">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3">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3">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5" t="s">
        <v>1887</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3">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1230</v>
      </c>
      <c r="E219" s="52"/>
      <c r="F219" s="8" t="s">
        <v>911</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1231</v>
      </c>
      <c r="E220" s="52"/>
      <c r="F220" s="8" t="s">
        <v>1052</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1232</v>
      </c>
      <c r="E221" s="52"/>
      <c r="F221" s="8" t="s">
        <v>913</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c r="A222" s="93" t="s">
        <v>8</v>
      </c>
      <c r="B222" s="93" t="s">
        <v>329</v>
      </c>
      <c r="C222" s="93" t="s">
        <v>328</v>
      </c>
      <c r="D222" s="52"/>
      <c r="E222" s="52"/>
      <c r="F222" s="52"/>
      <c r="G222" s="52"/>
      <c r="H222" s="53">
        <v>619</v>
      </c>
      <c r="I222" s="52" t="s">
        <v>47</v>
      </c>
      <c r="J222" s="75" t="s">
        <v>329</v>
      </c>
      <c r="K222" s="75" t="s">
        <v>614</v>
      </c>
      <c r="L222" s="64"/>
      <c r="M222" s="64"/>
      <c r="N222" s="64"/>
      <c r="O222" s="52"/>
      <c r="P222" s="52"/>
      <c r="Q222" s="52"/>
      <c r="R222" s="8"/>
      <c r="S222" s="176"/>
      <c r="T222" s="52"/>
    </row>
    <row r="223" spans="1:20" ht="57">
      <c r="A223" s="93" t="s">
        <v>8</v>
      </c>
      <c r="B223" s="93" t="s">
        <v>17</v>
      </c>
      <c r="C223" s="93" t="s">
        <v>30</v>
      </c>
      <c r="D223" s="52"/>
      <c r="E223" s="52"/>
      <c r="F223" s="52"/>
      <c r="G223" s="52"/>
      <c r="H223" s="53">
        <v>30</v>
      </c>
      <c r="I223" s="52" t="s">
        <v>46</v>
      </c>
      <c r="J223" s="75" t="s">
        <v>17</v>
      </c>
      <c r="K223" s="75" t="s">
        <v>613</v>
      </c>
      <c r="L223" s="58">
        <v>0</v>
      </c>
      <c r="M223" s="59">
        <v>1</v>
      </c>
      <c r="N223" s="59">
        <v>0.01</v>
      </c>
      <c r="O223" s="52" t="s">
        <v>36</v>
      </c>
      <c r="P223" s="376" t="s">
        <v>2145</v>
      </c>
      <c r="Q223" s="52" t="s">
        <v>224</v>
      </c>
      <c r="R223" s="8" t="s">
        <v>225</v>
      </c>
      <c r="S223" s="378" t="s">
        <v>2078</v>
      </c>
      <c r="T223" s="52"/>
    </row>
    <row r="224" spans="1:20" ht="78" customHeight="1">
      <c r="A224" s="93" t="s">
        <v>8</v>
      </c>
      <c r="B224" s="93" t="s">
        <v>135</v>
      </c>
      <c r="C224" s="93" t="s">
        <v>134</v>
      </c>
      <c r="D224" s="52" t="s">
        <v>487</v>
      </c>
      <c r="E224" s="52"/>
      <c r="F224" s="52" t="s">
        <v>486</v>
      </c>
      <c r="G224" s="52"/>
      <c r="H224" s="53">
        <v>31</v>
      </c>
      <c r="I224" s="52" t="s">
        <v>46</v>
      </c>
      <c r="J224" s="75" t="s">
        <v>135</v>
      </c>
      <c r="K224" s="75" t="s">
        <v>612</v>
      </c>
      <c r="L224" s="69">
        <v>0</v>
      </c>
      <c r="M224" s="69">
        <v>25000</v>
      </c>
      <c r="N224" s="69">
        <v>500</v>
      </c>
      <c r="O224" s="52" t="s">
        <v>204</v>
      </c>
      <c r="P224" s="378" t="s">
        <v>1956</v>
      </c>
      <c r="Q224" s="52" t="s">
        <v>226</v>
      </c>
      <c r="R224" s="8" t="s">
        <v>227</v>
      </c>
      <c r="S224" s="378" t="s">
        <v>2079</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4">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1603</v>
      </c>
      <c r="Q225" s="52"/>
      <c r="R225" s="8"/>
      <c r="S225" s="176"/>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9">
        <v>10000</v>
      </c>
      <c r="N226" s="389">
        <v>100</v>
      </c>
      <c r="O226" s="54" t="str">
        <f>O$224</f>
        <v>MW/year</v>
      </c>
      <c r="P226" s="376" t="s">
        <v>1957</v>
      </c>
      <c r="Q226" s="54" t="str">
        <f t="shared" ref="Q226:R226" si="75">Q$224</f>
        <v>electricity-sector-main.html#early-ret</v>
      </c>
      <c r="R226" s="54" t="str">
        <f t="shared" si="75"/>
        <v>early-retirement-of-power-plants.html</v>
      </c>
      <c r="S226" s="378" t="s">
        <v>2079</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5" t="s">
        <v>1887</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1602</v>
      </c>
      <c r="Q234" s="52"/>
      <c r="R234" s="8"/>
      <c r="S234" s="176"/>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1563</v>
      </c>
      <c r="Q235" s="54" t="str">
        <f>Q$224</f>
        <v>electricity-sector-main.html#early-ret</v>
      </c>
      <c r="R235" s="54" t="str">
        <f>R$224</f>
        <v>early-retirement-of-power-plants.html</v>
      </c>
      <c r="S235" s="176"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1230</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1231</v>
      </c>
      <c r="E238" s="52"/>
      <c r="F238" s="8" t="s">
        <v>1052</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1232</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c r="A240" s="93" t="s">
        <v>8</v>
      </c>
      <c r="B240" s="93" t="s">
        <v>19</v>
      </c>
      <c r="C240" s="93" t="s">
        <v>1558</v>
      </c>
      <c r="D240" s="52"/>
      <c r="E240" s="52"/>
      <c r="F240" s="52"/>
      <c r="G240" s="52"/>
      <c r="H240" s="53">
        <v>33</v>
      </c>
      <c r="I240" s="52" t="s">
        <v>46</v>
      </c>
      <c r="J240" s="75" t="s">
        <v>19</v>
      </c>
      <c r="K240" s="75" t="s">
        <v>611</v>
      </c>
      <c r="L240" s="58">
        <v>0</v>
      </c>
      <c r="M240" s="58">
        <v>1</v>
      </c>
      <c r="N240" s="67">
        <v>0.01</v>
      </c>
      <c r="O240" s="52" t="s">
        <v>36</v>
      </c>
      <c r="P240" s="376" t="s">
        <v>2150</v>
      </c>
      <c r="Q240" s="52" t="s">
        <v>228</v>
      </c>
      <c r="R240" s="8" t="s">
        <v>229</v>
      </c>
      <c r="S240" s="378" t="s">
        <v>2081</v>
      </c>
      <c r="T240" s="52"/>
    </row>
    <row r="241" spans="1:20" ht="71.25">
      <c r="A241" s="93" t="s">
        <v>8</v>
      </c>
      <c r="B241" s="93" t="s">
        <v>139</v>
      </c>
      <c r="C241" s="93" t="s">
        <v>306</v>
      </c>
      <c r="D241" s="52"/>
      <c r="E241" s="52"/>
      <c r="F241" s="52"/>
      <c r="G241" s="52"/>
      <c r="H241" s="53">
        <v>34</v>
      </c>
      <c r="I241" s="52" t="s">
        <v>46</v>
      </c>
      <c r="J241" s="75" t="s">
        <v>139</v>
      </c>
      <c r="K241" s="75" t="s">
        <v>610</v>
      </c>
      <c r="L241" s="58">
        <v>0</v>
      </c>
      <c r="M241" s="390">
        <v>1</v>
      </c>
      <c r="N241" s="58">
        <v>0.01</v>
      </c>
      <c r="O241" s="52" t="s">
        <v>140</v>
      </c>
      <c r="P241" s="376" t="s">
        <v>1958</v>
      </c>
      <c r="Q241" s="52" t="s">
        <v>230</v>
      </c>
      <c r="R241" s="8" t="s">
        <v>231</v>
      </c>
      <c r="S241" s="378" t="s">
        <v>2082</v>
      </c>
      <c r="T241" s="52"/>
    </row>
    <row r="242" spans="1:20" ht="28.5">
      <c r="A242" s="93" t="s">
        <v>8</v>
      </c>
      <c r="B242" s="93" t="s">
        <v>2040</v>
      </c>
      <c r="C242" s="93" t="s">
        <v>2041</v>
      </c>
      <c r="D242" s="52" t="s">
        <v>487</v>
      </c>
      <c r="E242" s="52"/>
      <c r="F242" s="52" t="s">
        <v>486</v>
      </c>
      <c r="G242" s="52"/>
      <c r="H242" s="53">
        <v>860</v>
      </c>
      <c r="I242" s="52" t="s">
        <v>47</v>
      </c>
      <c r="J242" s="93" t="s">
        <v>2040</v>
      </c>
      <c r="K242" s="85"/>
      <c r="L242" s="58"/>
      <c r="M242" s="58"/>
      <c r="N242" s="58"/>
      <c r="O242" s="52"/>
      <c r="P242" s="52"/>
      <c r="Q242" s="52"/>
      <c r="R242" s="8"/>
      <c r="S242" s="176"/>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1230</v>
      </c>
      <c r="E255" s="52"/>
      <c r="F255" s="8" t="s">
        <v>911</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1231</v>
      </c>
      <c r="E256" s="52"/>
      <c r="F256" s="8" t="s">
        <v>1052</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1232</v>
      </c>
      <c r="E257" s="52"/>
      <c r="F257" s="8" t="s">
        <v>913</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c r="A258" s="93" t="s">
        <v>8</v>
      </c>
      <c r="B258" s="93" t="s">
        <v>62</v>
      </c>
      <c r="C258" s="93" t="s">
        <v>136</v>
      </c>
      <c r="D258" s="52" t="s">
        <v>487</v>
      </c>
      <c r="E258" s="52"/>
      <c r="F258" s="52" t="s">
        <v>486</v>
      </c>
      <c r="G258" s="52"/>
      <c r="H258" s="53">
        <v>633</v>
      </c>
      <c r="I258" s="52" t="s">
        <v>47</v>
      </c>
      <c r="J258" s="75" t="s">
        <v>62</v>
      </c>
      <c r="K258" s="85"/>
      <c r="L258" s="64"/>
      <c r="M258" s="64"/>
      <c r="N258" s="64"/>
      <c r="O258" s="52"/>
      <c r="P258" s="52"/>
      <c r="Q258" s="54"/>
      <c r="R258" s="8"/>
      <c r="S258" s="179"/>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5" t="s">
        <v>1887</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1230</v>
      </c>
      <c r="E271" s="52"/>
      <c r="F271" s="8" t="s">
        <v>911</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1231</v>
      </c>
      <c r="E272" s="52"/>
      <c r="F272" s="8" t="s">
        <v>1052</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1232</v>
      </c>
      <c r="E273" s="52"/>
      <c r="F273" s="8" t="s">
        <v>913</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c r="A274" s="93" t="s">
        <v>8</v>
      </c>
      <c r="B274" s="93" t="s">
        <v>393</v>
      </c>
      <c r="C274" s="93" t="s">
        <v>394</v>
      </c>
      <c r="D274" s="52"/>
      <c r="E274" s="52"/>
      <c r="F274" s="52"/>
      <c r="G274" s="52"/>
      <c r="H274" s="53">
        <v>649</v>
      </c>
      <c r="I274" s="376" t="s">
        <v>46</v>
      </c>
      <c r="J274" s="376" t="s">
        <v>1217</v>
      </c>
      <c r="K274" s="75" t="s">
        <v>609</v>
      </c>
      <c r="L274" s="377">
        <v>0</v>
      </c>
      <c r="M274" s="377">
        <v>1</v>
      </c>
      <c r="N274" s="377">
        <v>1</v>
      </c>
      <c r="O274" s="376" t="s">
        <v>32</v>
      </c>
      <c r="P274" s="378" t="s">
        <v>2080</v>
      </c>
      <c r="Q274" s="54"/>
      <c r="R274" s="8"/>
      <c r="S274" s="179"/>
      <c r="T274" s="54"/>
    </row>
    <row r="275" spans="1:20" s="4" customFormat="1" ht="85.5">
      <c r="A275" s="93" t="s">
        <v>8</v>
      </c>
      <c r="B275" s="93" t="s">
        <v>575</v>
      </c>
      <c r="C275" s="93" t="s">
        <v>574</v>
      </c>
      <c r="D275" s="8"/>
      <c r="E275" s="54"/>
      <c r="F275" s="8"/>
      <c r="G275" s="54"/>
      <c r="H275" s="53">
        <v>35</v>
      </c>
      <c r="I275" s="8" t="s">
        <v>47</v>
      </c>
      <c r="J275" s="75" t="s">
        <v>576</v>
      </c>
      <c r="K275" s="85"/>
      <c r="L275" s="58">
        <v>0</v>
      </c>
      <c r="M275" s="64">
        <v>20</v>
      </c>
      <c r="N275" s="64">
        <v>1</v>
      </c>
      <c r="O275" s="8" t="s">
        <v>137</v>
      </c>
      <c r="P275" s="52" t="s">
        <v>1305</v>
      </c>
      <c r="Q275" s="52" t="s">
        <v>232</v>
      </c>
      <c r="R275" s="8" t="s">
        <v>577</v>
      </c>
      <c r="S275" s="177" t="s">
        <v>166</v>
      </c>
      <c r="T275" s="8" t="s">
        <v>166</v>
      </c>
    </row>
    <row r="276" spans="1:20" s="2" customFormat="1" ht="28.5">
      <c r="A276" s="94" t="s">
        <v>8</v>
      </c>
      <c r="B276" s="94" t="s">
        <v>275</v>
      </c>
      <c r="C276" s="94" t="s">
        <v>276</v>
      </c>
      <c r="D276" s="8" t="s">
        <v>487</v>
      </c>
      <c r="E276" s="8" t="s">
        <v>277</v>
      </c>
      <c r="F276" s="52"/>
      <c r="G276" s="8"/>
      <c r="H276" s="55">
        <v>650</v>
      </c>
      <c r="I276" s="8" t="s">
        <v>47</v>
      </c>
      <c r="J276" s="74" t="s">
        <v>275</v>
      </c>
      <c r="K276" s="75" t="s">
        <v>608</v>
      </c>
      <c r="L276" s="62"/>
      <c r="M276" s="62"/>
      <c r="N276" s="62"/>
      <c r="O276" s="8"/>
      <c r="P276" s="52"/>
      <c r="Q276" s="8"/>
      <c r="R276" s="8"/>
      <c r="S276" s="177"/>
      <c r="T276" s="8"/>
    </row>
    <row r="277" spans="1:20" s="2" customFormat="1" ht="28.5">
      <c r="A277" s="86" t="str">
        <f t="shared" ref="A277:C306" si="82">A$276</f>
        <v>Electricity Supply</v>
      </c>
      <c r="B277" s="86" t="str">
        <f t="shared" si="82"/>
        <v>Reduce Plant Downtime</v>
      </c>
      <c r="C277" s="86" t="str">
        <f t="shared" si="82"/>
        <v>Percentage Reduction in Plant Downtime</v>
      </c>
      <c r="D277" s="8" t="s">
        <v>487</v>
      </c>
      <c r="E277" s="8" t="s">
        <v>278</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c r="A278" s="86" t="str">
        <f t="shared" si="82"/>
        <v>Electricity Supply</v>
      </c>
      <c r="B278" s="86" t="str">
        <f t="shared" si="82"/>
        <v>Reduce Plant Downtime</v>
      </c>
      <c r="C278" s="86" t="str">
        <f t="shared" si="82"/>
        <v>Percentage Reduction in Plant Downtime</v>
      </c>
      <c r="D278" s="8" t="s">
        <v>487</v>
      </c>
      <c r="E278" s="8" t="s">
        <v>279</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c r="A279" s="86" t="str">
        <f t="shared" si="82"/>
        <v>Electricity Supply</v>
      </c>
      <c r="B279" s="86" t="str">
        <f t="shared" si="82"/>
        <v>Reduce Plant Downtime</v>
      </c>
      <c r="C279" s="86" t="str">
        <f t="shared" si="82"/>
        <v>Percentage Reduction in Plant Downtime</v>
      </c>
      <c r="D279" s="8" t="s">
        <v>332</v>
      </c>
      <c r="E279" s="8" t="s">
        <v>277</v>
      </c>
      <c r="F279" s="8" t="s">
        <v>331</v>
      </c>
      <c r="G279" s="8" t="s">
        <v>333</v>
      </c>
      <c r="H279" s="55">
        <v>141</v>
      </c>
      <c r="I279" s="8" t="s">
        <v>46</v>
      </c>
      <c r="J279" s="86" t="str">
        <f t="shared" si="83"/>
        <v>Reduce Plant Downtime</v>
      </c>
      <c r="K279" s="86" t="str">
        <f t="shared" si="83"/>
        <v>elec reduce plant downtime</v>
      </c>
      <c r="L279" s="62">
        <v>0</v>
      </c>
      <c r="M279" s="62">
        <v>0.6</v>
      </c>
      <c r="N279" s="62">
        <v>0.01</v>
      </c>
      <c r="O279" s="8" t="s">
        <v>280</v>
      </c>
      <c r="P279" s="376" t="s">
        <v>1959</v>
      </c>
      <c r="Q279" s="8" t="s">
        <v>556</v>
      </c>
      <c r="R279" s="8" t="s">
        <v>281</v>
      </c>
      <c r="S279" s="177" t="s">
        <v>338</v>
      </c>
      <c r="T279" s="8"/>
    </row>
    <row r="280" spans="1:20" s="2" customFormat="1" ht="28.5">
      <c r="A280" s="86" t="str">
        <f t="shared" si="82"/>
        <v>Electricity Supply</v>
      </c>
      <c r="B280" s="86" t="str">
        <f t="shared" si="82"/>
        <v>Reduce Plant Downtime</v>
      </c>
      <c r="C280" s="86" t="str">
        <f t="shared" si="82"/>
        <v>Percentage Reduction in Plant Downtime</v>
      </c>
      <c r="D280" s="8" t="s">
        <v>332</v>
      </c>
      <c r="E280" s="8" t="s">
        <v>278</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c r="A281" s="86" t="str">
        <f t="shared" si="82"/>
        <v>Electricity Supply</v>
      </c>
      <c r="B281" s="86" t="str">
        <f t="shared" si="82"/>
        <v>Reduce Plant Downtime</v>
      </c>
      <c r="C281" s="86" t="str">
        <f t="shared" si="82"/>
        <v>Percentage Reduction in Plant Downtime</v>
      </c>
      <c r="D281" s="8" t="s">
        <v>332</v>
      </c>
      <c r="E281" s="8" t="s">
        <v>279</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c r="A282" s="86" t="str">
        <f t="shared" si="82"/>
        <v>Electricity Supply</v>
      </c>
      <c r="B282" s="86" t="str">
        <f t="shared" si="82"/>
        <v>Reduce Plant Downtime</v>
      </c>
      <c r="C282" s="86" t="str">
        <f t="shared" si="82"/>
        <v>Percentage Reduction in Plant Downtime</v>
      </c>
      <c r="D282" s="8" t="s">
        <v>80</v>
      </c>
      <c r="E282" s="8" t="s">
        <v>277</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c r="A283" s="86" t="str">
        <f t="shared" si="82"/>
        <v>Electricity Supply</v>
      </c>
      <c r="B283" s="86" t="str">
        <f t="shared" si="82"/>
        <v>Reduce Plant Downtime</v>
      </c>
      <c r="C283" s="86" t="str">
        <f t="shared" si="82"/>
        <v>Percentage Reduction in Plant Downtime</v>
      </c>
      <c r="D283" s="8" t="s">
        <v>80</v>
      </c>
      <c r="E283" s="8" t="s">
        <v>278</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c r="A284" s="86" t="str">
        <f t="shared" si="82"/>
        <v>Electricity Supply</v>
      </c>
      <c r="B284" s="86" t="str">
        <f t="shared" si="82"/>
        <v>Reduce Plant Downtime</v>
      </c>
      <c r="C284" s="86" t="str">
        <f t="shared" si="82"/>
        <v>Percentage Reduction in Plant Downtime</v>
      </c>
      <c r="D284" s="8" t="s">
        <v>80</v>
      </c>
      <c r="E284" s="8" t="s">
        <v>279</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c r="A285" s="86" t="str">
        <f t="shared" si="82"/>
        <v>Electricity Supply</v>
      </c>
      <c r="B285" s="86" t="str">
        <f t="shared" si="82"/>
        <v>Reduce Plant Downtime</v>
      </c>
      <c r="C285" s="86" t="str">
        <f t="shared" si="82"/>
        <v>Percentage Reduction in Plant Downtime</v>
      </c>
      <c r="D285" s="8" t="s">
        <v>81</v>
      </c>
      <c r="E285" s="8" t="s">
        <v>277</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c r="A286" s="86" t="str">
        <f t="shared" si="82"/>
        <v>Electricity Supply</v>
      </c>
      <c r="B286" s="86" t="str">
        <f t="shared" si="82"/>
        <v>Reduce Plant Downtime</v>
      </c>
      <c r="C286" s="86" t="str">
        <f t="shared" si="82"/>
        <v>Percentage Reduction in Plant Downtime</v>
      </c>
      <c r="D286" s="8" t="s">
        <v>81</v>
      </c>
      <c r="E286" s="8" t="s">
        <v>278</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c r="A287" s="86" t="str">
        <f t="shared" si="82"/>
        <v>Electricity Supply</v>
      </c>
      <c r="B287" s="86" t="str">
        <f t="shared" si="82"/>
        <v>Reduce Plant Downtime</v>
      </c>
      <c r="C287" s="86" t="str">
        <f t="shared" si="82"/>
        <v>Percentage Reduction in Plant Downtime</v>
      </c>
      <c r="D287" s="8" t="s">
        <v>81</v>
      </c>
      <c r="E287" s="8" t="s">
        <v>279</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c r="A288" s="86" t="str">
        <f t="shared" si="82"/>
        <v>Electricity Supply</v>
      </c>
      <c r="B288" s="86" t="str">
        <f t="shared" si="82"/>
        <v>Reduce Plant Downtime</v>
      </c>
      <c r="C288" s="86" t="str">
        <f t="shared" si="82"/>
        <v>Percentage Reduction in Plant Downtime</v>
      </c>
      <c r="D288" s="8" t="s">
        <v>488</v>
      </c>
      <c r="E288" s="8" t="s">
        <v>277</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c r="A289" s="86" t="str">
        <f t="shared" si="82"/>
        <v>Electricity Supply</v>
      </c>
      <c r="B289" s="86" t="str">
        <f t="shared" si="82"/>
        <v>Reduce Plant Downtime</v>
      </c>
      <c r="C289" s="86" t="str">
        <f t="shared" si="82"/>
        <v>Percentage Reduction in Plant Downtime</v>
      </c>
      <c r="D289" s="8" t="s">
        <v>488</v>
      </c>
      <c r="E289" s="8" t="s">
        <v>278</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c r="A290" s="86" t="str">
        <f t="shared" si="82"/>
        <v>Electricity Supply</v>
      </c>
      <c r="B290" s="86" t="str">
        <f t="shared" si="82"/>
        <v>Reduce Plant Downtime</v>
      </c>
      <c r="C290" s="86" t="str">
        <f t="shared" si="82"/>
        <v>Percentage Reduction in Plant Downtime</v>
      </c>
      <c r="D290" s="8" t="s">
        <v>488</v>
      </c>
      <c r="E290" s="8" t="s">
        <v>279</v>
      </c>
      <c r="F290" s="8" t="s">
        <v>339</v>
      </c>
      <c r="G290" s="8" t="s">
        <v>491</v>
      </c>
      <c r="H290" s="55">
        <v>143</v>
      </c>
      <c r="I290" s="8" t="s">
        <v>46</v>
      </c>
      <c r="J290" s="86" t="str">
        <f t="shared" si="83"/>
        <v>Reduce Plant Downtime</v>
      </c>
      <c r="K290" s="86" t="str">
        <f t="shared" si="83"/>
        <v>elec reduce plant downtime</v>
      </c>
      <c r="L290" s="62">
        <v>0</v>
      </c>
      <c r="M290" s="391">
        <v>0.45</v>
      </c>
      <c r="N290" s="62">
        <v>0.01</v>
      </c>
      <c r="O290" s="8" t="s">
        <v>280</v>
      </c>
      <c r="P290" s="376" t="s">
        <v>2085</v>
      </c>
      <c r="Q290" s="8" t="s">
        <v>556</v>
      </c>
      <c r="R290" s="8" t="s">
        <v>281</v>
      </c>
      <c r="S290" s="403" t="s">
        <v>2084</v>
      </c>
      <c r="T290" s="375" t="s">
        <v>2083</v>
      </c>
    </row>
    <row r="291" spans="1:20" s="2" customFormat="1" ht="28.5">
      <c r="A291" s="86" t="str">
        <f t="shared" si="82"/>
        <v>Electricity Supply</v>
      </c>
      <c r="B291" s="86" t="str">
        <f t="shared" si="82"/>
        <v>Reduce Plant Downtime</v>
      </c>
      <c r="C291" s="86" t="str">
        <f t="shared" si="82"/>
        <v>Percentage Reduction in Plant Downtime</v>
      </c>
      <c r="D291" s="8" t="s">
        <v>82</v>
      </c>
      <c r="E291" s="8" t="s">
        <v>277</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c r="A292" s="86" t="str">
        <f t="shared" si="82"/>
        <v>Electricity Supply</v>
      </c>
      <c r="B292" s="86" t="str">
        <f t="shared" si="82"/>
        <v>Reduce Plant Downtime</v>
      </c>
      <c r="C292" s="86" t="str">
        <f t="shared" si="82"/>
        <v>Percentage Reduction in Plant Downtime</v>
      </c>
      <c r="D292" s="8" t="s">
        <v>82</v>
      </c>
      <c r="E292" s="8" t="s">
        <v>278</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c r="A293" s="86" t="str">
        <f t="shared" si="82"/>
        <v>Electricity Supply</v>
      </c>
      <c r="B293" s="86" t="str">
        <f t="shared" si="82"/>
        <v>Reduce Plant Downtime</v>
      </c>
      <c r="C293" s="86" t="str">
        <f t="shared" si="82"/>
        <v>Percentage Reduction in Plant Downtime</v>
      </c>
      <c r="D293" s="8" t="s">
        <v>82</v>
      </c>
      <c r="E293" s="8" t="s">
        <v>279</v>
      </c>
      <c r="F293" s="8" t="s">
        <v>339</v>
      </c>
      <c r="G293" s="8" t="s">
        <v>96</v>
      </c>
      <c r="H293" s="55">
        <v>144</v>
      </c>
      <c r="I293" s="8" t="s">
        <v>46</v>
      </c>
      <c r="J293" s="86" t="str">
        <f t="shared" si="83"/>
        <v>Reduce Plant Downtime</v>
      </c>
      <c r="K293" s="86" t="str">
        <f t="shared" si="83"/>
        <v>elec reduce plant downtime</v>
      </c>
      <c r="L293" s="62">
        <v>0</v>
      </c>
      <c r="M293" s="62">
        <v>0.3</v>
      </c>
      <c r="N293" s="62">
        <v>0.01</v>
      </c>
      <c r="O293" s="8" t="s">
        <v>280</v>
      </c>
      <c r="P293" s="52" t="s">
        <v>879</v>
      </c>
      <c r="Q293" s="8" t="s">
        <v>556</v>
      </c>
      <c r="R293" s="8" t="s">
        <v>281</v>
      </c>
      <c r="S293" s="177" t="s">
        <v>340</v>
      </c>
      <c r="T293" s="8"/>
    </row>
    <row r="294" spans="1:20" s="2" customFormat="1" ht="28.5">
      <c r="A294" s="86" t="str">
        <f t="shared" si="82"/>
        <v>Electricity Supply</v>
      </c>
      <c r="B294" s="86" t="str">
        <f t="shared" si="82"/>
        <v>Reduce Plant Downtime</v>
      </c>
      <c r="C294" s="86" t="str">
        <f t="shared" si="82"/>
        <v>Percentage Reduction in Plant Downtime</v>
      </c>
      <c r="D294" s="8" t="s">
        <v>83</v>
      </c>
      <c r="E294" s="8" t="s">
        <v>277</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c r="A295" s="86" t="str">
        <f t="shared" si="82"/>
        <v>Electricity Supply</v>
      </c>
      <c r="B295" s="86" t="str">
        <f t="shared" si="82"/>
        <v>Reduce Plant Downtime</v>
      </c>
      <c r="C295" s="86" t="str">
        <f t="shared" si="82"/>
        <v>Percentage Reduction in Plant Downtime</v>
      </c>
      <c r="D295" s="8" t="s">
        <v>83</v>
      </c>
      <c r="E295" s="8" t="s">
        <v>278</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c r="A296" s="86" t="str">
        <f t="shared" si="82"/>
        <v>Electricity Supply</v>
      </c>
      <c r="B296" s="86" t="str">
        <f t="shared" si="82"/>
        <v>Reduce Plant Downtime</v>
      </c>
      <c r="C296" s="86" t="str">
        <f t="shared" si="82"/>
        <v>Percentage Reduction in Plant Downtime</v>
      </c>
      <c r="D296" s="8" t="s">
        <v>83</v>
      </c>
      <c r="E296" s="8" t="s">
        <v>279</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c r="A297" s="86" t="str">
        <f t="shared" si="82"/>
        <v>Electricity Supply</v>
      </c>
      <c r="B297" s="86" t="str">
        <f t="shared" si="82"/>
        <v>Reduce Plant Downtime</v>
      </c>
      <c r="C297" s="86" t="str">
        <f t="shared" si="82"/>
        <v>Percentage Reduction in Plant Downtime</v>
      </c>
      <c r="D297" s="8" t="s">
        <v>84</v>
      </c>
      <c r="E297" s="8" t="s">
        <v>277</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c r="A298" s="86" t="str">
        <f t="shared" si="82"/>
        <v>Electricity Supply</v>
      </c>
      <c r="B298" s="86" t="str">
        <f t="shared" si="82"/>
        <v>Reduce Plant Downtime</v>
      </c>
      <c r="C298" s="86" t="str">
        <f t="shared" si="82"/>
        <v>Percentage Reduction in Plant Downtime</v>
      </c>
      <c r="D298" s="8" t="s">
        <v>84</v>
      </c>
      <c r="E298" s="8" t="s">
        <v>278</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c r="A299" s="86" t="str">
        <f t="shared" si="82"/>
        <v>Electricity Supply</v>
      </c>
      <c r="B299" s="86" t="str">
        <f t="shared" si="82"/>
        <v>Reduce Plant Downtime</v>
      </c>
      <c r="C299" s="86" t="str">
        <f t="shared" si="82"/>
        <v>Percentage Reduction in Plant Downtime</v>
      </c>
      <c r="D299" s="8" t="s">
        <v>84</v>
      </c>
      <c r="E299" s="8" t="s">
        <v>279</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c r="A300" s="86" t="str">
        <f t="shared" si="82"/>
        <v>Electricity Supply</v>
      </c>
      <c r="B300" s="86" t="str">
        <f t="shared" si="82"/>
        <v>Reduce Plant Downtime</v>
      </c>
      <c r="C300" s="86" t="str">
        <f t="shared" si="82"/>
        <v>Percentage Reduction in Plant Downtime</v>
      </c>
      <c r="D300" s="8" t="s">
        <v>334</v>
      </c>
      <c r="E300" s="8" t="s">
        <v>277</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c r="A301" s="86" t="str">
        <f t="shared" si="82"/>
        <v>Electricity Supply</v>
      </c>
      <c r="B301" s="86" t="str">
        <f t="shared" si="82"/>
        <v>Reduce Plant Downtime</v>
      </c>
      <c r="C301" s="86" t="str">
        <f t="shared" si="82"/>
        <v>Percentage Reduction in Plant Downtime</v>
      </c>
      <c r="D301" s="8" t="s">
        <v>334</v>
      </c>
      <c r="E301" s="8" t="s">
        <v>278</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c r="A302" s="86" t="str">
        <f t="shared" si="82"/>
        <v>Electricity Supply</v>
      </c>
      <c r="B302" s="86" t="str">
        <f t="shared" si="82"/>
        <v>Reduce Plant Downtime</v>
      </c>
      <c r="C302" s="86" t="str">
        <f t="shared" si="82"/>
        <v>Percentage Reduction in Plant Downtime</v>
      </c>
      <c r="D302" s="8" t="s">
        <v>334</v>
      </c>
      <c r="E302" s="8" t="s">
        <v>279</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c r="A303" s="86" t="str">
        <f t="shared" si="82"/>
        <v>Electricity Supply</v>
      </c>
      <c r="B303" s="86" t="str">
        <f t="shared" si="82"/>
        <v>Reduce Plant Downtime</v>
      </c>
      <c r="C303" s="86" t="str">
        <f t="shared" si="82"/>
        <v>Percentage Reduction in Plant Downtime</v>
      </c>
      <c r="D303" s="8" t="s">
        <v>335</v>
      </c>
      <c r="E303" s="8" t="s">
        <v>277</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c r="A304" s="86" t="str">
        <f t="shared" si="82"/>
        <v>Electricity Supply</v>
      </c>
      <c r="B304" s="86" t="str">
        <f t="shared" si="82"/>
        <v>Reduce Plant Downtime</v>
      </c>
      <c r="C304" s="86" t="str">
        <f t="shared" si="82"/>
        <v>Percentage Reduction in Plant Downtime</v>
      </c>
      <c r="D304" s="8" t="s">
        <v>335</v>
      </c>
      <c r="E304" s="8" t="s">
        <v>278</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c r="A305" s="86" t="str">
        <f t="shared" si="82"/>
        <v>Electricity Supply</v>
      </c>
      <c r="B305" s="86" t="str">
        <f t="shared" si="82"/>
        <v>Reduce Plant Downtime</v>
      </c>
      <c r="C305" s="86" t="str">
        <f t="shared" si="82"/>
        <v>Percentage Reduction in Plant Downtime</v>
      </c>
      <c r="D305" s="8" t="s">
        <v>335</v>
      </c>
      <c r="E305" s="8" t="s">
        <v>279</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c r="A306" s="86" t="str">
        <f t="shared" si="82"/>
        <v>Electricity Supply</v>
      </c>
      <c r="B306" s="86" t="str">
        <f t="shared" si="82"/>
        <v>Reduce Plant Downtime</v>
      </c>
      <c r="C306" s="86" t="str">
        <f t="shared" si="82"/>
        <v>Percentage Reduction in Plant Downtime</v>
      </c>
      <c r="D306" s="8" t="s">
        <v>484</v>
      </c>
      <c r="E306" s="8" t="s">
        <v>277</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c r="A307" s="86" t="str">
        <f t="shared" ref="A307:C320" si="84">A$276</f>
        <v>Electricity Supply</v>
      </c>
      <c r="B307" s="86" t="str">
        <f t="shared" si="84"/>
        <v>Reduce Plant Downtime</v>
      </c>
      <c r="C307" s="86" t="str">
        <f t="shared" si="84"/>
        <v>Percentage Reduction in Plant Downtime</v>
      </c>
      <c r="D307" s="8" t="s">
        <v>484</v>
      </c>
      <c r="E307" s="8" t="s">
        <v>278</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c r="A308" s="86" t="str">
        <f t="shared" si="84"/>
        <v>Electricity Supply</v>
      </c>
      <c r="B308" s="86" t="str">
        <f t="shared" si="84"/>
        <v>Reduce Plant Downtime</v>
      </c>
      <c r="C308" s="86" t="str">
        <f t="shared" si="84"/>
        <v>Percentage Reduction in Plant Downtime</v>
      </c>
      <c r="D308" s="8" t="s">
        <v>484</v>
      </c>
      <c r="E308" s="8" t="s">
        <v>279</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c r="A309" s="86" t="str">
        <f t="shared" si="84"/>
        <v>Electricity Supply</v>
      </c>
      <c r="B309" s="86" t="str">
        <f t="shared" si="84"/>
        <v>Reduce Plant Downtime</v>
      </c>
      <c r="C309" s="86" t="str">
        <f t="shared" si="84"/>
        <v>Percentage Reduction in Plant Downtime</v>
      </c>
      <c r="D309" s="8" t="s">
        <v>493</v>
      </c>
      <c r="E309" s="8" t="s">
        <v>277</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c r="A310" s="86" t="str">
        <f t="shared" si="84"/>
        <v>Electricity Supply</v>
      </c>
      <c r="B310" s="86" t="str">
        <f t="shared" si="84"/>
        <v>Reduce Plant Downtime</v>
      </c>
      <c r="C310" s="86" t="str">
        <f t="shared" si="84"/>
        <v>Percentage Reduction in Plant Downtime</v>
      </c>
      <c r="D310" s="8" t="s">
        <v>493</v>
      </c>
      <c r="E310" s="8" t="s">
        <v>278</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c r="A311" s="86" t="str">
        <f t="shared" si="84"/>
        <v>Electricity Supply</v>
      </c>
      <c r="B311" s="86" t="str">
        <f t="shared" si="84"/>
        <v>Reduce Plant Downtime</v>
      </c>
      <c r="C311" s="86" t="str">
        <f t="shared" si="84"/>
        <v>Percentage Reduction in Plant Downtime</v>
      </c>
      <c r="D311" s="8" t="s">
        <v>493</v>
      </c>
      <c r="E311" s="8" t="s">
        <v>279</v>
      </c>
      <c r="F311" s="8" t="s">
        <v>339</v>
      </c>
      <c r="G311" s="8" t="s">
        <v>494</v>
      </c>
      <c r="H311" s="55">
        <v>182</v>
      </c>
      <c r="I311" s="8" t="s">
        <v>46</v>
      </c>
      <c r="J311" s="86" t="str">
        <f t="shared" ref="J311:J320" si="85">J$276</f>
        <v>Reduce Plant Downtime</v>
      </c>
      <c r="K311" s="73" t="str">
        <f>K$279</f>
        <v>elec reduce plant downtime</v>
      </c>
      <c r="L311" s="62">
        <v>0</v>
      </c>
      <c r="M311" s="391">
        <v>0.4</v>
      </c>
      <c r="N311" s="62">
        <v>0.01</v>
      </c>
      <c r="O311" s="8" t="s">
        <v>280</v>
      </c>
      <c r="P311" s="376" t="s">
        <v>2086</v>
      </c>
      <c r="Q311" s="8" t="s">
        <v>556</v>
      </c>
      <c r="R311" s="8" t="s">
        <v>281</v>
      </c>
      <c r="S311" s="403" t="s">
        <v>2087</v>
      </c>
      <c r="T311" s="375" t="s">
        <v>2083</v>
      </c>
    </row>
    <row r="312" spans="1:20" s="2" customFormat="1" ht="28.5">
      <c r="A312" s="86" t="str">
        <f t="shared" si="84"/>
        <v>Electricity Supply</v>
      </c>
      <c r="B312" s="86" t="str">
        <f t="shared" si="84"/>
        <v>Reduce Plant Downtime</v>
      </c>
      <c r="C312" s="86" t="str">
        <f t="shared" si="84"/>
        <v>Percentage Reduction in Plant Downtime</v>
      </c>
      <c r="D312" s="8" t="s">
        <v>1230</v>
      </c>
      <c r="E312" s="8" t="s">
        <v>277</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c r="A313" s="86" t="str">
        <f t="shared" si="84"/>
        <v>Electricity Supply</v>
      </c>
      <c r="B313" s="86" t="str">
        <f t="shared" si="84"/>
        <v>Reduce Plant Downtime</v>
      </c>
      <c r="C313" s="86" t="str">
        <f t="shared" si="84"/>
        <v>Percentage Reduction in Plant Downtime</v>
      </c>
      <c r="D313" s="8" t="s">
        <v>1230</v>
      </c>
      <c r="E313" s="8" t="s">
        <v>278</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c r="A314" s="86" t="str">
        <f t="shared" si="84"/>
        <v>Electricity Supply</v>
      </c>
      <c r="B314" s="86" t="str">
        <f t="shared" si="84"/>
        <v>Reduce Plant Downtime</v>
      </c>
      <c r="C314" s="86" t="str">
        <f t="shared" si="84"/>
        <v>Percentage Reduction in Plant Downtime</v>
      </c>
      <c r="D314" s="8" t="s">
        <v>1230</v>
      </c>
      <c r="E314" s="8" t="s">
        <v>279</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c r="A315" s="86" t="str">
        <f t="shared" si="84"/>
        <v>Electricity Supply</v>
      </c>
      <c r="B315" s="86" t="str">
        <f t="shared" si="84"/>
        <v>Reduce Plant Downtime</v>
      </c>
      <c r="C315" s="86" t="str">
        <f t="shared" si="84"/>
        <v>Percentage Reduction in Plant Downtime</v>
      </c>
      <c r="D315" s="8" t="s">
        <v>1231</v>
      </c>
      <c r="E315" s="8" t="s">
        <v>277</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c r="A316" s="86" t="str">
        <f t="shared" si="84"/>
        <v>Electricity Supply</v>
      </c>
      <c r="B316" s="86" t="str">
        <f t="shared" si="84"/>
        <v>Reduce Plant Downtime</v>
      </c>
      <c r="C316" s="86" t="str">
        <f t="shared" si="84"/>
        <v>Percentage Reduction in Plant Downtime</v>
      </c>
      <c r="D316" s="8" t="s">
        <v>1231</v>
      </c>
      <c r="E316" s="8" t="s">
        <v>278</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c r="A317" s="86" t="str">
        <f t="shared" si="84"/>
        <v>Electricity Supply</v>
      </c>
      <c r="B317" s="86" t="str">
        <f t="shared" si="84"/>
        <v>Reduce Plant Downtime</v>
      </c>
      <c r="C317" s="86" t="str">
        <f t="shared" si="84"/>
        <v>Percentage Reduction in Plant Downtime</v>
      </c>
      <c r="D317" s="8" t="s">
        <v>1231</v>
      </c>
      <c r="E317" s="8" t="s">
        <v>279</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c r="A318" s="86" t="str">
        <f t="shared" si="84"/>
        <v>Electricity Supply</v>
      </c>
      <c r="B318" s="86" t="str">
        <f t="shared" si="84"/>
        <v>Reduce Plant Downtime</v>
      </c>
      <c r="C318" s="86" t="str">
        <f t="shared" si="84"/>
        <v>Percentage Reduction in Plant Downtime</v>
      </c>
      <c r="D318" s="8" t="s">
        <v>1232</v>
      </c>
      <c r="E318" s="8" t="s">
        <v>277</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c r="A319" s="86" t="str">
        <f t="shared" si="84"/>
        <v>Electricity Supply</v>
      </c>
      <c r="B319" s="86" t="str">
        <f t="shared" si="84"/>
        <v>Reduce Plant Downtime</v>
      </c>
      <c r="C319" s="86" t="str">
        <f t="shared" si="84"/>
        <v>Percentage Reduction in Plant Downtime</v>
      </c>
      <c r="D319" s="8" t="s">
        <v>1232</v>
      </c>
      <c r="E319" s="8" t="s">
        <v>278</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c r="A320" s="86" t="str">
        <f t="shared" si="84"/>
        <v>Electricity Supply</v>
      </c>
      <c r="B320" s="86" t="str">
        <f t="shared" si="84"/>
        <v>Reduce Plant Downtime</v>
      </c>
      <c r="C320" s="86" t="str">
        <f t="shared" si="84"/>
        <v>Percentage Reduction in Plant Downtime</v>
      </c>
      <c r="D320" s="8" t="s">
        <v>1232</v>
      </c>
      <c r="E320" s="8" t="s">
        <v>279</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c r="A321" s="94"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7"/>
      <c r="T321" s="8"/>
    </row>
    <row r="322" spans="1:20" s="2" customFormat="1" ht="57">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734</v>
      </c>
      <c r="Q322" s="56" t="str">
        <f t="shared" si="88"/>
        <v>endogenous-learning.html#red-soft-costs</v>
      </c>
      <c r="R322" s="56" t="str">
        <f t="shared" ref="R322:R323" si="89">R$321</f>
        <v>reduce-soft-costs.html</v>
      </c>
      <c r="S322" s="177"/>
      <c r="T322" s="8"/>
    </row>
    <row r="323" spans="1:20" s="2" customFormat="1" ht="57">
      <c r="A323" s="86" t="str">
        <f>A$321</f>
        <v>Electricity Supply</v>
      </c>
      <c r="B323" s="86" t="str">
        <f t="shared" si="87"/>
        <v>Reduce Soft Costs</v>
      </c>
      <c r="C323" s="86"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735</v>
      </c>
      <c r="Q323" s="56" t="str">
        <f t="shared" si="88"/>
        <v>endogenous-learning.html#red-soft-costs</v>
      </c>
      <c r="R323" s="56" t="str">
        <f t="shared" si="89"/>
        <v>reduce-soft-costs.html</v>
      </c>
      <c r="S323" s="177"/>
      <c r="T323" s="8"/>
    </row>
    <row r="324" spans="1:20" s="2" customFormat="1" ht="85.5">
      <c r="A324" s="94" t="s">
        <v>8</v>
      </c>
      <c r="B324" s="94" t="s">
        <v>272</v>
      </c>
      <c r="C324" s="94" t="s">
        <v>307</v>
      </c>
      <c r="D324" s="8"/>
      <c r="E324" s="8"/>
      <c r="F324" s="8"/>
      <c r="G324" s="8"/>
      <c r="H324" s="55">
        <v>145</v>
      </c>
      <c r="I324" s="8" t="s">
        <v>46</v>
      </c>
      <c r="J324" s="74" t="s">
        <v>383</v>
      </c>
      <c r="K324" s="75" t="s">
        <v>607</v>
      </c>
      <c r="L324" s="62">
        <v>0</v>
      </c>
      <c r="M324" s="391">
        <v>0.8</v>
      </c>
      <c r="N324" s="62">
        <v>0.01</v>
      </c>
      <c r="O324" s="8" t="s">
        <v>273</v>
      </c>
      <c r="P324" s="376" t="s">
        <v>1960</v>
      </c>
      <c r="Q324" s="8" t="s">
        <v>557</v>
      </c>
      <c r="R324" s="8" t="s">
        <v>274</v>
      </c>
      <c r="S324" s="388" t="s">
        <v>2088</v>
      </c>
      <c r="T324" s="8"/>
    </row>
    <row r="325" spans="1:20" s="2" customFormat="1" ht="42.75">
      <c r="A325" s="94" t="s">
        <v>8</v>
      </c>
      <c r="B325" s="93" t="s">
        <v>1276</v>
      </c>
      <c r="C325" s="94" t="s">
        <v>1278</v>
      </c>
      <c r="D325" s="52" t="s">
        <v>487</v>
      </c>
      <c r="E325" s="52"/>
      <c r="F325" s="8" t="s">
        <v>486</v>
      </c>
      <c r="G325" s="8"/>
      <c r="H325" s="55">
        <v>691</v>
      </c>
      <c r="I325" s="8" t="s">
        <v>47</v>
      </c>
      <c r="J325" s="93" t="s">
        <v>1276</v>
      </c>
      <c r="K325" s="93" t="s">
        <v>1279</v>
      </c>
      <c r="L325" s="62">
        <v>0</v>
      </c>
      <c r="M325" s="62">
        <v>1</v>
      </c>
      <c r="N325" s="62">
        <v>0.01</v>
      </c>
      <c r="O325" s="8" t="s">
        <v>1280</v>
      </c>
      <c r="P325" s="52"/>
      <c r="Q325" s="52" t="s">
        <v>233</v>
      </c>
      <c r="R325" s="8"/>
      <c r="S325" s="177"/>
      <c r="T325" s="8"/>
    </row>
    <row r="326" spans="1:20" s="2" customFormat="1" ht="42.75">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83">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1282</v>
      </c>
      <c r="Q327" s="86" t="str">
        <f t="shared" si="91"/>
        <v>electricity-sector-main.html#subsidies</v>
      </c>
      <c r="R327" s="8"/>
      <c r="S327" s="181" t="s">
        <v>1281</v>
      </c>
      <c r="T327" s="8"/>
    </row>
    <row r="328" spans="1:20" s="2" customFormat="1" ht="42.75">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c r="A329" s="86" t="str">
        <f t="shared" si="92"/>
        <v>Electricity Supply</v>
      </c>
      <c r="B329" s="86" t="str">
        <f t="shared" si="90"/>
        <v>Subsidy for Capacity Construction</v>
      </c>
      <c r="C329" s="86" t="str">
        <f t="shared" si="90"/>
        <v>Perc Subsidy for Elec Capacity Construction</v>
      </c>
      <c r="D329" s="8" t="s">
        <v>488</v>
      </c>
      <c r="E329" s="54"/>
      <c r="F329" s="8" t="s">
        <v>491</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6" t="s">
        <v>1961</v>
      </c>
      <c r="Q329" s="86" t="str">
        <f t="shared" si="91"/>
        <v>electricity-sector-main.html#subsidies</v>
      </c>
      <c r="R329" s="8"/>
      <c r="S329" s="404" t="s">
        <v>2089</v>
      </c>
      <c r="T329" s="8"/>
    </row>
    <row r="330" spans="1:20" s="2" customFormat="1" ht="99.75">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6" t="s">
        <v>1962</v>
      </c>
      <c r="Q330" s="86" t="str">
        <f t="shared" si="91"/>
        <v>electricity-sector-main.html#subsidies</v>
      </c>
      <c r="R330" s="8"/>
      <c r="S330" s="404" t="s">
        <v>2090</v>
      </c>
      <c r="T330" s="8"/>
    </row>
    <row r="331" spans="1:20" s="2" customFormat="1" ht="71.25">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6" t="s">
        <v>1963</v>
      </c>
      <c r="Q331" s="86" t="str">
        <f t="shared" si="91"/>
        <v>electricity-sector-main.html#subsidies</v>
      </c>
      <c r="R331" s="8"/>
      <c r="S331" s="404" t="s">
        <v>2091</v>
      </c>
      <c r="T331" s="8"/>
    </row>
    <row r="332" spans="1:20" s="2" customFormat="1" ht="85.5">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6" t="s">
        <v>1964</v>
      </c>
      <c r="Q332" s="86" t="str">
        <f t="shared" si="91"/>
        <v>electricity-sector-main.html#subsidies</v>
      </c>
      <c r="R332" s="8"/>
      <c r="S332" s="404" t="s">
        <v>2091</v>
      </c>
      <c r="T332" s="8"/>
    </row>
    <row r="333" spans="1:20" s="2" customFormat="1" ht="42.75">
      <c r="A333" s="86" t="str">
        <f t="shared" si="92"/>
        <v>Electricity Supply</v>
      </c>
      <c r="B333" s="86" t="str">
        <f t="shared" si="90"/>
        <v>Subsidy for Capacity Construction</v>
      </c>
      <c r="C333" s="86" t="str">
        <f t="shared" si="90"/>
        <v>Perc Subsidy for Elec Capacity Construction</v>
      </c>
      <c r="D333" s="8" t="s">
        <v>484</v>
      </c>
      <c r="E333" s="54"/>
      <c r="F333" s="8" t="s">
        <v>483</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c r="A334" s="86" t="str">
        <f t="shared" si="92"/>
        <v>Electricity Supply</v>
      </c>
      <c r="B334" s="86" t="str">
        <f t="shared" si="90"/>
        <v>Subsidy for Capacity Construction</v>
      </c>
      <c r="C334" s="86" t="str">
        <f t="shared" si="90"/>
        <v>Perc Subsidy for Elec Capacity Construction</v>
      </c>
      <c r="D334" s="8" t="s">
        <v>493</v>
      </c>
      <c r="E334" s="54"/>
      <c r="F334" s="8" t="s">
        <v>494</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6" t="s">
        <v>1965</v>
      </c>
      <c r="Q334" s="86" t="str">
        <f t="shared" si="91"/>
        <v>electricity-sector-main.html#subsidies</v>
      </c>
      <c r="R334" s="8"/>
      <c r="S334" s="404" t="s">
        <v>2092</v>
      </c>
      <c r="T334" s="8"/>
    </row>
    <row r="335" spans="1:20" s="2" customFormat="1" ht="42.75">
      <c r="A335" s="86" t="str">
        <f t="shared" si="92"/>
        <v>Electricity Supply</v>
      </c>
      <c r="B335" s="86" t="str">
        <f t="shared" si="90"/>
        <v>Subsidy for Capacity Construction</v>
      </c>
      <c r="C335" s="86" t="str">
        <f t="shared" si="90"/>
        <v>Perc Subsidy for Elec Capacity Construction</v>
      </c>
      <c r="D335" s="8" t="s">
        <v>1230</v>
      </c>
      <c r="E335" s="52"/>
      <c r="F335" s="8" t="s">
        <v>911</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c r="A336" s="86" t="str">
        <f t="shared" si="92"/>
        <v>Electricity Supply</v>
      </c>
      <c r="B336" s="86" t="str">
        <f t="shared" si="90"/>
        <v>Subsidy for Capacity Construction</v>
      </c>
      <c r="C336" s="86" t="str">
        <f t="shared" si="90"/>
        <v>Perc Subsidy for Elec Capacity Construction</v>
      </c>
      <c r="D336" s="8" t="s">
        <v>1231</v>
      </c>
      <c r="E336" s="52"/>
      <c r="F336" s="8" t="s">
        <v>1052</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c r="A337" s="86" t="str">
        <f t="shared" si="92"/>
        <v>Electricity Supply</v>
      </c>
      <c r="B337" s="86" t="str">
        <f t="shared" si="90"/>
        <v>Subsidy for Capacity Construction</v>
      </c>
      <c r="C337" s="86" t="str">
        <f t="shared" si="90"/>
        <v>Perc Subsidy for Elec Capacity Construction</v>
      </c>
      <c r="D337" s="8" t="s">
        <v>1232</v>
      </c>
      <c r="E337" s="52"/>
      <c r="F337" s="8" t="s">
        <v>913</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c r="A338" s="93" t="s">
        <v>8</v>
      </c>
      <c r="B338" s="93" t="s">
        <v>18</v>
      </c>
      <c r="C338" s="93" t="s">
        <v>138</v>
      </c>
      <c r="D338" s="52" t="s">
        <v>487</v>
      </c>
      <c r="E338" s="52"/>
      <c r="F338" s="8" t="s">
        <v>486</v>
      </c>
      <c r="G338" s="52"/>
      <c r="H338" s="55">
        <v>698</v>
      </c>
      <c r="I338" s="8" t="s">
        <v>47</v>
      </c>
      <c r="J338" s="75" t="s">
        <v>18</v>
      </c>
      <c r="K338" s="75" t="s">
        <v>1277</v>
      </c>
      <c r="L338" s="64"/>
      <c r="M338" s="64"/>
      <c r="N338" s="64"/>
      <c r="O338" s="52"/>
      <c r="P338" s="52"/>
      <c r="Q338" s="54"/>
      <c r="R338" s="8"/>
      <c r="S338" s="177"/>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4">
        <v>37</v>
      </c>
      <c r="I340" s="8" t="s">
        <v>47</v>
      </c>
      <c r="J340" s="73" t="str">
        <f t="shared" si="94"/>
        <v>Subsidy for Electricity Production</v>
      </c>
      <c r="K340" s="73" t="str">
        <f t="shared" si="94"/>
        <v>elec generation subsidy</v>
      </c>
      <c r="L340" s="68">
        <v>0</v>
      </c>
      <c r="M340" s="392">
        <v>1000</v>
      </c>
      <c r="N340" s="392">
        <v>20</v>
      </c>
      <c r="O340" s="156" t="str">
        <f>UnitControlCenter!B45</f>
        <v>2018 INR / MWh</v>
      </c>
      <c r="P340" s="376" t="s">
        <v>1966</v>
      </c>
      <c r="Q340" s="52" t="s">
        <v>233</v>
      </c>
      <c r="R340" s="8" t="s">
        <v>234</v>
      </c>
      <c r="S340" s="176"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6" t="s">
        <v>2094</v>
      </c>
      <c r="Q342" s="52" t="s">
        <v>233</v>
      </c>
      <c r="R342" s="8" t="s">
        <v>234</v>
      </c>
      <c r="S342" s="378" t="s">
        <v>2093</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6" t="s">
        <v>1967</v>
      </c>
      <c r="Q343" s="52" t="s">
        <v>233</v>
      </c>
      <c r="R343" s="8" t="s">
        <v>234</v>
      </c>
      <c r="S343" s="378" t="s">
        <v>2093</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6" t="s">
        <v>1968</v>
      </c>
      <c r="Q344" s="52" t="s">
        <v>233</v>
      </c>
      <c r="R344" s="8" t="s">
        <v>234</v>
      </c>
      <c r="S344" s="378" t="s">
        <v>2093</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6" t="s">
        <v>1969</v>
      </c>
      <c r="Q345" s="52" t="s">
        <v>233</v>
      </c>
      <c r="R345" s="8" t="s">
        <v>234</v>
      </c>
      <c r="S345" s="378" t="s">
        <v>2093</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6" t="s">
        <v>1970</v>
      </c>
      <c r="Q347" s="52" t="s">
        <v>233</v>
      </c>
      <c r="R347" s="8" t="s">
        <v>234</v>
      </c>
      <c r="S347" s="378" t="s">
        <v>2093</v>
      </c>
      <c r="T347" s="52"/>
    </row>
    <row r="348" spans="1:20" ht="28.5">
      <c r="A348" s="73" t="str">
        <f t="shared" si="93"/>
        <v>Electricity Supply</v>
      </c>
      <c r="B348" s="73" t="str">
        <f t="shared" si="93"/>
        <v>Subsidy for Electricity Production</v>
      </c>
      <c r="C348" s="73" t="str">
        <f t="shared" si="93"/>
        <v>Subsidy for Elec Production by Fuel</v>
      </c>
      <c r="D348" s="8" t="s">
        <v>1230</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c r="A349" s="73" t="str">
        <f t="shared" si="93"/>
        <v>Electricity Supply</v>
      </c>
      <c r="B349" s="73" t="str">
        <f t="shared" si="93"/>
        <v>Subsidy for Electricity Production</v>
      </c>
      <c r="C349" s="73" t="str">
        <f t="shared" si="93"/>
        <v>Subsidy for Elec Production by Fuel</v>
      </c>
      <c r="D349" s="8" t="s">
        <v>1231</v>
      </c>
      <c r="E349" s="52"/>
      <c r="F349" s="8" t="s">
        <v>1052</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c r="A350" s="73" t="str">
        <f t="shared" si="93"/>
        <v>Electricity Supply</v>
      </c>
      <c r="B350" s="73" t="str">
        <f t="shared" si="93"/>
        <v>Subsidy for Electricity Production</v>
      </c>
      <c r="C350" s="73" t="str">
        <f t="shared" si="93"/>
        <v>Subsidy for Elec Production by Fuel</v>
      </c>
      <c r="D350" s="8" t="s">
        <v>1232</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c r="A351" s="93" t="s">
        <v>9</v>
      </c>
      <c r="B351" s="93" t="s">
        <v>29</v>
      </c>
      <c r="C351" s="93" t="s">
        <v>2045</v>
      </c>
      <c r="D351" s="398" t="s">
        <v>141</v>
      </c>
      <c r="E351" s="399" t="s">
        <v>2046</v>
      </c>
      <c r="F351" s="399" t="s">
        <v>829</v>
      </c>
      <c r="G351" s="52" t="s">
        <v>2047</v>
      </c>
      <c r="H351" s="53">
        <v>892</v>
      </c>
      <c r="I351" s="52" t="s">
        <v>46</v>
      </c>
      <c r="J351" s="93" t="s">
        <v>2048</v>
      </c>
      <c r="K351" s="93" t="s">
        <v>2049</v>
      </c>
      <c r="L351" s="58">
        <v>0</v>
      </c>
      <c r="M351" s="59">
        <v>1</v>
      </c>
      <c r="N351" s="59">
        <v>0.01</v>
      </c>
      <c r="O351" s="52" t="s">
        <v>1312</v>
      </c>
      <c r="P351" s="376" t="s">
        <v>2095</v>
      </c>
      <c r="Q351" s="52" t="s">
        <v>260</v>
      </c>
      <c r="R351" s="8" t="s">
        <v>261</v>
      </c>
      <c r="S351" s="378" t="s">
        <v>2067</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8" t="s">
        <v>141</v>
      </c>
      <c r="E352" s="399" t="s">
        <v>990</v>
      </c>
      <c r="F352" s="399" t="s">
        <v>829</v>
      </c>
      <c r="G352" s="52" t="s">
        <v>2050</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6" t="s">
        <v>2095</v>
      </c>
      <c r="Q352" s="73" t="str">
        <f t="shared" si="97"/>
        <v>ccs.html#ccs</v>
      </c>
      <c r="R352" s="73" t="str">
        <f t="shared" si="97"/>
        <v>carbon-capture-and-sequestration.html</v>
      </c>
      <c r="S352" s="378" t="s">
        <v>2067</v>
      </c>
      <c r="T352" s="52"/>
    </row>
    <row r="353" spans="1:20" ht="85.5">
      <c r="A353" s="73" t="str">
        <f t="shared" si="96"/>
        <v>Industry</v>
      </c>
      <c r="B353" s="73" t="str">
        <f t="shared" si="96"/>
        <v>Carbon Capture and Sequestration</v>
      </c>
      <c r="C353" s="73" t="str">
        <f t="shared" si="96"/>
        <v>Industry Sector Fraction of Potential Additional CCS Achieved</v>
      </c>
      <c r="D353" s="399" t="s">
        <v>142</v>
      </c>
      <c r="E353" s="399" t="s">
        <v>2046</v>
      </c>
      <c r="F353" s="399" t="s">
        <v>830</v>
      </c>
      <c r="G353" s="52" t="s">
        <v>2047</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6" t="s">
        <v>2096</v>
      </c>
      <c r="Q353" s="73" t="str">
        <f t="shared" si="97"/>
        <v>ccs.html#ccs</v>
      </c>
      <c r="R353" s="73" t="str">
        <f t="shared" si="97"/>
        <v>carbon-capture-and-sequestration.html</v>
      </c>
      <c r="S353" s="378" t="s">
        <v>2067</v>
      </c>
      <c r="T353" s="52"/>
    </row>
    <row r="354" spans="1:20" ht="85.5">
      <c r="A354" s="73" t="str">
        <f t="shared" si="96"/>
        <v>Industry</v>
      </c>
      <c r="B354" s="73" t="str">
        <f t="shared" si="96"/>
        <v>Carbon Capture and Sequestration</v>
      </c>
      <c r="C354" s="73" t="str">
        <f t="shared" si="96"/>
        <v>Industry Sector Fraction of Potential Additional CCS Achieved</v>
      </c>
      <c r="D354" s="399" t="s">
        <v>142</v>
      </c>
      <c r="E354" s="399" t="s">
        <v>990</v>
      </c>
      <c r="F354" s="399" t="s">
        <v>830</v>
      </c>
      <c r="G354" s="52" t="s">
        <v>2050</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6" t="s">
        <v>2096</v>
      </c>
      <c r="Q354" s="73" t="str">
        <f t="shared" si="97"/>
        <v>ccs.html#ccs</v>
      </c>
      <c r="R354" s="73" t="str">
        <f t="shared" si="97"/>
        <v>carbon-capture-and-sequestration.html</v>
      </c>
      <c r="S354" s="378" t="s">
        <v>2067</v>
      </c>
      <c r="T354" s="52"/>
    </row>
    <row r="355" spans="1:20" ht="85.5">
      <c r="A355" s="73" t="str">
        <f t="shared" si="96"/>
        <v>Industry</v>
      </c>
      <c r="B355" s="73" t="str">
        <f t="shared" si="96"/>
        <v>Carbon Capture and Sequestration</v>
      </c>
      <c r="C355" s="73" t="str">
        <f t="shared" si="96"/>
        <v>Industry Sector Fraction of Potential Additional CCS Achieved</v>
      </c>
      <c r="D355" s="399" t="s">
        <v>143</v>
      </c>
      <c r="E355" s="399" t="s">
        <v>2046</v>
      </c>
      <c r="F355" s="399" t="s">
        <v>831</v>
      </c>
      <c r="G355" s="52" t="s">
        <v>2047</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6" t="s">
        <v>2097</v>
      </c>
      <c r="Q355" s="73" t="str">
        <f t="shared" si="97"/>
        <v>ccs.html#ccs</v>
      </c>
      <c r="R355" s="73" t="str">
        <f t="shared" si="97"/>
        <v>carbon-capture-and-sequestration.html</v>
      </c>
      <c r="S355" s="378" t="s">
        <v>2067</v>
      </c>
      <c r="T355" s="52"/>
    </row>
    <row r="356" spans="1:20" ht="85.5">
      <c r="A356" s="73" t="str">
        <f t="shared" si="96"/>
        <v>Industry</v>
      </c>
      <c r="B356" s="73" t="str">
        <f t="shared" si="96"/>
        <v>Carbon Capture and Sequestration</v>
      </c>
      <c r="C356" s="73" t="str">
        <f t="shared" si="96"/>
        <v>Industry Sector Fraction of Potential Additional CCS Achieved</v>
      </c>
      <c r="D356" s="399" t="s">
        <v>143</v>
      </c>
      <c r="E356" s="399" t="s">
        <v>990</v>
      </c>
      <c r="F356" s="399" t="s">
        <v>831</v>
      </c>
      <c r="G356" s="52" t="s">
        <v>2050</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6" t="s">
        <v>2097</v>
      </c>
      <c r="Q356" s="73" t="str">
        <f t="shared" si="97"/>
        <v>ccs.html#ccs</v>
      </c>
      <c r="R356" s="73" t="str">
        <f t="shared" si="97"/>
        <v>carbon-capture-and-sequestration.html</v>
      </c>
      <c r="S356" s="378" t="s">
        <v>2067</v>
      </c>
      <c r="T356" s="52"/>
    </row>
    <row r="357" spans="1:20" ht="85.5">
      <c r="A357" s="73" t="str">
        <f t="shared" si="96"/>
        <v>Industry</v>
      </c>
      <c r="B357" s="73" t="str">
        <f t="shared" si="96"/>
        <v>Carbon Capture and Sequestration</v>
      </c>
      <c r="C357" s="73" t="str">
        <f t="shared" si="96"/>
        <v>Industry Sector Fraction of Potential Additional CCS Achieved</v>
      </c>
      <c r="D357" s="399" t="s">
        <v>144</v>
      </c>
      <c r="E357" s="399" t="s">
        <v>2046</v>
      </c>
      <c r="F357" s="399" t="s">
        <v>832</v>
      </c>
      <c r="G357" s="52" t="s">
        <v>2047</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6" t="s">
        <v>2098</v>
      </c>
      <c r="Q357" s="73" t="str">
        <f t="shared" si="97"/>
        <v>ccs.html#ccs</v>
      </c>
      <c r="R357" s="73" t="str">
        <f t="shared" si="97"/>
        <v>carbon-capture-and-sequestration.html</v>
      </c>
      <c r="S357" s="378" t="s">
        <v>2067</v>
      </c>
      <c r="T357" s="52"/>
    </row>
    <row r="358" spans="1:20" ht="85.5">
      <c r="A358" s="73" t="str">
        <f t="shared" si="96"/>
        <v>Industry</v>
      </c>
      <c r="B358" s="73" t="str">
        <f t="shared" si="96"/>
        <v>Carbon Capture and Sequestration</v>
      </c>
      <c r="C358" s="73" t="str">
        <f t="shared" si="96"/>
        <v>Industry Sector Fraction of Potential Additional CCS Achieved</v>
      </c>
      <c r="D358" s="399" t="s">
        <v>144</v>
      </c>
      <c r="E358" s="399" t="s">
        <v>990</v>
      </c>
      <c r="F358" s="399" t="s">
        <v>832</v>
      </c>
      <c r="G358" s="52" t="s">
        <v>2050</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6" t="s">
        <v>2098</v>
      </c>
      <c r="Q358" s="73" t="str">
        <f t="shared" si="97"/>
        <v>ccs.html#ccs</v>
      </c>
      <c r="R358" s="73" t="str">
        <f t="shared" si="97"/>
        <v>carbon-capture-and-sequestration.html</v>
      </c>
      <c r="S358" s="378" t="s">
        <v>2067</v>
      </c>
      <c r="T358" s="52"/>
    </row>
    <row r="359" spans="1:20" ht="28.5">
      <c r="A359" s="73" t="str">
        <f t="shared" si="96"/>
        <v>Industry</v>
      </c>
      <c r="B359" s="73" t="str">
        <f t="shared" si="96"/>
        <v>Carbon Capture and Sequestration</v>
      </c>
      <c r="C359" s="73" t="str">
        <f t="shared" si="96"/>
        <v>Industry Sector Fraction of Potential Additional CCS Achieved</v>
      </c>
      <c r="D359" s="399" t="s">
        <v>862</v>
      </c>
      <c r="E359" s="399" t="s">
        <v>2046</v>
      </c>
      <c r="F359" s="398" t="s">
        <v>1252</v>
      </c>
      <c r="G359" s="52" t="s">
        <v>2047</v>
      </c>
      <c r="H359" s="53">
        <v>900</v>
      </c>
      <c r="I359" s="8" t="s">
        <v>47</v>
      </c>
      <c r="J359" s="73" t="str">
        <f t="shared" si="97"/>
        <v>Industry CCS</v>
      </c>
      <c r="K359" s="73" t="str">
        <f t="shared" si="97"/>
        <v>indst CCS</v>
      </c>
      <c r="L359" s="60"/>
      <c r="M359" s="60"/>
      <c r="N359" s="60"/>
      <c r="O359" s="73"/>
      <c r="P359" s="73"/>
      <c r="Q359" s="73"/>
      <c r="R359" s="73"/>
      <c r="S359" s="179"/>
      <c r="T359" s="52"/>
    </row>
    <row r="360" spans="1:20" ht="28.5">
      <c r="A360" s="73" t="str">
        <f t="shared" si="96"/>
        <v>Industry</v>
      </c>
      <c r="B360" s="73" t="str">
        <f t="shared" si="96"/>
        <v>Carbon Capture and Sequestration</v>
      </c>
      <c r="C360" s="73" t="str">
        <f t="shared" si="96"/>
        <v>Industry Sector Fraction of Potential Additional CCS Achieved</v>
      </c>
      <c r="D360" s="399" t="s">
        <v>862</v>
      </c>
      <c r="E360" s="399" t="s">
        <v>990</v>
      </c>
      <c r="F360" s="398" t="s">
        <v>1252</v>
      </c>
      <c r="G360" s="52" t="s">
        <v>2050</v>
      </c>
      <c r="H360" s="53">
        <v>901</v>
      </c>
      <c r="I360" s="8" t="s">
        <v>47</v>
      </c>
      <c r="J360" s="73" t="str">
        <f t="shared" si="97"/>
        <v>Industry CCS</v>
      </c>
      <c r="K360" s="73" t="str">
        <f t="shared" si="97"/>
        <v>indst CCS</v>
      </c>
      <c r="L360" s="60"/>
      <c r="M360" s="60"/>
      <c r="N360" s="60"/>
      <c r="O360" s="73"/>
      <c r="P360" s="73"/>
      <c r="Q360" s="73"/>
      <c r="R360" s="73"/>
      <c r="S360" s="179"/>
      <c r="T360" s="52"/>
    </row>
    <row r="361" spans="1:20" ht="28.5">
      <c r="A361" s="73" t="str">
        <f t="shared" si="96"/>
        <v>Industry</v>
      </c>
      <c r="B361" s="73" t="str">
        <f t="shared" si="96"/>
        <v>Carbon Capture and Sequestration</v>
      </c>
      <c r="C361" s="73" t="str">
        <f t="shared" si="96"/>
        <v>Industry Sector Fraction of Potential Additional CCS Achieved</v>
      </c>
      <c r="D361" s="399" t="s">
        <v>145</v>
      </c>
      <c r="E361" s="399" t="s">
        <v>2046</v>
      </c>
      <c r="F361" s="399" t="s">
        <v>861</v>
      </c>
      <c r="G361" s="52" t="s">
        <v>2047</v>
      </c>
      <c r="H361" s="53">
        <v>902</v>
      </c>
      <c r="I361" s="8" t="s">
        <v>47</v>
      </c>
      <c r="J361" s="73" t="str">
        <f t="shared" si="97"/>
        <v>Industry CCS</v>
      </c>
      <c r="K361" s="73" t="str">
        <f t="shared" si="97"/>
        <v>indst CCS</v>
      </c>
      <c r="L361" s="60"/>
      <c r="M361" s="60"/>
      <c r="N361" s="60"/>
      <c r="O361" s="73"/>
      <c r="P361" s="73"/>
      <c r="Q361" s="73"/>
      <c r="R361" s="73"/>
      <c r="S361" s="179"/>
      <c r="T361" s="52"/>
    </row>
    <row r="362" spans="1:20" ht="28.5">
      <c r="A362" s="73" t="str">
        <f t="shared" si="96"/>
        <v>Industry</v>
      </c>
      <c r="B362" s="73" t="str">
        <f t="shared" si="96"/>
        <v>Carbon Capture and Sequestration</v>
      </c>
      <c r="C362" s="73" t="str">
        <f t="shared" si="96"/>
        <v>Industry Sector Fraction of Potential Additional CCS Achieved</v>
      </c>
      <c r="D362" s="399" t="s">
        <v>145</v>
      </c>
      <c r="E362" s="399" t="s">
        <v>990</v>
      </c>
      <c r="F362" s="399" t="s">
        <v>861</v>
      </c>
      <c r="G362" s="52" t="s">
        <v>2050</v>
      </c>
      <c r="H362" s="53">
        <v>903</v>
      </c>
      <c r="I362" s="8" t="s">
        <v>47</v>
      </c>
      <c r="J362" s="73" t="str">
        <f t="shared" si="97"/>
        <v>Industry CCS</v>
      </c>
      <c r="K362" s="73" t="str">
        <f t="shared" si="97"/>
        <v>indst CCS</v>
      </c>
      <c r="L362" s="60"/>
      <c r="M362" s="60"/>
      <c r="N362" s="60"/>
      <c r="O362" s="73"/>
      <c r="P362" s="73"/>
      <c r="Q362" s="73"/>
      <c r="R362" s="73"/>
      <c r="S362" s="179"/>
      <c r="T362" s="52"/>
    </row>
    <row r="363" spans="1:20" ht="28.5">
      <c r="A363" s="73" t="str">
        <f t="shared" si="96"/>
        <v>Industry</v>
      </c>
      <c r="B363" s="73" t="str">
        <f t="shared" si="96"/>
        <v>Carbon Capture and Sequestration</v>
      </c>
      <c r="C363" s="73" t="str">
        <f t="shared" si="96"/>
        <v>Industry Sector Fraction of Potential Additional CCS Achieved</v>
      </c>
      <c r="D363" s="399" t="s">
        <v>146</v>
      </c>
      <c r="E363" s="399" t="s">
        <v>2046</v>
      </c>
      <c r="F363" s="399" t="s">
        <v>148</v>
      </c>
      <c r="G363" s="52" t="s">
        <v>2047</v>
      </c>
      <c r="H363" s="53">
        <v>904</v>
      </c>
      <c r="I363" s="8" t="s">
        <v>47</v>
      </c>
      <c r="J363" s="73" t="str">
        <f t="shared" si="97"/>
        <v>Industry CCS</v>
      </c>
      <c r="K363" s="73" t="str">
        <f t="shared" si="97"/>
        <v>indst CCS</v>
      </c>
      <c r="L363" s="60"/>
      <c r="M363" s="60"/>
      <c r="N363" s="60"/>
      <c r="O363" s="73"/>
      <c r="P363" s="73"/>
      <c r="Q363" s="73"/>
      <c r="R363" s="73"/>
      <c r="S363" s="179"/>
      <c r="T363" s="52"/>
    </row>
    <row r="364" spans="1:20" ht="28.5">
      <c r="A364" s="73" t="str">
        <f t="shared" si="96"/>
        <v>Industry</v>
      </c>
      <c r="B364" s="73" t="str">
        <f t="shared" si="96"/>
        <v>Carbon Capture and Sequestration</v>
      </c>
      <c r="C364" s="73" t="str">
        <f t="shared" si="96"/>
        <v>Industry Sector Fraction of Potential Additional CCS Achieved</v>
      </c>
      <c r="D364" s="399" t="s">
        <v>146</v>
      </c>
      <c r="E364" s="399" t="s">
        <v>990</v>
      </c>
      <c r="F364" s="399" t="s">
        <v>148</v>
      </c>
      <c r="G364" s="52" t="s">
        <v>2050</v>
      </c>
      <c r="H364" s="53">
        <v>905</v>
      </c>
      <c r="I364" s="8" t="s">
        <v>47</v>
      </c>
      <c r="J364" s="73" t="str">
        <f t="shared" si="97"/>
        <v>Industry CCS</v>
      </c>
      <c r="K364" s="73" t="str">
        <f t="shared" si="97"/>
        <v>indst CCS</v>
      </c>
      <c r="L364" s="60"/>
      <c r="M364" s="60"/>
      <c r="N364" s="60"/>
      <c r="O364" s="73"/>
      <c r="P364" s="73"/>
      <c r="Q364" s="73"/>
      <c r="R364" s="73"/>
      <c r="S364" s="179"/>
      <c r="T364" s="52"/>
    </row>
    <row r="365" spans="1:20" ht="85.5">
      <c r="A365" s="73" t="str">
        <f t="shared" si="96"/>
        <v>Industry</v>
      </c>
      <c r="B365" s="73" t="str">
        <f t="shared" si="96"/>
        <v>Carbon Capture and Sequestration</v>
      </c>
      <c r="C365" s="73" t="str">
        <f t="shared" si="96"/>
        <v>Industry Sector Fraction of Potential Additional CCS Achieved</v>
      </c>
      <c r="D365" s="399" t="s">
        <v>147</v>
      </c>
      <c r="E365" s="399" t="s">
        <v>2046</v>
      </c>
      <c r="F365" s="399" t="s">
        <v>149</v>
      </c>
      <c r="G365" s="52" t="s">
        <v>2047</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6" t="s">
        <v>2099</v>
      </c>
      <c r="Q365" s="73" t="str">
        <f t="shared" si="97"/>
        <v>ccs.html#ccs</v>
      </c>
      <c r="R365" s="73" t="str">
        <f t="shared" si="97"/>
        <v>carbon-capture-and-sequestration.html</v>
      </c>
      <c r="S365" s="378" t="s">
        <v>2067</v>
      </c>
      <c r="T365" s="52"/>
    </row>
    <row r="366" spans="1:20" ht="85.5">
      <c r="A366" s="73" t="str">
        <f t="shared" si="96"/>
        <v>Industry</v>
      </c>
      <c r="B366" s="73" t="str">
        <f t="shared" si="96"/>
        <v>Carbon Capture and Sequestration</v>
      </c>
      <c r="C366" s="73" t="str">
        <f t="shared" si="96"/>
        <v>Industry Sector Fraction of Potential Additional CCS Achieved</v>
      </c>
      <c r="D366" s="399" t="s">
        <v>147</v>
      </c>
      <c r="E366" s="399" t="s">
        <v>990</v>
      </c>
      <c r="F366" s="399" t="s">
        <v>149</v>
      </c>
      <c r="G366" s="52" t="s">
        <v>2050</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6" t="s">
        <v>2099</v>
      </c>
      <c r="Q366" s="73" t="str">
        <f t="shared" si="97"/>
        <v>ccs.html#ccs</v>
      </c>
      <c r="R366" s="73" t="str">
        <f t="shared" si="97"/>
        <v>carbon-capture-and-sequestration.html</v>
      </c>
      <c r="S366" s="378" t="s">
        <v>2067</v>
      </c>
      <c r="T366" s="52"/>
    </row>
    <row r="367" spans="1:20" ht="42.75">
      <c r="A367" s="93" t="s">
        <v>9</v>
      </c>
      <c r="B367" s="93" t="s">
        <v>21</v>
      </c>
      <c r="C367" s="93" t="s">
        <v>1258</v>
      </c>
      <c r="D367" s="52"/>
      <c r="E367" s="52"/>
      <c r="F367" s="52"/>
      <c r="G367" s="52"/>
      <c r="H367" s="53">
        <v>43</v>
      </c>
      <c r="I367" s="52" t="s">
        <v>46</v>
      </c>
      <c r="J367" s="75" t="s">
        <v>21</v>
      </c>
      <c r="K367" s="75" t="s">
        <v>1259</v>
      </c>
      <c r="L367" s="58">
        <v>0</v>
      </c>
      <c r="M367" s="59">
        <v>1</v>
      </c>
      <c r="N367" s="59">
        <v>0.01</v>
      </c>
      <c r="O367" s="52" t="s">
        <v>36</v>
      </c>
      <c r="P367" s="376" t="s">
        <v>1971</v>
      </c>
      <c r="Q367" s="52" t="s">
        <v>235</v>
      </c>
      <c r="R367" s="8" t="s">
        <v>236</v>
      </c>
      <c r="S367" s="378" t="s">
        <v>2100</v>
      </c>
      <c r="T367" s="52"/>
    </row>
    <row r="368" spans="1:20" s="4" customFormat="1" ht="57">
      <c r="A368" s="93" t="s">
        <v>9</v>
      </c>
      <c r="B368" s="93" t="s">
        <v>25</v>
      </c>
      <c r="C368" s="93" t="s">
        <v>308</v>
      </c>
      <c r="D368" s="52"/>
      <c r="E368" s="52"/>
      <c r="F368" s="52"/>
      <c r="G368" s="52"/>
      <c r="H368" s="53">
        <v>44</v>
      </c>
      <c r="I368" s="52" t="s">
        <v>46</v>
      </c>
      <c r="J368" s="75" t="s">
        <v>25</v>
      </c>
      <c r="K368" s="75" t="s">
        <v>605</v>
      </c>
      <c r="L368" s="58">
        <v>0</v>
      </c>
      <c r="M368" s="59">
        <v>1</v>
      </c>
      <c r="N368" s="59">
        <v>0.01</v>
      </c>
      <c r="O368" s="52" t="s">
        <v>36</v>
      </c>
      <c r="P368" s="376" t="s">
        <v>1972</v>
      </c>
      <c r="Q368" s="52" t="s">
        <v>237</v>
      </c>
      <c r="R368" s="8" t="s">
        <v>238</v>
      </c>
      <c r="S368" s="378" t="s">
        <v>2101</v>
      </c>
      <c r="T368" s="54"/>
    </row>
    <row r="369" spans="1:20" s="4" customFormat="1" ht="57">
      <c r="A369" s="93" t="s">
        <v>9</v>
      </c>
      <c r="B369" s="93" t="s">
        <v>23</v>
      </c>
      <c r="C369" s="93" t="s">
        <v>61</v>
      </c>
      <c r="D369" s="52"/>
      <c r="E369" s="52"/>
      <c r="F369" s="52"/>
      <c r="G369" s="52"/>
      <c r="H369" s="53">
        <v>45</v>
      </c>
      <c r="I369" s="52" t="s">
        <v>46</v>
      </c>
      <c r="J369" s="75" t="s">
        <v>23</v>
      </c>
      <c r="K369" s="75" t="s">
        <v>604</v>
      </c>
      <c r="L369" s="58">
        <v>0</v>
      </c>
      <c r="M369" s="59">
        <v>1</v>
      </c>
      <c r="N369" s="59">
        <v>0.01</v>
      </c>
      <c r="O369" s="52" t="s">
        <v>36</v>
      </c>
      <c r="P369" s="376" t="s">
        <v>637</v>
      </c>
      <c r="Q369" s="52" t="s">
        <v>239</v>
      </c>
      <c r="R369" s="8" t="s">
        <v>240</v>
      </c>
      <c r="S369" s="378" t="s">
        <v>2102</v>
      </c>
      <c r="T369" s="54"/>
    </row>
    <row r="370" spans="1:20" s="4" customFormat="1" ht="71.25">
      <c r="A370" s="93" t="s">
        <v>9</v>
      </c>
      <c r="B370" s="93" t="s">
        <v>107</v>
      </c>
      <c r="C370" s="93"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6" t="s">
        <v>2104</v>
      </c>
      <c r="Q370" s="52" t="s">
        <v>241</v>
      </c>
      <c r="R370" s="8" t="s">
        <v>242</v>
      </c>
      <c r="S370" s="388" t="s">
        <v>2105</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6" t="s">
        <v>2104</v>
      </c>
      <c r="Q371" s="54" t="str">
        <f t="shared" si="101"/>
        <v>industry-ag-main.html#eff-stds</v>
      </c>
      <c r="R371" s="54" t="str">
        <f t="shared" si="101"/>
        <v>industry-energy-efficiency-standards.html</v>
      </c>
      <c r="S371" s="388" t="s">
        <v>2105</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6" t="s">
        <v>2104</v>
      </c>
      <c r="Q372" s="54" t="str">
        <f t="shared" si="101"/>
        <v>industry-ag-main.html#eff-stds</v>
      </c>
      <c r="R372" s="54" t="str">
        <f t="shared" si="101"/>
        <v>industry-energy-efficiency-standards.html</v>
      </c>
      <c r="S372" s="405"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6" t="s">
        <v>2104</v>
      </c>
      <c r="Q373" s="54" t="str">
        <f t="shared" si="101"/>
        <v>industry-ag-main.html#eff-stds</v>
      </c>
      <c r="R373" s="54" t="str">
        <f t="shared" si="101"/>
        <v>industry-energy-efficiency-standards.html</v>
      </c>
      <c r="S373" s="405"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6" t="s">
        <v>2104</v>
      </c>
      <c r="Q374" s="54" t="str">
        <f t="shared" si="101"/>
        <v>industry-ag-main.html#eff-stds</v>
      </c>
      <c r="R374" s="54" t="str">
        <f t="shared" si="101"/>
        <v>industry-energy-efficiency-standards.html</v>
      </c>
      <c r="S374" s="405"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6" t="s">
        <v>2104</v>
      </c>
      <c r="Q375" s="54" t="str">
        <f t="shared" si="101"/>
        <v>industry-ag-main.html#eff-stds</v>
      </c>
      <c r="R375" s="54" t="str">
        <f t="shared" si="101"/>
        <v>industry-energy-efficiency-standards.html</v>
      </c>
      <c r="S375" s="405"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1174</v>
      </c>
      <c r="F376" s="8" t="s">
        <v>829</v>
      </c>
      <c r="G376" s="52" t="s">
        <v>1177</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6" t="s">
        <v>2104</v>
      </c>
      <c r="Q376" s="54" t="str">
        <f t="shared" si="101"/>
        <v>industry-ag-main.html#eff-stds</v>
      </c>
      <c r="R376" s="54" t="str">
        <f t="shared" si="101"/>
        <v>industry-energy-efficiency-standards.html</v>
      </c>
      <c r="S376" s="405"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1175</v>
      </c>
      <c r="F377" s="8" t="s">
        <v>829</v>
      </c>
      <c r="G377" s="52" t="s">
        <v>1179</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6" t="s">
        <v>2104</v>
      </c>
      <c r="Q377" s="54" t="str">
        <f t="shared" si="101"/>
        <v>industry-ag-main.html#eff-stds</v>
      </c>
      <c r="R377" s="54" t="str">
        <f t="shared" si="101"/>
        <v>industry-energy-efficiency-standards.html</v>
      </c>
      <c r="S377" s="405"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1176</v>
      </c>
      <c r="F378" s="8" t="s">
        <v>829</v>
      </c>
      <c r="G378" s="52" t="s">
        <v>1180</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6" t="s">
        <v>2104</v>
      </c>
      <c r="Q378" s="54" t="str">
        <f t="shared" si="101"/>
        <v>industry-ag-main.html#eff-stds</v>
      </c>
      <c r="R378" s="54" t="str">
        <f t="shared" si="101"/>
        <v>industry-energy-efficiency-standards.html</v>
      </c>
      <c r="S378" s="405"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1173</v>
      </c>
      <c r="F379" s="8" t="s">
        <v>829</v>
      </c>
      <c r="G379" s="52" t="s">
        <v>1178</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6" t="s">
        <v>2104</v>
      </c>
      <c r="Q379" s="54" t="str">
        <f t="shared" si="101"/>
        <v>industry-ag-main.html#eff-stds</v>
      </c>
      <c r="R379" s="54" t="str">
        <f t="shared" si="101"/>
        <v>industry-energy-efficiency-standards.html</v>
      </c>
      <c r="S379" s="405"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6">
        <v>0.5</v>
      </c>
      <c r="N380" s="60">
        <f t="shared" si="101"/>
        <v>0.01</v>
      </c>
      <c r="O380" s="54" t="str">
        <f t="shared" si="101"/>
        <v>% reduction in energy use</v>
      </c>
      <c r="P380" s="376" t="s">
        <v>2027</v>
      </c>
      <c r="Q380" s="54" t="str">
        <f t="shared" si="101"/>
        <v>industry-ag-main.html#eff-stds</v>
      </c>
      <c r="R380" s="54" t="str">
        <f t="shared" si="101"/>
        <v>industry-energy-efficiency-standards.html</v>
      </c>
      <c r="S380" s="396" t="s">
        <v>2106</v>
      </c>
      <c r="T380" s="396" t="s">
        <v>2107</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6">
        <v>0.5</v>
      </c>
      <c r="N381" s="60">
        <f t="shared" si="101"/>
        <v>0.01</v>
      </c>
      <c r="O381" s="54" t="str">
        <f t="shared" si="101"/>
        <v>% reduction in energy use</v>
      </c>
      <c r="P381" s="376" t="s">
        <v>2027</v>
      </c>
      <c r="Q381" s="54" t="str">
        <f t="shared" si="101"/>
        <v>industry-ag-main.html#eff-stds</v>
      </c>
      <c r="R381" s="54" t="str">
        <f t="shared" si="101"/>
        <v>industry-energy-efficiency-standards.html</v>
      </c>
      <c r="S381" s="396" t="s">
        <v>2106</v>
      </c>
      <c r="T381" s="396" t="s">
        <v>2107</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6">
        <v>0.5</v>
      </c>
      <c r="N382" s="60">
        <f t="shared" si="101"/>
        <v>0.01</v>
      </c>
      <c r="O382" s="54" t="str">
        <f t="shared" si="101"/>
        <v>% reduction in energy use</v>
      </c>
      <c r="P382" s="376" t="s">
        <v>2027</v>
      </c>
      <c r="Q382" s="54" t="str">
        <f t="shared" si="101"/>
        <v>industry-ag-main.html#eff-stds</v>
      </c>
      <c r="R382" s="54" t="str">
        <f t="shared" si="101"/>
        <v>industry-energy-efficiency-standards.html</v>
      </c>
      <c r="S382" s="396" t="s">
        <v>2106</v>
      </c>
      <c r="T382" s="396" t="s">
        <v>2107</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6">
        <v>0.5</v>
      </c>
      <c r="N383" s="60">
        <f t="shared" si="101"/>
        <v>0.01</v>
      </c>
      <c r="O383" s="54" t="str">
        <f t="shared" si="101"/>
        <v>% reduction in energy use</v>
      </c>
      <c r="P383" s="376" t="s">
        <v>2027</v>
      </c>
      <c r="Q383" s="54" t="str">
        <f t="shared" si="101"/>
        <v>industry-ag-main.html#eff-stds</v>
      </c>
      <c r="R383" s="54" t="str">
        <f t="shared" si="101"/>
        <v>industry-energy-efficiency-standards.html</v>
      </c>
      <c r="S383" s="396" t="s">
        <v>2106</v>
      </c>
      <c r="T383" s="396" t="s">
        <v>2107</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6">
        <v>0.5</v>
      </c>
      <c r="N384" s="60">
        <f t="shared" si="101"/>
        <v>0.01</v>
      </c>
      <c r="O384" s="54" t="str">
        <f t="shared" si="101"/>
        <v>% reduction in energy use</v>
      </c>
      <c r="P384" s="376" t="s">
        <v>2027</v>
      </c>
      <c r="Q384" s="54" t="str">
        <f t="shared" si="101"/>
        <v>industry-ag-main.html#eff-stds</v>
      </c>
      <c r="R384" s="54" t="str">
        <f t="shared" si="101"/>
        <v>industry-energy-efficiency-standards.html</v>
      </c>
      <c r="S384" s="396" t="s">
        <v>2106</v>
      </c>
      <c r="T384" s="396" t="s">
        <v>2107</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6">
        <v>0.5</v>
      </c>
      <c r="N385" s="60">
        <f t="shared" si="101"/>
        <v>0.01</v>
      </c>
      <c r="O385" s="54" t="str">
        <f t="shared" si="101"/>
        <v>% reduction in energy use</v>
      </c>
      <c r="P385" s="376" t="s">
        <v>2027</v>
      </c>
      <c r="Q385" s="54" t="str">
        <f t="shared" si="101"/>
        <v>industry-ag-main.html#eff-stds</v>
      </c>
      <c r="R385" s="54" t="str">
        <f t="shared" si="101"/>
        <v>industry-energy-efficiency-standards.html</v>
      </c>
      <c r="S385" s="396" t="s">
        <v>2106</v>
      </c>
      <c r="T385" s="396" t="s">
        <v>2107</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1174</v>
      </c>
      <c r="F386" s="8" t="s">
        <v>830</v>
      </c>
      <c r="G386" s="52" t="s">
        <v>1177</v>
      </c>
      <c r="H386" s="53">
        <v>772</v>
      </c>
      <c r="I386" s="52" t="s">
        <v>46</v>
      </c>
      <c r="J386" s="73" t="str">
        <f t="shared" si="100"/>
        <v>Industry Energy Efficiency Standards</v>
      </c>
      <c r="K386" s="60" t="str">
        <f t="shared" si="101"/>
        <v>indst efficiency standards</v>
      </c>
      <c r="L386" s="60">
        <f t="shared" si="101"/>
        <v>0</v>
      </c>
      <c r="M386" s="386">
        <v>0.5</v>
      </c>
      <c r="N386" s="60">
        <f t="shared" si="101"/>
        <v>0.01</v>
      </c>
      <c r="O386" s="54" t="str">
        <f t="shared" si="101"/>
        <v>% reduction in energy use</v>
      </c>
      <c r="P386" s="376" t="s">
        <v>2027</v>
      </c>
      <c r="Q386" s="54" t="str">
        <f t="shared" si="101"/>
        <v>industry-ag-main.html#eff-stds</v>
      </c>
      <c r="R386" s="54" t="str">
        <f t="shared" si="101"/>
        <v>industry-energy-efficiency-standards.html</v>
      </c>
      <c r="S386" s="396" t="s">
        <v>2106</v>
      </c>
      <c r="T386" s="396" t="s">
        <v>2107</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1175</v>
      </c>
      <c r="F387" s="8" t="s">
        <v>830</v>
      </c>
      <c r="G387" s="52" t="s">
        <v>1179</v>
      </c>
      <c r="H387" s="53">
        <v>773</v>
      </c>
      <c r="I387" s="52" t="s">
        <v>47</v>
      </c>
      <c r="J387" s="73" t="str">
        <f t="shared" si="100"/>
        <v>Industry Energy Efficiency Standards</v>
      </c>
      <c r="K387" s="60" t="str">
        <f t="shared" si="100"/>
        <v>indst efficiency standards</v>
      </c>
      <c r="L387" s="60">
        <f t="shared" si="100"/>
        <v>0</v>
      </c>
      <c r="M387" s="386">
        <v>0.5</v>
      </c>
      <c r="N387" s="60">
        <f t="shared" si="100"/>
        <v>0.01</v>
      </c>
      <c r="O387" s="54" t="str">
        <f t="shared" si="100"/>
        <v>% reduction in energy use</v>
      </c>
      <c r="P387" s="376" t="s">
        <v>2027</v>
      </c>
      <c r="Q387" s="54" t="str">
        <f t="shared" ref="Q387:T449" si="104">Q$370</f>
        <v>industry-ag-main.html#eff-stds</v>
      </c>
      <c r="R387" s="54" t="str">
        <f t="shared" si="104"/>
        <v>industry-energy-efficiency-standards.html</v>
      </c>
      <c r="S387" s="396" t="s">
        <v>2106</v>
      </c>
      <c r="T387" s="396" t="s">
        <v>2107</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1176</v>
      </c>
      <c r="F388" s="8" t="s">
        <v>830</v>
      </c>
      <c r="G388" s="52" t="s">
        <v>1180</v>
      </c>
      <c r="H388" s="53">
        <v>774</v>
      </c>
      <c r="I388" s="52" t="s">
        <v>47</v>
      </c>
      <c r="J388" s="73" t="str">
        <f t="shared" ref="J388:O430" si="106">J$370</f>
        <v>Industry Energy Efficiency Standards</v>
      </c>
      <c r="K388" s="60" t="str">
        <f t="shared" si="106"/>
        <v>indst efficiency standards</v>
      </c>
      <c r="L388" s="60">
        <f t="shared" si="106"/>
        <v>0</v>
      </c>
      <c r="M388" s="386">
        <v>0.5</v>
      </c>
      <c r="N388" s="60">
        <f t="shared" si="106"/>
        <v>0.01</v>
      </c>
      <c r="O388" s="54" t="str">
        <f t="shared" si="106"/>
        <v>% reduction in energy use</v>
      </c>
      <c r="P388" s="376" t="s">
        <v>2027</v>
      </c>
      <c r="Q388" s="54" t="str">
        <f t="shared" si="104"/>
        <v>industry-ag-main.html#eff-stds</v>
      </c>
      <c r="R388" s="54" t="str">
        <f t="shared" si="104"/>
        <v>industry-energy-efficiency-standards.html</v>
      </c>
      <c r="S388" s="396" t="s">
        <v>2106</v>
      </c>
      <c r="T388" s="396" t="s">
        <v>2107</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1173</v>
      </c>
      <c r="F389" s="8" t="s">
        <v>830</v>
      </c>
      <c r="G389" s="52" t="s">
        <v>1178</v>
      </c>
      <c r="H389" s="53">
        <v>775</v>
      </c>
      <c r="I389" s="52" t="s">
        <v>47</v>
      </c>
      <c r="J389" s="73" t="str">
        <f t="shared" si="106"/>
        <v>Industry Energy Efficiency Standards</v>
      </c>
      <c r="K389" s="60" t="str">
        <f t="shared" si="106"/>
        <v>indst efficiency standards</v>
      </c>
      <c r="L389" s="60">
        <f t="shared" si="106"/>
        <v>0</v>
      </c>
      <c r="M389" s="386">
        <v>0.5</v>
      </c>
      <c r="N389" s="60">
        <f t="shared" si="106"/>
        <v>0.01</v>
      </c>
      <c r="O389" s="54" t="str">
        <f t="shared" si="106"/>
        <v>% reduction in energy use</v>
      </c>
      <c r="P389" s="376" t="s">
        <v>2027</v>
      </c>
      <c r="Q389" s="54" t="str">
        <f t="shared" si="104"/>
        <v>industry-ag-main.html#eff-stds</v>
      </c>
      <c r="R389" s="54" t="str">
        <f t="shared" si="104"/>
        <v>industry-energy-efficiency-standards.html</v>
      </c>
      <c r="S389" s="396" t="s">
        <v>2106</v>
      </c>
      <c r="T389" s="396" t="s">
        <v>2107</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6" t="s">
        <v>2028</v>
      </c>
      <c r="Q390" s="54" t="str">
        <f t="shared" si="104"/>
        <v>industry-ag-main.html#eff-stds</v>
      </c>
      <c r="R390" s="54" t="str">
        <f t="shared" si="104"/>
        <v>industry-energy-efficiency-standards.html</v>
      </c>
      <c r="S390" s="396" t="s">
        <v>2108</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6" t="s">
        <v>2028</v>
      </c>
      <c r="Q391" s="54" t="str">
        <f t="shared" si="104"/>
        <v>industry-ag-main.html#eff-stds</v>
      </c>
      <c r="R391" s="54" t="str">
        <f t="shared" si="104"/>
        <v>industry-energy-efficiency-standards.html</v>
      </c>
      <c r="S391" s="396" t="s">
        <v>2108</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6" t="s">
        <v>2028</v>
      </c>
      <c r="Q392" s="54" t="str">
        <f t="shared" si="104"/>
        <v>industry-ag-main.html#eff-stds</v>
      </c>
      <c r="R392" s="54" t="str">
        <f t="shared" si="104"/>
        <v>industry-energy-efficiency-standards.html</v>
      </c>
      <c r="S392" s="396" t="s">
        <v>2108</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6" t="s">
        <v>2028</v>
      </c>
      <c r="Q393" s="54" t="str">
        <f t="shared" si="104"/>
        <v>industry-ag-main.html#eff-stds</v>
      </c>
      <c r="R393" s="54" t="str">
        <f t="shared" si="104"/>
        <v>industry-energy-efficiency-standards.html</v>
      </c>
      <c r="S393" s="396" t="s">
        <v>2108</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6" t="s">
        <v>2028</v>
      </c>
      <c r="Q394" s="54" t="str">
        <f t="shared" si="104"/>
        <v>industry-ag-main.html#eff-stds</v>
      </c>
      <c r="R394" s="54" t="str">
        <f t="shared" si="104"/>
        <v>industry-energy-efficiency-standards.html</v>
      </c>
      <c r="S394" s="396" t="s">
        <v>2108</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6" t="s">
        <v>2028</v>
      </c>
      <c r="Q395" s="54" t="str">
        <f t="shared" si="104"/>
        <v>industry-ag-main.html#eff-stds</v>
      </c>
      <c r="R395" s="54" t="str">
        <f t="shared" si="104"/>
        <v>industry-energy-efficiency-standards.html</v>
      </c>
      <c r="S395" s="396" t="s">
        <v>2108</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1174</v>
      </c>
      <c r="F396" s="8" t="s">
        <v>831</v>
      </c>
      <c r="G396" s="52" t="s">
        <v>1177</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6" t="s">
        <v>2028</v>
      </c>
      <c r="Q396" s="54" t="str">
        <f t="shared" si="104"/>
        <v>industry-ag-main.html#eff-stds</v>
      </c>
      <c r="R396" s="54" t="str">
        <f t="shared" si="104"/>
        <v>industry-energy-efficiency-standards.html</v>
      </c>
      <c r="S396" s="396" t="s">
        <v>2108</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1175</v>
      </c>
      <c r="F397" s="8" t="s">
        <v>831</v>
      </c>
      <c r="G397" s="52" t="s">
        <v>1179</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6" t="s">
        <v>2028</v>
      </c>
      <c r="Q397" s="54" t="str">
        <f t="shared" si="104"/>
        <v>industry-ag-main.html#eff-stds</v>
      </c>
      <c r="R397" s="54" t="str">
        <f t="shared" si="104"/>
        <v>industry-energy-efficiency-standards.html</v>
      </c>
      <c r="S397" s="396" t="s">
        <v>2108</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1176</v>
      </c>
      <c r="F398" s="8" t="s">
        <v>831</v>
      </c>
      <c r="G398" s="52" t="s">
        <v>1180</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6" t="s">
        <v>2028</v>
      </c>
      <c r="Q398" s="54" t="str">
        <f t="shared" si="104"/>
        <v>industry-ag-main.html#eff-stds</v>
      </c>
      <c r="R398" s="54" t="str">
        <f t="shared" si="104"/>
        <v>industry-energy-efficiency-standards.html</v>
      </c>
      <c r="S398" s="396" t="s">
        <v>2108</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1173</v>
      </c>
      <c r="F399" s="8" t="s">
        <v>831</v>
      </c>
      <c r="G399" s="52" t="s">
        <v>1178</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6" t="s">
        <v>2028</v>
      </c>
      <c r="Q399" s="54" t="str">
        <f t="shared" si="104"/>
        <v>industry-ag-main.html#eff-stds</v>
      </c>
      <c r="R399" s="54" t="str">
        <f t="shared" si="104"/>
        <v>industry-energy-efficiency-standards.html</v>
      </c>
      <c r="S399" s="396" t="s">
        <v>2108</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6" t="s">
        <v>2029</v>
      </c>
      <c r="Q400" s="54" t="str">
        <f t="shared" si="104"/>
        <v>industry-ag-main.html#eff-stds</v>
      </c>
      <c r="R400" s="54" t="str">
        <f t="shared" si="104"/>
        <v>industry-energy-efficiency-standards.html</v>
      </c>
      <c r="S400" s="396" t="s">
        <v>2108</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6" t="s">
        <v>2029</v>
      </c>
      <c r="Q401" s="54" t="str">
        <f t="shared" si="104"/>
        <v>industry-ag-main.html#eff-stds</v>
      </c>
      <c r="R401" s="54" t="str">
        <f t="shared" si="104"/>
        <v>industry-energy-efficiency-standards.html</v>
      </c>
      <c r="S401" s="396" t="s">
        <v>2108</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6" t="s">
        <v>2029</v>
      </c>
      <c r="Q402" s="54" t="str">
        <f t="shared" si="104"/>
        <v>industry-ag-main.html#eff-stds</v>
      </c>
      <c r="R402" s="54" t="str">
        <f t="shared" si="104"/>
        <v>industry-energy-efficiency-standards.html</v>
      </c>
      <c r="S402" s="396" t="s">
        <v>2108</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6" t="s">
        <v>2029</v>
      </c>
      <c r="Q403" s="54" t="str">
        <f t="shared" si="104"/>
        <v>industry-ag-main.html#eff-stds</v>
      </c>
      <c r="R403" s="54" t="str">
        <f t="shared" si="104"/>
        <v>industry-energy-efficiency-standards.html</v>
      </c>
      <c r="S403" s="396" t="s">
        <v>2108</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6" t="s">
        <v>2029</v>
      </c>
      <c r="Q404" s="54" t="str">
        <f t="shared" si="104"/>
        <v>industry-ag-main.html#eff-stds</v>
      </c>
      <c r="R404" s="54" t="str">
        <f t="shared" si="104"/>
        <v>industry-energy-efficiency-standards.html</v>
      </c>
      <c r="S404" s="396" t="s">
        <v>2108</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6" t="s">
        <v>2029</v>
      </c>
      <c r="Q405" s="54" t="str">
        <f t="shared" si="104"/>
        <v>industry-ag-main.html#eff-stds</v>
      </c>
      <c r="R405" s="54" t="str">
        <f t="shared" si="104"/>
        <v>industry-energy-efficiency-standards.html</v>
      </c>
      <c r="S405" s="396" t="s">
        <v>2108</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1174</v>
      </c>
      <c r="F406" s="8" t="s">
        <v>832</v>
      </c>
      <c r="G406" s="52" t="s">
        <v>1177</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6" t="s">
        <v>2029</v>
      </c>
      <c r="Q406" s="54" t="str">
        <f t="shared" si="104"/>
        <v>industry-ag-main.html#eff-stds</v>
      </c>
      <c r="R406" s="54" t="str">
        <f t="shared" si="104"/>
        <v>industry-energy-efficiency-standards.html</v>
      </c>
      <c r="S406" s="396" t="s">
        <v>2108</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1175</v>
      </c>
      <c r="F407" s="8" t="s">
        <v>832</v>
      </c>
      <c r="G407" s="52" t="s">
        <v>1179</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6" t="s">
        <v>2029</v>
      </c>
      <c r="Q407" s="54" t="str">
        <f t="shared" si="104"/>
        <v>industry-ag-main.html#eff-stds</v>
      </c>
      <c r="R407" s="54" t="str">
        <f t="shared" si="104"/>
        <v>industry-energy-efficiency-standards.html</v>
      </c>
      <c r="S407" s="396" t="s">
        <v>2108</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1176</v>
      </c>
      <c r="F408" s="8" t="s">
        <v>832</v>
      </c>
      <c r="G408" s="52" t="s">
        <v>1180</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6" t="s">
        <v>2029</v>
      </c>
      <c r="Q408" s="54" t="str">
        <f t="shared" si="104"/>
        <v>industry-ag-main.html#eff-stds</v>
      </c>
      <c r="R408" s="54" t="str">
        <f t="shared" si="104"/>
        <v>industry-energy-efficiency-standards.html</v>
      </c>
      <c r="S408" s="396" t="s">
        <v>2108</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1173</v>
      </c>
      <c r="F409" s="8" t="s">
        <v>832</v>
      </c>
      <c r="G409" s="52" t="s">
        <v>1178</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6" t="s">
        <v>2029</v>
      </c>
      <c r="Q409" s="54" t="str">
        <f t="shared" si="104"/>
        <v>industry-ag-main.html#eff-stds</v>
      </c>
      <c r="R409" s="54" t="str">
        <f t="shared" si="104"/>
        <v>industry-energy-efficiency-standards.html</v>
      </c>
      <c r="S409" s="396" t="s">
        <v>2108</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1252</v>
      </c>
      <c r="G410" s="52" t="s">
        <v>821</v>
      </c>
      <c r="H410" s="53">
        <v>796</v>
      </c>
      <c r="I410" s="52" t="s">
        <v>46</v>
      </c>
      <c r="J410" s="73" t="str">
        <f t="shared" si="106"/>
        <v>Industry Energy Efficiency Standards</v>
      </c>
      <c r="K410" s="60" t="str">
        <f t="shared" si="106"/>
        <v>indst efficiency standards</v>
      </c>
      <c r="L410" s="60">
        <f t="shared" si="106"/>
        <v>0</v>
      </c>
      <c r="M410" s="386">
        <v>0.6</v>
      </c>
      <c r="N410" s="60">
        <f t="shared" si="106"/>
        <v>0.01</v>
      </c>
      <c r="O410" s="54" t="str">
        <f t="shared" si="106"/>
        <v>% reduction in energy use</v>
      </c>
      <c r="P410" s="376" t="s">
        <v>2030</v>
      </c>
      <c r="Q410" s="54" t="str">
        <f t="shared" si="104"/>
        <v>industry-ag-main.html#eff-stds</v>
      </c>
      <c r="R410" s="54" t="str">
        <f t="shared" si="104"/>
        <v>industry-energy-efficiency-standards.html</v>
      </c>
      <c r="S410" s="396" t="s">
        <v>2109</v>
      </c>
      <c r="T410" s="396" t="s">
        <v>2109</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1252</v>
      </c>
      <c r="G411" s="52" t="s">
        <v>824</v>
      </c>
      <c r="H411" s="53">
        <v>797</v>
      </c>
      <c r="I411" s="52" t="s">
        <v>47</v>
      </c>
      <c r="J411" s="73" t="str">
        <f t="shared" si="106"/>
        <v>Industry Energy Efficiency Standards</v>
      </c>
      <c r="K411" s="60" t="str">
        <f t="shared" si="106"/>
        <v>indst efficiency standards</v>
      </c>
      <c r="L411" s="60">
        <f t="shared" si="106"/>
        <v>0</v>
      </c>
      <c r="M411" s="386">
        <v>0.6</v>
      </c>
      <c r="N411" s="60">
        <f t="shared" si="106"/>
        <v>0.01</v>
      </c>
      <c r="O411" s="54" t="str">
        <f t="shared" si="106"/>
        <v>% reduction in energy use</v>
      </c>
      <c r="P411" s="376" t="s">
        <v>2030</v>
      </c>
      <c r="Q411" s="54" t="str">
        <f t="shared" si="104"/>
        <v>industry-ag-main.html#eff-stds</v>
      </c>
      <c r="R411" s="54" t="str">
        <f t="shared" si="104"/>
        <v>industry-energy-efficiency-standards.html</v>
      </c>
      <c r="S411" s="396" t="s">
        <v>2109</v>
      </c>
      <c r="T411" s="396" t="s">
        <v>2109</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1252</v>
      </c>
      <c r="G412" s="52" t="s">
        <v>825</v>
      </c>
      <c r="H412" s="53">
        <v>798</v>
      </c>
      <c r="I412" s="52" t="s">
        <v>47</v>
      </c>
      <c r="J412" s="73" t="str">
        <f t="shared" si="106"/>
        <v>Industry Energy Efficiency Standards</v>
      </c>
      <c r="K412" s="60" t="str">
        <f t="shared" si="106"/>
        <v>indst efficiency standards</v>
      </c>
      <c r="L412" s="60">
        <f t="shared" si="106"/>
        <v>0</v>
      </c>
      <c r="M412" s="386">
        <v>0.6</v>
      </c>
      <c r="N412" s="60">
        <f t="shared" si="106"/>
        <v>0.01</v>
      </c>
      <c r="O412" s="54" t="str">
        <f t="shared" si="106"/>
        <v>% reduction in energy use</v>
      </c>
      <c r="P412" s="376" t="s">
        <v>2030</v>
      </c>
      <c r="Q412" s="54" t="str">
        <f t="shared" si="104"/>
        <v>industry-ag-main.html#eff-stds</v>
      </c>
      <c r="R412" s="54" t="str">
        <f t="shared" si="104"/>
        <v>industry-energy-efficiency-standards.html</v>
      </c>
      <c r="S412" s="396" t="s">
        <v>2109</v>
      </c>
      <c r="T412" s="396" t="s">
        <v>2109</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1252</v>
      </c>
      <c r="G413" s="52" t="s">
        <v>822</v>
      </c>
      <c r="H413" s="53">
        <v>799</v>
      </c>
      <c r="I413" s="52" t="s">
        <v>47</v>
      </c>
      <c r="J413" s="73" t="str">
        <f t="shared" si="106"/>
        <v>Industry Energy Efficiency Standards</v>
      </c>
      <c r="K413" s="60" t="str">
        <f t="shared" si="106"/>
        <v>indst efficiency standards</v>
      </c>
      <c r="L413" s="60">
        <f t="shared" si="106"/>
        <v>0</v>
      </c>
      <c r="M413" s="386">
        <v>0.6</v>
      </c>
      <c r="N413" s="60">
        <f t="shared" si="106"/>
        <v>0.01</v>
      </c>
      <c r="O413" s="54" t="str">
        <f t="shared" si="106"/>
        <v>% reduction in energy use</v>
      </c>
      <c r="P413" s="376" t="s">
        <v>2030</v>
      </c>
      <c r="Q413" s="54" t="str">
        <f t="shared" si="104"/>
        <v>industry-ag-main.html#eff-stds</v>
      </c>
      <c r="R413" s="54" t="str">
        <f t="shared" si="104"/>
        <v>industry-energy-efficiency-standards.html</v>
      </c>
      <c r="S413" s="396" t="s">
        <v>2109</v>
      </c>
      <c r="T413" s="396" t="s">
        <v>2109</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1252</v>
      </c>
      <c r="G414" s="52" t="s">
        <v>823</v>
      </c>
      <c r="H414" s="53">
        <v>800</v>
      </c>
      <c r="I414" s="52" t="s">
        <v>47</v>
      </c>
      <c r="J414" s="73" t="str">
        <f t="shared" si="106"/>
        <v>Industry Energy Efficiency Standards</v>
      </c>
      <c r="K414" s="60" t="str">
        <f t="shared" si="106"/>
        <v>indst efficiency standards</v>
      </c>
      <c r="L414" s="60">
        <f t="shared" si="106"/>
        <v>0</v>
      </c>
      <c r="M414" s="386">
        <v>0.6</v>
      </c>
      <c r="N414" s="60">
        <f t="shared" si="106"/>
        <v>0.01</v>
      </c>
      <c r="O414" s="54" t="str">
        <f t="shared" si="106"/>
        <v>% reduction in energy use</v>
      </c>
      <c r="P414" s="376" t="s">
        <v>2030</v>
      </c>
      <c r="Q414" s="54" t="str">
        <f t="shared" si="104"/>
        <v>industry-ag-main.html#eff-stds</v>
      </c>
      <c r="R414" s="54" t="str">
        <f t="shared" si="104"/>
        <v>industry-energy-efficiency-standards.html</v>
      </c>
      <c r="S414" s="396" t="s">
        <v>2109</v>
      </c>
      <c r="T414" s="396" t="s">
        <v>2109</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1252</v>
      </c>
      <c r="G415" s="52" t="s">
        <v>826</v>
      </c>
      <c r="H415" s="53">
        <v>801</v>
      </c>
      <c r="I415" s="52" t="s">
        <v>47</v>
      </c>
      <c r="J415" s="73" t="str">
        <f t="shared" si="106"/>
        <v>Industry Energy Efficiency Standards</v>
      </c>
      <c r="K415" s="60" t="str">
        <f t="shared" si="106"/>
        <v>indst efficiency standards</v>
      </c>
      <c r="L415" s="60">
        <f t="shared" si="106"/>
        <v>0</v>
      </c>
      <c r="M415" s="386">
        <v>0.6</v>
      </c>
      <c r="N415" s="60">
        <f t="shared" si="106"/>
        <v>0.01</v>
      </c>
      <c r="O415" s="54" t="str">
        <f t="shared" si="106"/>
        <v>% reduction in energy use</v>
      </c>
      <c r="P415" s="376" t="s">
        <v>2030</v>
      </c>
      <c r="Q415" s="54" t="str">
        <f t="shared" si="104"/>
        <v>industry-ag-main.html#eff-stds</v>
      </c>
      <c r="R415" s="54" t="str">
        <f t="shared" si="104"/>
        <v>industry-energy-efficiency-standards.html</v>
      </c>
      <c r="S415" s="396" t="s">
        <v>2109</v>
      </c>
      <c r="T415" s="396" t="s">
        <v>2109</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1174</v>
      </c>
      <c r="F416" s="52" t="s">
        <v>1252</v>
      </c>
      <c r="G416" s="52" t="s">
        <v>1177</v>
      </c>
      <c r="H416" s="53">
        <v>802</v>
      </c>
      <c r="I416" s="52" t="s">
        <v>47</v>
      </c>
      <c r="J416" s="73" t="str">
        <f t="shared" si="106"/>
        <v>Industry Energy Efficiency Standards</v>
      </c>
      <c r="K416" s="60" t="str">
        <f t="shared" si="106"/>
        <v>indst efficiency standards</v>
      </c>
      <c r="L416" s="60">
        <f t="shared" si="106"/>
        <v>0</v>
      </c>
      <c r="M416" s="386">
        <v>0.6</v>
      </c>
      <c r="N416" s="60">
        <f t="shared" si="106"/>
        <v>0.01</v>
      </c>
      <c r="O416" s="54" t="str">
        <f t="shared" si="106"/>
        <v>% reduction in energy use</v>
      </c>
      <c r="P416" s="376" t="s">
        <v>2030</v>
      </c>
      <c r="Q416" s="54" t="str">
        <f t="shared" si="104"/>
        <v>industry-ag-main.html#eff-stds</v>
      </c>
      <c r="R416" s="54" t="str">
        <f t="shared" si="104"/>
        <v>industry-energy-efficiency-standards.html</v>
      </c>
      <c r="S416" s="396" t="s">
        <v>2109</v>
      </c>
      <c r="T416" s="396" t="s">
        <v>2109</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1175</v>
      </c>
      <c r="F417" s="52" t="s">
        <v>1252</v>
      </c>
      <c r="G417" s="52" t="s">
        <v>1179</v>
      </c>
      <c r="H417" s="53">
        <v>803</v>
      </c>
      <c r="I417" s="52" t="s">
        <v>46</v>
      </c>
      <c r="J417" s="73" t="str">
        <f t="shared" si="106"/>
        <v>Industry Energy Efficiency Standards</v>
      </c>
      <c r="K417" s="60" t="str">
        <f t="shared" si="106"/>
        <v>indst efficiency standards</v>
      </c>
      <c r="L417" s="60">
        <f t="shared" si="106"/>
        <v>0</v>
      </c>
      <c r="M417" s="386">
        <v>0.6</v>
      </c>
      <c r="N417" s="60">
        <f t="shared" si="106"/>
        <v>0.01</v>
      </c>
      <c r="O417" s="54" t="str">
        <f t="shared" si="106"/>
        <v>% reduction in energy use</v>
      </c>
      <c r="P417" s="376" t="s">
        <v>2030</v>
      </c>
      <c r="Q417" s="54" t="str">
        <f t="shared" si="104"/>
        <v>industry-ag-main.html#eff-stds</v>
      </c>
      <c r="R417" s="54" t="str">
        <f t="shared" si="104"/>
        <v>industry-energy-efficiency-standards.html</v>
      </c>
      <c r="S417" s="396" t="s">
        <v>2109</v>
      </c>
      <c r="T417" s="396" t="s">
        <v>2109</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1176</v>
      </c>
      <c r="F418" s="52" t="s">
        <v>1252</v>
      </c>
      <c r="G418" s="52" t="s">
        <v>1180</v>
      </c>
      <c r="H418" s="53">
        <v>804</v>
      </c>
      <c r="I418" s="52" t="s">
        <v>46</v>
      </c>
      <c r="J418" s="73" t="str">
        <f t="shared" si="106"/>
        <v>Industry Energy Efficiency Standards</v>
      </c>
      <c r="K418" s="60" t="str">
        <f t="shared" si="106"/>
        <v>indst efficiency standards</v>
      </c>
      <c r="L418" s="60">
        <f t="shared" si="106"/>
        <v>0</v>
      </c>
      <c r="M418" s="386">
        <v>0.6</v>
      </c>
      <c r="N418" s="60">
        <f t="shared" si="106"/>
        <v>0.01</v>
      </c>
      <c r="O418" s="54" t="str">
        <f t="shared" si="106"/>
        <v>% reduction in energy use</v>
      </c>
      <c r="P418" s="376" t="s">
        <v>2030</v>
      </c>
      <c r="Q418" s="54" t="str">
        <f t="shared" si="104"/>
        <v>industry-ag-main.html#eff-stds</v>
      </c>
      <c r="R418" s="54" t="str">
        <f t="shared" si="104"/>
        <v>industry-energy-efficiency-standards.html</v>
      </c>
      <c r="S418" s="396" t="s">
        <v>2109</v>
      </c>
      <c r="T418" s="396" t="s">
        <v>2109</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1173</v>
      </c>
      <c r="F419" s="52" t="s">
        <v>1252</v>
      </c>
      <c r="G419" s="52" t="s">
        <v>1178</v>
      </c>
      <c r="H419" s="53">
        <v>805</v>
      </c>
      <c r="I419" s="52" t="s">
        <v>47</v>
      </c>
      <c r="J419" s="73" t="str">
        <f t="shared" si="106"/>
        <v>Industry Energy Efficiency Standards</v>
      </c>
      <c r="K419" s="60" t="str">
        <f t="shared" si="106"/>
        <v>indst efficiency standards</v>
      </c>
      <c r="L419" s="60">
        <f t="shared" si="106"/>
        <v>0</v>
      </c>
      <c r="M419" s="386">
        <v>0.6</v>
      </c>
      <c r="N419" s="60">
        <f t="shared" si="106"/>
        <v>0.01</v>
      </c>
      <c r="O419" s="54" t="str">
        <f t="shared" si="106"/>
        <v>% reduction in energy use</v>
      </c>
      <c r="P419" s="376" t="s">
        <v>2030</v>
      </c>
      <c r="Q419" s="54" t="str">
        <f t="shared" si="104"/>
        <v>industry-ag-main.html#eff-stds</v>
      </c>
      <c r="R419" s="54" t="str">
        <f t="shared" si="104"/>
        <v>industry-energy-efficiency-standards.html</v>
      </c>
      <c r="S419" s="396" t="s">
        <v>2109</v>
      </c>
      <c r="T419" s="396" t="s">
        <v>2109</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6">
        <v>0.5</v>
      </c>
      <c r="N420" s="60">
        <f t="shared" si="106"/>
        <v>0.01</v>
      </c>
      <c r="O420" s="54" t="str">
        <f t="shared" si="106"/>
        <v>% reduction in energy use</v>
      </c>
      <c r="P420" s="376" t="s">
        <v>2031</v>
      </c>
      <c r="Q420" s="54" t="str">
        <f t="shared" si="104"/>
        <v>industry-ag-main.html#eff-stds</v>
      </c>
      <c r="R420" s="54" t="str">
        <f t="shared" si="104"/>
        <v>industry-energy-efficiency-standards.html</v>
      </c>
      <c r="S420" s="396" t="s">
        <v>2110</v>
      </c>
      <c r="T420" s="396" t="s">
        <v>2110</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6">
        <v>0.5</v>
      </c>
      <c r="N421" s="60">
        <f t="shared" si="106"/>
        <v>0.01</v>
      </c>
      <c r="O421" s="54" t="str">
        <f t="shared" si="106"/>
        <v>% reduction in energy use</v>
      </c>
      <c r="P421" s="376" t="s">
        <v>2031</v>
      </c>
      <c r="Q421" s="54" t="str">
        <f t="shared" si="104"/>
        <v>industry-ag-main.html#eff-stds</v>
      </c>
      <c r="R421" s="54" t="str">
        <f t="shared" si="104"/>
        <v>industry-energy-efficiency-standards.html</v>
      </c>
      <c r="S421" s="396" t="s">
        <v>2110</v>
      </c>
      <c r="T421" s="396" t="s">
        <v>2110</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6">
        <v>0.5</v>
      </c>
      <c r="N422" s="60">
        <f t="shared" si="106"/>
        <v>0.01</v>
      </c>
      <c r="O422" s="54" t="str">
        <f t="shared" si="106"/>
        <v>% reduction in energy use</v>
      </c>
      <c r="P422" s="376" t="s">
        <v>2031</v>
      </c>
      <c r="Q422" s="54" t="str">
        <f t="shared" si="104"/>
        <v>industry-ag-main.html#eff-stds</v>
      </c>
      <c r="R422" s="54" t="str">
        <f t="shared" si="104"/>
        <v>industry-energy-efficiency-standards.html</v>
      </c>
      <c r="S422" s="396" t="s">
        <v>2110</v>
      </c>
      <c r="T422" s="396" t="s">
        <v>2110</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6">
        <v>0.5</v>
      </c>
      <c r="N423" s="60">
        <f t="shared" si="106"/>
        <v>0.01</v>
      </c>
      <c r="O423" s="54" t="str">
        <f t="shared" si="106"/>
        <v>% reduction in energy use</v>
      </c>
      <c r="P423" s="376" t="s">
        <v>2031</v>
      </c>
      <c r="Q423" s="54" t="str">
        <f t="shared" si="104"/>
        <v>industry-ag-main.html#eff-stds</v>
      </c>
      <c r="R423" s="54" t="str">
        <f t="shared" si="104"/>
        <v>industry-energy-efficiency-standards.html</v>
      </c>
      <c r="S423" s="396" t="s">
        <v>2110</v>
      </c>
      <c r="T423" s="396" t="s">
        <v>2110</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6">
        <v>0.5</v>
      </c>
      <c r="N424" s="60">
        <f t="shared" si="106"/>
        <v>0.01</v>
      </c>
      <c r="O424" s="54" t="str">
        <f t="shared" si="106"/>
        <v>% reduction in energy use</v>
      </c>
      <c r="P424" s="376" t="s">
        <v>2031</v>
      </c>
      <c r="Q424" s="54" t="str">
        <f t="shared" si="104"/>
        <v>industry-ag-main.html#eff-stds</v>
      </c>
      <c r="R424" s="54" t="str">
        <f t="shared" si="104"/>
        <v>industry-energy-efficiency-standards.html</v>
      </c>
      <c r="S424" s="396" t="s">
        <v>2110</v>
      </c>
      <c r="T424" s="396" t="s">
        <v>2110</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6">
        <v>0.5</v>
      </c>
      <c r="N425" s="60">
        <f t="shared" si="106"/>
        <v>0.01</v>
      </c>
      <c r="O425" s="54" t="str">
        <f t="shared" si="106"/>
        <v>% reduction in energy use</v>
      </c>
      <c r="P425" s="376" t="s">
        <v>2031</v>
      </c>
      <c r="Q425" s="54" t="str">
        <f t="shared" si="104"/>
        <v>industry-ag-main.html#eff-stds</v>
      </c>
      <c r="R425" s="54" t="str">
        <f t="shared" si="104"/>
        <v>industry-energy-efficiency-standards.html</v>
      </c>
      <c r="S425" s="396" t="s">
        <v>2110</v>
      </c>
      <c r="T425" s="396" t="s">
        <v>2110</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1174</v>
      </c>
      <c r="F426" s="8" t="s">
        <v>861</v>
      </c>
      <c r="G426" s="52" t="s">
        <v>1177</v>
      </c>
      <c r="H426" s="53">
        <v>812</v>
      </c>
      <c r="I426" s="52" t="s">
        <v>47</v>
      </c>
      <c r="J426" s="73" t="str">
        <f t="shared" si="106"/>
        <v>Industry Energy Efficiency Standards</v>
      </c>
      <c r="K426" s="60" t="str">
        <f t="shared" si="106"/>
        <v>indst efficiency standards</v>
      </c>
      <c r="L426" s="60">
        <f t="shared" si="106"/>
        <v>0</v>
      </c>
      <c r="M426" s="386">
        <v>0.5</v>
      </c>
      <c r="N426" s="60">
        <f t="shared" si="106"/>
        <v>0.01</v>
      </c>
      <c r="O426" s="54" t="str">
        <f t="shared" si="106"/>
        <v>% reduction in energy use</v>
      </c>
      <c r="P426" s="376" t="s">
        <v>2031</v>
      </c>
      <c r="Q426" s="54" t="str">
        <f t="shared" si="104"/>
        <v>industry-ag-main.html#eff-stds</v>
      </c>
      <c r="R426" s="54" t="str">
        <f t="shared" si="104"/>
        <v>industry-energy-efficiency-standards.html</v>
      </c>
      <c r="S426" s="396" t="s">
        <v>2110</v>
      </c>
      <c r="T426" s="396" t="s">
        <v>2110</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1175</v>
      </c>
      <c r="F427" s="8" t="s">
        <v>861</v>
      </c>
      <c r="G427" s="52" t="s">
        <v>1179</v>
      </c>
      <c r="H427" s="53">
        <v>813</v>
      </c>
      <c r="I427" s="52" t="s">
        <v>47</v>
      </c>
      <c r="J427" s="73" t="str">
        <f t="shared" si="106"/>
        <v>Industry Energy Efficiency Standards</v>
      </c>
      <c r="K427" s="60" t="str">
        <f t="shared" si="106"/>
        <v>indst efficiency standards</v>
      </c>
      <c r="L427" s="60">
        <f t="shared" si="106"/>
        <v>0</v>
      </c>
      <c r="M427" s="386">
        <v>0.5</v>
      </c>
      <c r="N427" s="60">
        <f t="shared" si="106"/>
        <v>0.01</v>
      </c>
      <c r="O427" s="54" t="str">
        <f t="shared" si="106"/>
        <v>% reduction in energy use</v>
      </c>
      <c r="P427" s="376" t="s">
        <v>2031</v>
      </c>
      <c r="Q427" s="54" t="str">
        <f t="shared" si="104"/>
        <v>industry-ag-main.html#eff-stds</v>
      </c>
      <c r="R427" s="54" t="str">
        <f t="shared" si="104"/>
        <v>industry-energy-efficiency-standards.html</v>
      </c>
      <c r="S427" s="396" t="s">
        <v>2110</v>
      </c>
      <c r="T427" s="396" t="s">
        <v>2110</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1176</v>
      </c>
      <c r="F428" s="8" t="s">
        <v>861</v>
      </c>
      <c r="G428" s="52" t="s">
        <v>1180</v>
      </c>
      <c r="H428" s="53">
        <v>814</v>
      </c>
      <c r="I428" s="52" t="s">
        <v>47</v>
      </c>
      <c r="J428" s="73" t="str">
        <f t="shared" si="106"/>
        <v>Industry Energy Efficiency Standards</v>
      </c>
      <c r="K428" s="60" t="str">
        <f t="shared" si="106"/>
        <v>indst efficiency standards</v>
      </c>
      <c r="L428" s="60">
        <f t="shared" si="106"/>
        <v>0</v>
      </c>
      <c r="M428" s="386">
        <v>0.5</v>
      </c>
      <c r="N428" s="60">
        <f t="shared" si="106"/>
        <v>0.01</v>
      </c>
      <c r="O428" s="54" t="str">
        <f t="shared" si="106"/>
        <v>% reduction in energy use</v>
      </c>
      <c r="P428" s="376" t="s">
        <v>2031</v>
      </c>
      <c r="Q428" s="54" t="str">
        <f t="shared" si="104"/>
        <v>industry-ag-main.html#eff-stds</v>
      </c>
      <c r="R428" s="54" t="str">
        <f t="shared" si="104"/>
        <v>industry-energy-efficiency-standards.html</v>
      </c>
      <c r="S428" s="396" t="s">
        <v>2110</v>
      </c>
      <c r="T428" s="396" t="s">
        <v>2110</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1173</v>
      </c>
      <c r="F429" s="8" t="s">
        <v>861</v>
      </c>
      <c r="G429" s="52" t="s">
        <v>1178</v>
      </c>
      <c r="H429" s="53">
        <v>815</v>
      </c>
      <c r="I429" s="52" t="s">
        <v>47</v>
      </c>
      <c r="J429" s="73" t="str">
        <f t="shared" si="106"/>
        <v>Industry Energy Efficiency Standards</v>
      </c>
      <c r="K429" s="60" t="str">
        <f t="shared" si="106"/>
        <v>indst efficiency standards</v>
      </c>
      <c r="L429" s="60">
        <f t="shared" si="106"/>
        <v>0</v>
      </c>
      <c r="M429" s="386">
        <v>0.5</v>
      </c>
      <c r="N429" s="60">
        <f t="shared" si="106"/>
        <v>0.01</v>
      </c>
      <c r="O429" s="54" t="str">
        <f t="shared" si="106"/>
        <v>% reduction in energy use</v>
      </c>
      <c r="P429" s="376" t="s">
        <v>2031</v>
      </c>
      <c r="Q429" s="54" t="str">
        <f t="shared" si="104"/>
        <v>industry-ag-main.html#eff-stds</v>
      </c>
      <c r="R429" s="54" t="str">
        <f t="shared" si="104"/>
        <v>industry-energy-efficiency-standards.html</v>
      </c>
      <c r="S429" s="396" t="s">
        <v>2110</v>
      </c>
      <c r="T429" s="396" t="s">
        <v>2110</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6">
        <v>0.35</v>
      </c>
      <c r="N430" s="60">
        <f t="shared" ref="K430:O449" si="107">N$370</f>
        <v>0.01</v>
      </c>
      <c r="O430" s="54" t="str">
        <f t="shared" si="107"/>
        <v>% reduction in energy use</v>
      </c>
      <c r="P430" s="376" t="s">
        <v>1973</v>
      </c>
      <c r="Q430" s="54" t="str">
        <f t="shared" si="104"/>
        <v>industry-ag-main.html#eff-stds</v>
      </c>
      <c r="R430" s="54" t="str">
        <f t="shared" si="104"/>
        <v>industry-energy-efficiency-standards.html</v>
      </c>
      <c r="S430" s="396" t="s">
        <v>2111</v>
      </c>
      <c r="T430" s="396" t="s">
        <v>2111</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6">
        <v>0.35</v>
      </c>
      <c r="N431" s="60">
        <f t="shared" si="107"/>
        <v>0.01</v>
      </c>
      <c r="O431" s="54" t="str">
        <f t="shared" si="107"/>
        <v>% reduction in energy use</v>
      </c>
      <c r="P431" s="376" t="s">
        <v>1973</v>
      </c>
      <c r="Q431" s="54" t="str">
        <f t="shared" si="104"/>
        <v>industry-ag-main.html#eff-stds</v>
      </c>
      <c r="R431" s="54" t="str">
        <f t="shared" si="104"/>
        <v>industry-energy-efficiency-standards.html</v>
      </c>
      <c r="S431" s="396" t="s">
        <v>2111</v>
      </c>
      <c r="T431" s="396" t="s">
        <v>2111</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6">
        <v>0.35</v>
      </c>
      <c r="N432" s="60">
        <f t="shared" si="107"/>
        <v>0.01</v>
      </c>
      <c r="O432" s="54" t="str">
        <f t="shared" si="107"/>
        <v>% reduction in energy use</v>
      </c>
      <c r="P432" s="376" t="s">
        <v>1973</v>
      </c>
      <c r="Q432" s="54" t="str">
        <f t="shared" si="104"/>
        <v>industry-ag-main.html#eff-stds</v>
      </c>
      <c r="R432" s="54" t="str">
        <f t="shared" si="104"/>
        <v>industry-energy-efficiency-standards.html</v>
      </c>
      <c r="S432" s="396" t="s">
        <v>2111</v>
      </c>
      <c r="T432" s="396" t="s">
        <v>2111</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6">
        <v>0.35</v>
      </c>
      <c r="N433" s="60">
        <f t="shared" si="107"/>
        <v>0.01</v>
      </c>
      <c r="O433" s="54" t="str">
        <f t="shared" si="107"/>
        <v>% reduction in energy use</v>
      </c>
      <c r="P433" s="376" t="s">
        <v>1973</v>
      </c>
      <c r="Q433" s="54" t="str">
        <f t="shared" si="104"/>
        <v>industry-ag-main.html#eff-stds</v>
      </c>
      <c r="R433" s="54" t="str">
        <f t="shared" si="104"/>
        <v>industry-energy-efficiency-standards.html</v>
      </c>
      <c r="S433" s="396" t="s">
        <v>2111</v>
      </c>
      <c r="T433" s="396" t="s">
        <v>2111</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6">
        <v>0.35</v>
      </c>
      <c r="N434" s="60">
        <f t="shared" si="107"/>
        <v>0.01</v>
      </c>
      <c r="O434" s="54" t="str">
        <f t="shared" si="107"/>
        <v>% reduction in energy use</v>
      </c>
      <c r="P434" s="376" t="s">
        <v>1973</v>
      </c>
      <c r="Q434" s="54" t="str">
        <f t="shared" si="104"/>
        <v>industry-ag-main.html#eff-stds</v>
      </c>
      <c r="R434" s="54" t="str">
        <f t="shared" si="104"/>
        <v>industry-energy-efficiency-standards.html</v>
      </c>
      <c r="S434" s="396" t="s">
        <v>2111</v>
      </c>
      <c r="T434" s="396" t="s">
        <v>2111</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6">
        <v>0.35</v>
      </c>
      <c r="N435" s="60">
        <f t="shared" si="107"/>
        <v>0.01</v>
      </c>
      <c r="O435" s="54" t="str">
        <f t="shared" si="107"/>
        <v>% reduction in energy use</v>
      </c>
      <c r="P435" s="376" t="s">
        <v>1973</v>
      </c>
      <c r="Q435" s="54" t="str">
        <f t="shared" si="104"/>
        <v>industry-ag-main.html#eff-stds</v>
      </c>
      <c r="R435" s="54" t="str">
        <f t="shared" si="104"/>
        <v>industry-energy-efficiency-standards.html</v>
      </c>
      <c r="S435" s="396" t="s">
        <v>2111</v>
      </c>
      <c r="T435" s="396" t="s">
        <v>2111</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1174</v>
      </c>
      <c r="F436" s="8" t="s">
        <v>148</v>
      </c>
      <c r="G436" s="52" t="s">
        <v>1177</v>
      </c>
      <c r="H436" s="53">
        <v>822</v>
      </c>
      <c r="I436" s="52" t="s">
        <v>47</v>
      </c>
      <c r="J436" s="73" t="str">
        <f t="shared" si="108"/>
        <v>Industry Energy Efficiency Standards</v>
      </c>
      <c r="K436" s="60" t="str">
        <f t="shared" si="107"/>
        <v>indst efficiency standards</v>
      </c>
      <c r="L436" s="60">
        <f t="shared" si="107"/>
        <v>0</v>
      </c>
      <c r="M436" s="386">
        <v>0.35</v>
      </c>
      <c r="N436" s="60">
        <f t="shared" si="107"/>
        <v>0.01</v>
      </c>
      <c r="O436" s="54" t="str">
        <f t="shared" si="107"/>
        <v>% reduction in energy use</v>
      </c>
      <c r="P436" s="376" t="s">
        <v>1973</v>
      </c>
      <c r="Q436" s="54" t="str">
        <f t="shared" si="104"/>
        <v>industry-ag-main.html#eff-stds</v>
      </c>
      <c r="R436" s="54" t="str">
        <f t="shared" si="104"/>
        <v>industry-energy-efficiency-standards.html</v>
      </c>
      <c r="S436" s="396" t="s">
        <v>2111</v>
      </c>
      <c r="T436" s="396" t="s">
        <v>2111</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1175</v>
      </c>
      <c r="F437" s="8" t="s">
        <v>148</v>
      </c>
      <c r="G437" s="52" t="s">
        <v>1179</v>
      </c>
      <c r="H437" s="53">
        <v>823</v>
      </c>
      <c r="I437" s="52" t="s">
        <v>46</v>
      </c>
      <c r="J437" s="73" t="str">
        <f t="shared" si="108"/>
        <v>Industry Energy Efficiency Standards</v>
      </c>
      <c r="K437" s="60" t="str">
        <f t="shared" si="107"/>
        <v>indst efficiency standards</v>
      </c>
      <c r="L437" s="60">
        <f t="shared" si="107"/>
        <v>0</v>
      </c>
      <c r="M437" s="386">
        <v>0.35</v>
      </c>
      <c r="N437" s="60">
        <f t="shared" si="107"/>
        <v>0.01</v>
      </c>
      <c r="O437" s="54" t="str">
        <f t="shared" si="107"/>
        <v>% reduction in energy use</v>
      </c>
      <c r="P437" s="376" t="s">
        <v>1973</v>
      </c>
      <c r="Q437" s="54" t="str">
        <f t="shared" si="104"/>
        <v>industry-ag-main.html#eff-stds</v>
      </c>
      <c r="R437" s="54" t="str">
        <f t="shared" si="104"/>
        <v>industry-energy-efficiency-standards.html</v>
      </c>
      <c r="S437" s="396" t="s">
        <v>2111</v>
      </c>
      <c r="T437" s="396" t="s">
        <v>2111</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1176</v>
      </c>
      <c r="F438" s="8" t="s">
        <v>148</v>
      </c>
      <c r="G438" s="52" t="s">
        <v>1180</v>
      </c>
      <c r="H438" s="53">
        <v>824</v>
      </c>
      <c r="I438" s="52" t="s">
        <v>46</v>
      </c>
      <c r="J438" s="73" t="str">
        <f t="shared" si="108"/>
        <v>Industry Energy Efficiency Standards</v>
      </c>
      <c r="K438" s="60" t="str">
        <f t="shared" si="107"/>
        <v>indst efficiency standards</v>
      </c>
      <c r="L438" s="60">
        <f t="shared" si="107"/>
        <v>0</v>
      </c>
      <c r="M438" s="386">
        <v>0.35</v>
      </c>
      <c r="N438" s="60">
        <f t="shared" si="107"/>
        <v>0.01</v>
      </c>
      <c r="O438" s="54" t="str">
        <f t="shared" si="107"/>
        <v>% reduction in energy use</v>
      </c>
      <c r="P438" s="376" t="s">
        <v>1973</v>
      </c>
      <c r="Q438" s="54" t="str">
        <f t="shared" si="104"/>
        <v>industry-ag-main.html#eff-stds</v>
      </c>
      <c r="R438" s="54" t="str">
        <f t="shared" si="104"/>
        <v>industry-energy-efficiency-standards.html</v>
      </c>
      <c r="S438" s="396" t="s">
        <v>2111</v>
      </c>
      <c r="T438" s="396" t="s">
        <v>2111</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1173</v>
      </c>
      <c r="F439" s="8" t="s">
        <v>148</v>
      </c>
      <c r="G439" s="52" t="s">
        <v>1178</v>
      </c>
      <c r="H439" s="53">
        <v>825</v>
      </c>
      <c r="I439" s="52" t="s">
        <v>47</v>
      </c>
      <c r="J439" s="73" t="str">
        <f t="shared" si="108"/>
        <v>Industry Energy Efficiency Standards</v>
      </c>
      <c r="K439" s="60" t="str">
        <f t="shared" si="107"/>
        <v>indst efficiency standards</v>
      </c>
      <c r="L439" s="60">
        <f t="shared" si="107"/>
        <v>0</v>
      </c>
      <c r="M439" s="386">
        <v>0.35</v>
      </c>
      <c r="N439" s="60">
        <f t="shared" si="107"/>
        <v>0.01</v>
      </c>
      <c r="O439" s="54" t="str">
        <f t="shared" si="107"/>
        <v>% reduction in energy use</v>
      </c>
      <c r="P439" s="376" t="s">
        <v>1973</v>
      </c>
      <c r="Q439" s="54" t="str">
        <f t="shared" si="104"/>
        <v>industry-ag-main.html#eff-stds</v>
      </c>
      <c r="R439" s="54" t="str">
        <f t="shared" si="104"/>
        <v>industry-energy-efficiency-standards.html</v>
      </c>
      <c r="S439" s="396" t="s">
        <v>2111</v>
      </c>
      <c r="T439" s="396" t="s">
        <v>2111</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6">
        <v>0.33</v>
      </c>
      <c r="N440" s="60">
        <f t="shared" si="107"/>
        <v>0.01</v>
      </c>
      <c r="O440" s="54" t="str">
        <f t="shared" si="107"/>
        <v>% reduction in energy use</v>
      </c>
      <c r="P440" s="376" t="s">
        <v>2032</v>
      </c>
      <c r="Q440" s="54" t="str">
        <f t="shared" si="104"/>
        <v>industry-ag-main.html#eff-stds</v>
      </c>
      <c r="R440" s="54" t="str">
        <f t="shared" si="104"/>
        <v>industry-energy-efficiency-standards.html</v>
      </c>
      <c r="S440" s="396" t="s">
        <v>2108</v>
      </c>
      <c r="T440" s="396" t="s">
        <v>2108</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6">
        <v>0.33</v>
      </c>
      <c r="N441" s="60">
        <f t="shared" si="107"/>
        <v>0.01</v>
      </c>
      <c r="O441" s="54" t="str">
        <f t="shared" si="107"/>
        <v>% reduction in energy use</v>
      </c>
      <c r="P441" s="376" t="s">
        <v>2032</v>
      </c>
      <c r="Q441" s="54" t="str">
        <f t="shared" si="104"/>
        <v>industry-ag-main.html#eff-stds</v>
      </c>
      <c r="R441" s="54" t="str">
        <f t="shared" si="104"/>
        <v>industry-energy-efficiency-standards.html</v>
      </c>
      <c r="S441" s="396" t="s">
        <v>2108</v>
      </c>
      <c r="T441" s="396" t="s">
        <v>2108</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6">
        <v>0.33</v>
      </c>
      <c r="N442" s="60">
        <f t="shared" si="107"/>
        <v>0.01</v>
      </c>
      <c r="O442" s="54" t="str">
        <f t="shared" si="107"/>
        <v>% reduction in energy use</v>
      </c>
      <c r="P442" s="376" t="s">
        <v>2032</v>
      </c>
      <c r="Q442" s="54" t="str">
        <f t="shared" si="104"/>
        <v>industry-ag-main.html#eff-stds</v>
      </c>
      <c r="R442" s="54" t="str">
        <f t="shared" si="104"/>
        <v>industry-energy-efficiency-standards.html</v>
      </c>
      <c r="S442" s="396" t="s">
        <v>2108</v>
      </c>
      <c r="T442" s="396" t="s">
        <v>2108</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6">
        <v>0.33</v>
      </c>
      <c r="N443" s="60">
        <f t="shared" si="107"/>
        <v>0.01</v>
      </c>
      <c r="O443" s="54" t="str">
        <f t="shared" si="107"/>
        <v>% reduction in energy use</v>
      </c>
      <c r="P443" s="376" t="s">
        <v>2032</v>
      </c>
      <c r="Q443" s="54" t="str">
        <f t="shared" si="104"/>
        <v>industry-ag-main.html#eff-stds</v>
      </c>
      <c r="R443" s="54" t="str">
        <f t="shared" si="104"/>
        <v>industry-energy-efficiency-standards.html</v>
      </c>
      <c r="S443" s="396" t="s">
        <v>2108</v>
      </c>
      <c r="T443" s="396" t="s">
        <v>2108</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6">
        <v>0.33</v>
      </c>
      <c r="N444" s="60">
        <f t="shared" si="107"/>
        <v>0.01</v>
      </c>
      <c r="O444" s="54" t="str">
        <f t="shared" si="107"/>
        <v>% reduction in energy use</v>
      </c>
      <c r="P444" s="376" t="s">
        <v>2032</v>
      </c>
      <c r="Q444" s="54" t="str">
        <f t="shared" si="104"/>
        <v>industry-ag-main.html#eff-stds</v>
      </c>
      <c r="R444" s="54" t="str">
        <f t="shared" si="104"/>
        <v>industry-energy-efficiency-standards.html</v>
      </c>
      <c r="S444" s="396" t="s">
        <v>2108</v>
      </c>
      <c r="T444" s="396" t="s">
        <v>2108</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6">
        <v>0.33</v>
      </c>
      <c r="N445" s="60">
        <f t="shared" si="107"/>
        <v>0.01</v>
      </c>
      <c r="O445" s="54" t="str">
        <f t="shared" si="107"/>
        <v>% reduction in energy use</v>
      </c>
      <c r="P445" s="376" t="s">
        <v>2032</v>
      </c>
      <c r="Q445" s="54" t="str">
        <f t="shared" si="104"/>
        <v>industry-ag-main.html#eff-stds</v>
      </c>
      <c r="R445" s="54" t="str">
        <f t="shared" si="104"/>
        <v>industry-energy-efficiency-standards.html</v>
      </c>
      <c r="S445" s="396" t="s">
        <v>2108</v>
      </c>
      <c r="T445" s="396" t="s">
        <v>2108</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1174</v>
      </c>
      <c r="F446" s="8" t="s">
        <v>149</v>
      </c>
      <c r="G446" s="52" t="s">
        <v>1177</v>
      </c>
      <c r="H446" s="53">
        <v>832</v>
      </c>
      <c r="I446" s="52" t="s">
        <v>47</v>
      </c>
      <c r="J446" s="73" t="str">
        <f t="shared" si="108"/>
        <v>Industry Energy Efficiency Standards</v>
      </c>
      <c r="K446" s="60" t="str">
        <f t="shared" si="107"/>
        <v>indst efficiency standards</v>
      </c>
      <c r="L446" s="60">
        <f t="shared" si="107"/>
        <v>0</v>
      </c>
      <c r="M446" s="386">
        <v>0.33</v>
      </c>
      <c r="N446" s="60">
        <f t="shared" si="107"/>
        <v>0.01</v>
      </c>
      <c r="O446" s="54" t="str">
        <f t="shared" si="107"/>
        <v>% reduction in energy use</v>
      </c>
      <c r="P446" s="376" t="s">
        <v>2032</v>
      </c>
      <c r="Q446" s="54" t="str">
        <f t="shared" si="104"/>
        <v>industry-ag-main.html#eff-stds</v>
      </c>
      <c r="R446" s="54" t="str">
        <f t="shared" si="104"/>
        <v>industry-energy-efficiency-standards.html</v>
      </c>
      <c r="S446" s="396" t="s">
        <v>2108</v>
      </c>
      <c r="T446" s="396" t="s">
        <v>2108</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1175</v>
      </c>
      <c r="F447" s="8" t="s">
        <v>149</v>
      </c>
      <c r="G447" s="52" t="s">
        <v>1179</v>
      </c>
      <c r="H447" s="53">
        <v>833</v>
      </c>
      <c r="I447" s="52" t="s">
        <v>46</v>
      </c>
      <c r="J447" s="73" t="str">
        <f t="shared" si="108"/>
        <v>Industry Energy Efficiency Standards</v>
      </c>
      <c r="K447" s="60" t="str">
        <f t="shared" si="107"/>
        <v>indst efficiency standards</v>
      </c>
      <c r="L447" s="60">
        <f t="shared" si="107"/>
        <v>0</v>
      </c>
      <c r="M447" s="386">
        <v>0.33</v>
      </c>
      <c r="N447" s="60">
        <f t="shared" si="107"/>
        <v>0.01</v>
      </c>
      <c r="O447" s="54" t="str">
        <f t="shared" si="107"/>
        <v>% reduction in energy use</v>
      </c>
      <c r="P447" s="376" t="s">
        <v>2032</v>
      </c>
      <c r="Q447" s="54" t="str">
        <f t="shared" si="104"/>
        <v>industry-ag-main.html#eff-stds</v>
      </c>
      <c r="R447" s="54" t="str">
        <f t="shared" si="104"/>
        <v>industry-energy-efficiency-standards.html</v>
      </c>
      <c r="S447" s="396" t="s">
        <v>2108</v>
      </c>
      <c r="T447" s="396" t="s">
        <v>2108</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1176</v>
      </c>
      <c r="F448" s="8" t="s">
        <v>149</v>
      </c>
      <c r="G448" s="52" t="s">
        <v>1180</v>
      </c>
      <c r="H448" s="53">
        <v>834</v>
      </c>
      <c r="I448" s="52" t="s">
        <v>46</v>
      </c>
      <c r="J448" s="73" t="str">
        <f t="shared" si="108"/>
        <v>Industry Energy Efficiency Standards</v>
      </c>
      <c r="K448" s="60" t="str">
        <f t="shared" si="107"/>
        <v>indst efficiency standards</v>
      </c>
      <c r="L448" s="60">
        <f t="shared" si="107"/>
        <v>0</v>
      </c>
      <c r="M448" s="386">
        <v>0.33</v>
      </c>
      <c r="N448" s="60">
        <f t="shared" si="107"/>
        <v>0.01</v>
      </c>
      <c r="O448" s="54" t="str">
        <f t="shared" si="107"/>
        <v>% reduction in energy use</v>
      </c>
      <c r="P448" s="376" t="s">
        <v>2032</v>
      </c>
      <c r="Q448" s="54" t="str">
        <f t="shared" si="104"/>
        <v>industry-ag-main.html#eff-stds</v>
      </c>
      <c r="R448" s="54" t="str">
        <f t="shared" si="104"/>
        <v>industry-energy-efficiency-standards.html</v>
      </c>
      <c r="S448" s="396" t="s">
        <v>2108</v>
      </c>
      <c r="T448" s="396" t="s">
        <v>2108</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1173</v>
      </c>
      <c r="F449" s="8" t="s">
        <v>149</v>
      </c>
      <c r="G449" s="52" t="s">
        <v>1178</v>
      </c>
      <c r="H449" s="53">
        <v>835</v>
      </c>
      <c r="I449" s="52" t="s">
        <v>47</v>
      </c>
      <c r="J449" s="73" t="str">
        <f t="shared" si="108"/>
        <v>Industry Energy Efficiency Standards</v>
      </c>
      <c r="K449" s="60" t="str">
        <f t="shared" si="107"/>
        <v>indst efficiency standards</v>
      </c>
      <c r="L449" s="60">
        <f t="shared" si="107"/>
        <v>0</v>
      </c>
      <c r="M449" s="386">
        <v>0.33</v>
      </c>
      <c r="N449" s="60">
        <f t="shared" si="107"/>
        <v>0.01</v>
      </c>
      <c r="O449" s="54" t="str">
        <f t="shared" si="107"/>
        <v>% reduction in energy use</v>
      </c>
      <c r="P449" s="376" t="s">
        <v>2032</v>
      </c>
      <c r="Q449" s="54" t="str">
        <f t="shared" si="104"/>
        <v>industry-ag-main.html#eff-stds</v>
      </c>
      <c r="R449" s="54" t="str">
        <f t="shared" si="104"/>
        <v>industry-energy-efficiency-standards.html</v>
      </c>
      <c r="S449" s="396" t="s">
        <v>2108</v>
      </c>
      <c r="T449" s="396" t="s">
        <v>2108</v>
      </c>
    </row>
    <row r="450" spans="1:20" s="4" customFormat="1" ht="42.75">
      <c r="A450" s="93" t="s">
        <v>9</v>
      </c>
      <c r="B450" s="93" t="s">
        <v>24</v>
      </c>
      <c r="C450" s="93"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6" t="s">
        <v>168</v>
      </c>
      <c r="T450" s="54"/>
    </row>
    <row r="451" spans="1:20" ht="28.5">
      <c r="A451" s="93" t="s">
        <v>9</v>
      </c>
      <c r="B451" s="93" t="s">
        <v>1153</v>
      </c>
      <c r="C451" s="93" t="s">
        <v>814</v>
      </c>
      <c r="D451" s="52" t="s">
        <v>141</v>
      </c>
      <c r="E451" s="52" t="s">
        <v>815</v>
      </c>
      <c r="F451" s="8" t="s">
        <v>829</v>
      </c>
      <c r="G451" s="52" t="s">
        <v>821</v>
      </c>
      <c r="H451" s="53">
        <v>381</v>
      </c>
      <c r="I451" s="52" t="s">
        <v>47</v>
      </c>
      <c r="J451" s="93" t="s">
        <v>1153</v>
      </c>
      <c r="K451" s="75" t="s">
        <v>828</v>
      </c>
      <c r="L451" s="58">
        <v>0</v>
      </c>
      <c r="M451" s="58">
        <v>1</v>
      </c>
      <c r="N451" s="59">
        <v>0.01</v>
      </c>
      <c r="O451" s="52" t="s">
        <v>827</v>
      </c>
      <c r="Q451" s="52" t="s">
        <v>245</v>
      </c>
      <c r="R451" s="8" t="s">
        <v>1170</v>
      </c>
      <c r="S451" s="176"/>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1483</v>
      </c>
      <c r="Q452" s="73" t="str">
        <f t="shared" ref="Q452:R526" si="111">Q$451</f>
        <v>industry-ag-main.html#fuel-switching</v>
      </c>
      <c r="R452" s="73" t="str">
        <f t="shared" si="111"/>
        <v>industry-elec-and-hydrogen.html</v>
      </c>
      <c r="S452" s="176"/>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1484</v>
      </c>
      <c r="Q453" s="73" t="str">
        <f t="shared" si="111"/>
        <v>industry-ag-main.html#fuel-switching</v>
      </c>
      <c r="R453" s="73" t="str">
        <f t="shared" si="111"/>
        <v>industry-elec-and-hydrogen.html</v>
      </c>
      <c r="S453" s="176"/>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1485</v>
      </c>
      <c r="Q454" s="73" t="str">
        <f t="shared" si="111"/>
        <v>industry-ag-main.html#fuel-switching</v>
      </c>
      <c r="R454" s="73" t="str">
        <f t="shared" si="111"/>
        <v>industry-elec-and-hydrogen.html</v>
      </c>
      <c r="S454" s="176"/>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1486</v>
      </c>
      <c r="Q455" s="73" t="str">
        <f t="shared" si="111"/>
        <v>industry-ag-main.html#fuel-switching</v>
      </c>
      <c r="R455" s="73" t="str">
        <f t="shared" si="111"/>
        <v>industry-elec-and-hydrogen.html</v>
      </c>
      <c r="S455" s="176"/>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1174</v>
      </c>
      <c r="F457" s="8" t="s">
        <v>829</v>
      </c>
      <c r="G457" s="52" t="s">
        <v>1177</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1175</v>
      </c>
      <c r="F458" s="8" t="s">
        <v>829</v>
      </c>
      <c r="G458" s="52" t="s">
        <v>1179</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1487</v>
      </c>
      <c r="Q458" s="73" t="str">
        <f t="shared" si="111"/>
        <v>industry-ag-main.html#fuel-switching</v>
      </c>
      <c r="R458" s="73" t="str">
        <f t="shared" si="111"/>
        <v>industry-elec-and-hydrogen.html</v>
      </c>
      <c r="S458" s="176"/>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1176</v>
      </c>
      <c r="F459" s="8" t="s">
        <v>829</v>
      </c>
      <c r="G459" s="52" t="s">
        <v>1180</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1488</v>
      </c>
      <c r="Q459" s="73" t="str">
        <f t="shared" si="111"/>
        <v>industry-ag-main.html#fuel-switching</v>
      </c>
      <c r="R459" s="73" t="str">
        <f t="shared" si="111"/>
        <v>industry-elec-and-hydrogen.html</v>
      </c>
      <c r="S459" s="176"/>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1173</v>
      </c>
      <c r="F460" s="8" t="s">
        <v>829</v>
      </c>
      <c r="G460" s="52" t="s">
        <v>1178</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1489</v>
      </c>
      <c r="Q462" s="73" t="str">
        <f t="shared" si="111"/>
        <v>industry-ag-main.html#fuel-switching</v>
      </c>
      <c r="R462" s="73" t="str">
        <f t="shared" si="111"/>
        <v>industry-elec-and-hydrogen.html</v>
      </c>
      <c r="S462" s="176"/>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1490</v>
      </c>
      <c r="Q463" s="73" t="str">
        <f t="shared" si="111"/>
        <v>industry-ag-main.html#fuel-switching</v>
      </c>
      <c r="R463" s="73" t="str">
        <f t="shared" si="111"/>
        <v>industry-elec-and-hydrogen.html</v>
      </c>
      <c r="S463" s="176"/>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1491</v>
      </c>
      <c r="Q464" s="73" t="str">
        <f t="shared" si="111"/>
        <v>industry-ag-main.html#fuel-switching</v>
      </c>
      <c r="R464" s="73" t="str">
        <f t="shared" si="111"/>
        <v>industry-elec-and-hydrogen.html</v>
      </c>
      <c r="S464" s="176"/>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1174</v>
      </c>
      <c r="F467" s="8" t="s">
        <v>830</v>
      </c>
      <c r="G467" s="52" t="s">
        <v>1177</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1492</v>
      </c>
      <c r="Q467" s="73" t="str">
        <f t="shared" si="111"/>
        <v>industry-ag-main.html#fuel-switching</v>
      </c>
      <c r="R467" s="73" t="str">
        <f t="shared" si="111"/>
        <v>industry-elec-and-hydrogen.html</v>
      </c>
      <c r="S467" s="176"/>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1175</v>
      </c>
      <c r="F468" s="8" t="s">
        <v>830</v>
      </c>
      <c r="G468" s="52" t="s">
        <v>1179</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1176</v>
      </c>
      <c r="F469" s="8" t="s">
        <v>830</v>
      </c>
      <c r="G469" s="52" t="s">
        <v>1180</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1173</v>
      </c>
      <c r="F470" s="8" t="s">
        <v>830</v>
      </c>
      <c r="G470" s="52" t="s">
        <v>1178</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1493</v>
      </c>
      <c r="Q472" s="73" t="str">
        <f t="shared" si="111"/>
        <v>industry-ag-main.html#fuel-switching</v>
      </c>
      <c r="R472" s="73" t="str">
        <f t="shared" si="111"/>
        <v>industry-elec-and-hydrogen.html</v>
      </c>
      <c r="S472" s="176"/>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1494</v>
      </c>
      <c r="Q473" s="73" t="str">
        <f t="shared" si="111"/>
        <v>industry-ag-main.html#fuel-switching</v>
      </c>
      <c r="R473" s="73" t="str">
        <f t="shared" si="111"/>
        <v>industry-elec-and-hydrogen.html</v>
      </c>
      <c r="S473" s="176"/>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1495</v>
      </c>
      <c r="Q475" s="73" t="str">
        <f t="shared" si="111"/>
        <v>industry-ag-main.html#fuel-switching</v>
      </c>
      <c r="R475" s="73" t="str">
        <f t="shared" si="111"/>
        <v>industry-elec-and-hydrogen.html</v>
      </c>
      <c r="S475" s="176"/>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1174</v>
      </c>
      <c r="F477" s="8" t="s">
        <v>831</v>
      </c>
      <c r="G477" s="52" t="s">
        <v>1177</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1175</v>
      </c>
      <c r="F478" s="8" t="s">
        <v>831</v>
      </c>
      <c r="G478" s="52" t="s">
        <v>1179</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1496</v>
      </c>
      <c r="Q478" s="73" t="str">
        <f t="shared" si="111"/>
        <v>industry-ag-main.html#fuel-switching</v>
      </c>
      <c r="R478" s="73" t="str">
        <f t="shared" si="111"/>
        <v>industry-elec-and-hydrogen.html</v>
      </c>
      <c r="S478" s="176"/>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1176</v>
      </c>
      <c r="F479" s="8" t="s">
        <v>831</v>
      </c>
      <c r="G479" s="52" t="s">
        <v>1180</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1497</v>
      </c>
      <c r="Q479" s="73" t="str">
        <f t="shared" si="111"/>
        <v>industry-ag-main.html#fuel-switching</v>
      </c>
      <c r="R479" s="73" t="str">
        <f t="shared" si="111"/>
        <v>industry-elec-and-hydrogen.html</v>
      </c>
      <c r="S479" s="176"/>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1173</v>
      </c>
      <c r="F480" s="8" t="s">
        <v>831</v>
      </c>
      <c r="G480" s="52" t="s">
        <v>1178</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1498</v>
      </c>
      <c r="Q482" s="73" t="str">
        <f t="shared" si="111"/>
        <v>industry-ag-main.html#fuel-switching</v>
      </c>
      <c r="R482" s="73" t="str">
        <f t="shared" si="111"/>
        <v>industry-elec-and-hydrogen.html</v>
      </c>
      <c r="S482" s="176"/>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1499</v>
      </c>
      <c r="Q483" s="73" t="str">
        <f t="shared" si="111"/>
        <v>industry-ag-main.html#fuel-switching</v>
      </c>
      <c r="R483" s="73" t="str">
        <f t="shared" si="111"/>
        <v>industry-elec-and-hydrogen.html</v>
      </c>
      <c r="S483" s="176"/>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1500</v>
      </c>
      <c r="Q485" s="73" t="str">
        <f t="shared" si="111"/>
        <v>industry-ag-main.html#fuel-switching</v>
      </c>
      <c r="R485" s="73" t="str">
        <f t="shared" si="111"/>
        <v>industry-elec-and-hydrogen.html</v>
      </c>
      <c r="S485" s="176"/>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1174</v>
      </c>
      <c r="F487" s="8" t="s">
        <v>832</v>
      </c>
      <c r="G487" s="52" t="s">
        <v>1177</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1175</v>
      </c>
      <c r="F488" s="8" t="s">
        <v>832</v>
      </c>
      <c r="G488" s="52" t="s">
        <v>1179</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1501</v>
      </c>
      <c r="Q488" s="73" t="str">
        <f t="shared" si="111"/>
        <v>industry-ag-main.html#fuel-switching</v>
      </c>
      <c r="R488" s="73" t="str">
        <f t="shared" si="111"/>
        <v>industry-elec-and-hydrogen.html</v>
      </c>
      <c r="S488" s="176"/>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1176</v>
      </c>
      <c r="F489" s="8" t="s">
        <v>832</v>
      </c>
      <c r="G489" s="52" t="s">
        <v>1180</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1502</v>
      </c>
      <c r="Q489" s="73" t="str">
        <f t="shared" si="111"/>
        <v>industry-ag-main.html#fuel-switching</v>
      </c>
      <c r="R489" s="73" t="str">
        <f t="shared" si="111"/>
        <v>industry-elec-and-hydrogen.html</v>
      </c>
      <c r="S489" s="176"/>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1173</v>
      </c>
      <c r="F490" s="8" t="s">
        <v>832</v>
      </c>
      <c r="G490" s="52" t="s">
        <v>1178</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1252</v>
      </c>
      <c r="G491" s="52" t="s">
        <v>821</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1252</v>
      </c>
      <c r="G492" s="52" t="s">
        <v>824</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1503</v>
      </c>
      <c r="Q492" s="73" t="str">
        <f t="shared" si="111"/>
        <v>industry-ag-main.html#fuel-switching</v>
      </c>
      <c r="R492" s="73" t="str">
        <f t="shared" si="111"/>
        <v>industry-elec-and-hydrogen.html</v>
      </c>
      <c r="S492" s="176"/>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1252</v>
      </c>
      <c r="G493" s="52" t="s">
        <v>825</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1504</v>
      </c>
      <c r="Q493" s="73" t="str">
        <f t="shared" si="111"/>
        <v>industry-ag-main.html#fuel-switching</v>
      </c>
      <c r="R493" s="73" t="str">
        <f t="shared" si="111"/>
        <v>industry-elec-and-hydrogen.html</v>
      </c>
      <c r="S493" s="176"/>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1252</v>
      </c>
      <c r="G494" s="52" t="s">
        <v>822</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1252</v>
      </c>
      <c r="G495" s="52" t="s">
        <v>823</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1505</v>
      </c>
      <c r="Q495" s="73" t="str">
        <f t="shared" si="111"/>
        <v>industry-ag-main.html#fuel-switching</v>
      </c>
      <c r="R495" s="73" t="str">
        <f t="shared" si="111"/>
        <v>industry-elec-and-hydrogen.html</v>
      </c>
      <c r="S495" s="176"/>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1252</v>
      </c>
      <c r="G496" s="52" t="s">
        <v>826</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1174</v>
      </c>
      <c r="F497" s="52" t="s">
        <v>1252</v>
      </c>
      <c r="G497" s="52" t="s">
        <v>1177</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1175</v>
      </c>
      <c r="F498" s="52" t="s">
        <v>1252</v>
      </c>
      <c r="G498" s="52" t="s">
        <v>1179</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1506</v>
      </c>
      <c r="Q498" s="73" t="str">
        <f t="shared" si="111"/>
        <v>industry-ag-main.html#fuel-switching</v>
      </c>
      <c r="R498" s="73" t="str">
        <f t="shared" si="111"/>
        <v>industry-elec-and-hydrogen.html</v>
      </c>
      <c r="S498" s="176"/>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1176</v>
      </c>
      <c r="F499" s="52" t="s">
        <v>1252</v>
      </c>
      <c r="G499" s="52" t="s">
        <v>1180</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1173</v>
      </c>
      <c r="F500" s="52" t="s">
        <v>1252</v>
      </c>
      <c r="G500" s="52" t="s">
        <v>1178</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1174</v>
      </c>
      <c r="F507" s="8" t="s">
        <v>861</v>
      </c>
      <c r="G507" s="52" t="s">
        <v>1177</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1175</v>
      </c>
      <c r="F508" s="8" t="s">
        <v>861</v>
      </c>
      <c r="G508" s="52" t="s">
        <v>1179</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1176</v>
      </c>
      <c r="F509" s="8" t="s">
        <v>861</v>
      </c>
      <c r="G509" s="52" t="s">
        <v>1180</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1173</v>
      </c>
      <c r="F510" s="8" t="s">
        <v>861</v>
      </c>
      <c r="G510" s="52" t="s">
        <v>1178</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1507</v>
      </c>
      <c r="Q513" s="73" t="str">
        <f t="shared" si="111"/>
        <v>industry-ag-main.html#fuel-switching</v>
      </c>
      <c r="R513" s="73" t="str">
        <f t="shared" si="111"/>
        <v>industry-elec-and-hydrogen.html</v>
      </c>
      <c r="S513" s="176"/>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1508</v>
      </c>
      <c r="Q515" s="73" t="str">
        <f t="shared" si="111"/>
        <v>industry-ag-main.html#fuel-switching</v>
      </c>
      <c r="R515" s="73" t="str">
        <f t="shared" si="111"/>
        <v>industry-elec-and-hydrogen.html</v>
      </c>
      <c r="S515" s="176"/>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1174</v>
      </c>
      <c r="F517" s="8" t="s">
        <v>148</v>
      </c>
      <c r="G517" s="52" t="s">
        <v>1177</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1175</v>
      </c>
      <c r="F518" s="8" t="s">
        <v>148</v>
      </c>
      <c r="G518" s="52" t="s">
        <v>1179</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1509</v>
      </c>
      <c r="Q518" s="73" t="str">
        <f t="shared" si="111"/>
        <v>industry-ag-main.html#fuel-switching</v>
      </c>
      <c r="R518" s="73" t="str">
        <f t="shared" si="111"/>
        <v>industry-elec-and-hydrogen.html</v>
      </c>
      <c r="S518" s="176"/>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1176</v>
      </c>
      <c r="F519" s="8" t="s">
        <v>148</v>
      </c>
      <c r="G519" s="52" t="s">
        <v>1180</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1510</v>
      </c>
      <c r="Q519" s="73" t="str">
        <f t="shared" si="111"/>
        <v>industry-ag-main.html#fuel-switching</v>
      </c>
      <c r="R519" s="73" t="str">
        <f t="shared" si="111"/>
        <v>industry-elec-and-hydrogen.html</v>
      </c>
      <c r="S519" s="176"/>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1173</v>
      </c>
      <c r="F520" s="8" t="s">
        <v>148</v>
      </c>
      <c r="G520" s="52" t="s">
        <v>1178</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1511</v>
      </c>
      <c r="Q522" s="73" t="str">
        <f t="shared" si="111"/>
        <v>industry-ag-main.html#fuel-switching</v>
      </c>
      <c r="R522" s="73" t="str">
        <f t="shared" si="111"/>
        <v>industry-elec-and-hydrogen.html</v>
      </c>
      <c r="S522" s="176"/>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1512</v>
      </c>
      <c r="Q523" s="73" t="str">
        <f t="shared" si="111"/>
        <v>industry-ag-main.html#fuel-switching</v>
      </c>
      <c r="R523" s="73" t="str">
        <f t="shared" si="111"/>
        <v>industry-elec-and-hydrogen.html</v>
      </c>
      <c r="S523" s="176"/>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1513</v>
      </c>
      <c r="Q525" s="73" t="str">
        <f t="shared" si="111"/>
        <v>industry-ag-main.html#fuel-switching</v>
      </c>
      <c r="R525" s="73" t="str">
        <f t="shared" si="111"/>
        <v>industry-elec-and-hydrogen.html</v>
      </c>
      <c r="S525" s="176"/>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1174</v>
      </c>
      <c r="F527" s="8" t="s">
        <v>149</v>
      </c>
      <c r="G527" s="52" t="s">
        <v>1177</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1175</v>
      </c>
      <c r="F528" s="8" t="s">
        <v>149</v>
      </c>
      <c r="G528" s="52" t="s">
        <v>1179</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1514</v>
      </c>
      <c r="Q528" s="73" t="str">
        <f t="shared" si="116"/>
        <v>industry-ag-main.html#fuel-switching</v>
      </c>
      <c r="R528" s="73" t="str">
        <f t="shared" si="116"/>
        <v>industry-elec-and-hydrogen.html</v>
      </c>
      <c r="S528" s="176"/>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1176</v>
      </c>
      <c r="F529" s="8" t="s">
        <v>149</v>
      </c>
      <c r="G529" s="52" t="s">
        <v>1180</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1515</v>
      </c>
      <c r="Q529" s="73" t="str">
        <f t="shared" si="116"/>
        <v>industry-ag-main.html#fuel-switching</v>
      </c>
      <c r="R529" s="73" t="str">
        <f t="shared" si="116"/>
        <v>industry-elec-and-hydrogen.html</v>
      </c>
      <c r="S529" s="176"/>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1173</v>
      </c>
      <c r="F530" s="8" t="s">
        <v>149</v>
      </c>
      <c r="G530" s="52" t="s">
        <v>1178</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c r="A531" s="94" t="s">
        <v>9</v>
      </c>
      <c r="B531" s="94" t="s">
        <v>1263</v>
      </c>
      <c r="C531" s="94" t="s">
        <v>1266</v>
      </c>
      <c r="D531" s="8"/>
      <c r="E531" s="8"/>
      <c r="F531" s="8"/>
      <c r="G531" s="8"/>
      <c r="H531" s="55">
        <v>58</v>
      </c>
      <c r="I531" s="8" t="s">
        <v>46</v>
      </c>
      <c r="J531" s="94" t="s">
        <v>1270</v>
      </c>
      <c r="K531" s="94" t="s">
        <v>1271</v>
      </c>
      <c r="L531" s="61">
        <v>0</v>
      </c>
      <c r="M531" s="62">
        <v>1</v>
      </c>
      <c r="N531" s="62">
        <v>0.01</v>
      </c>
      <c r="O531" s="8" t="s">
        <v>36</v>
      </c>
      <c r="P531" s="375" t="s">
        <v>1974</v>
      </c>
      <c r="Q531" s="8" t="s">
        <v>572</v>
      </c>
      <c r="R531" s="8" t="s">
        <v>573</v>
      </c>
      <c r="S531" s="177" t="s">
        <v>168</v>
      </c>
      <c r="T531" s="8"/>
    </row>
    <row r="532" spans="1:20" s="2" customFormat="1" ht="42.75">
      <c r="A532" s="94" t="s">
        <v>9</v>
      </c>
      <c r="B532" s="94" t="s">
        <v>1264</v>
      </c>
      <c r="C532" s="94" t="s">
        <v>1267</v>
      </c>
      <c r="D532" s="8"/>
      <c r="E532" s="8"/>
      <c r="F532" s="8"/>
      <c r="G532" s="8"/>
      <c r="H532" s="55">
        <v>510</v>
      </c>
      <c r="I532" s="8" t="s">
        <v>46</v>
      </c>
      <c r="J532" s="94" t="s">
        <v>1270</v>
      </c>
      <c r="K532" s="94" t="s">
        <v>1272</v>
      </c>
      <c r="L532" s="61">
        <v>0</v>
      </c>
      <c r="M532" s="62">
        <v>1</v>
      </c>
      <c r="N532" s="62">
        <v>0.01</v>
      </c>
      <c r="O532" s="8" t="s">
        <v>36</v>
      </c>
      <c r="P532" s="375" t="s">
        <v>1975</v>
      </c>
      <c r="Q532" s="8" t="s">
        <v>572</v>
      </c>
      <c r="R532" s="8" t="s">
        <v>573</v>
      </c>
      <c r="S532" s="177"/>
      <c r="T532" s="8"/>
    </row>
    <row r="533" spans="1:20" s="2" customFormat="1" ht="42.75">
      <c r="A533" s="94" t="s">
        <v>9</v>
      </c>
      <c r="B533" s="94" t="s">
        <v>1265</v>
      </c>
      <c r="C533" s="94" t="s">
        <v>1268</v>
      </c>
      <c r="D533" s="8"/>
      <c r="E533" s="8"/>
      <c r="F533" s="8"/>
      <c r="G533" s="8"/>
      <c r="H533" s="55">
        <v>511</v>
      </c>
      <c r="I533" s="8" t="s">
        <v>46</v>
      </c>
      <c r="J533" s="94" t="s">
        <v>1270</v>
      </c>
      <c r="K533" s="94" t="s">
        <v>1273</v>
      </c>
      <c r="L533" s="61">
        <v>0</v>
      </c>
      <c r="M533" s="62">
        <v>1</v>
      </c>
      <c r="N533" s="62">
        <v>0.01</v>
      </c>
      <c r="O533" s="8" t="s">
        <v>36</v>
      </c>
      <c r="P533" s="375" t="s">
        <v>1976</v>
      </c>
      <c r="Q533" s="8" t="s">
        <v>572</v>
      </c>
      <c r="R533" s="8" t="s">
        <v>573</v>
      </c>
      <c r="S533" s="177"/>
      <c r="T533" s="8"/>
    </row>
    <row r="534" spans="1:20" s="2" customFormat="1" ht="42.75">
      <c r="A534" s="94" t="s">
        <v>9</v>
      </c>
      <c r="B534" s="94" t="s">
        <v>1275</v>
      </c>
      <c r="C534" s="94" t="s">
        <v>1269</v>
      </c>
      <c r="D534" s="8"/>
      <c r="E534" s="8"/>
      <c r="F534" s="8"/>
      <c r="G534" s="8"/>
      <c r="H534" s="55">
        <v>512</v>
      </c>
      <c r="I534" s="8" t="s">
        <v>46</v>
      </c>
      <c r="J534" s="94" t="s">
        <v>1270</v>
      </c>
      <c r="K534" s="94" t="s">
        <v>1274</v>
      </c>
      <c r="L534" s="61">
        <v>0</v>
      </c>
      <c r="M534" s="62">
        <v>1</v>
      </c>
      <c r="N534" s="62">
        <v>0.01</v>
      </c>
      <c r="O534" s="8" t="s">
        <v>36</v>
      </c>
      <c r="P534" s="375" t="s">
        <v>1977</v>
      </c>
      <c r="Q534" s="8" t="s">
        <v>572</v>
      </c>
      <c r="R534" s="8" t="s">
        <v>573</v>
      </c>
      <c r="S534" s="177"/>
      <c r="T534" s="8"/>
    </row>
    <row r="535" spans="1:20" s="4" customFormat="1" ht="71.25">
      <c r="A535" s="93" t="s">
        <v>9</v>
      </c>
      <c r="B535" s="93" t="s">
        <v>860</v>
      </c>
      <c r="C535" s="93" t="s">
        <v>859</v>
      </c>
      <c r="D535" s="52" t="s">
        <v>141</v>
      </c>
      <c r="E535" s="52"/>
      <c r="F535" s="8" t="s">
        <v>829</v>
      </c>
      <c r="G535" s="52"/>
      <c r="H535" s="53">
        <v>429</v>
      </c>
      <c r="I535" s="52" t="s">
        <v>46</v>
      </c>
      <c r="J535" s="93" t="s">
        <v>860</v>
      </c>
      <c r="K535" s="93" t="s">
        <v>863</v>
      </c>
      <c r="L535" s="58">
        <v>0</v>
      </c>
      <c r="M535" s="59">
        <v>1</v>
      </c>
      <c r="N535" s="59">
        <v>0.01</v>
      </c>
      <c r="O535" s="52" t="s">
        <v>864</v>
      </c>
      <c r="P535" s="376" t="s">
        <v>2033</v>
      </c>
      <c r="Q535" s="52"/>
      <c r="R535" s="8" t="s">
        <v>1163</v>
      </c>
      <c r="S535" s="378" t="s">
        <v>2112</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6" t="s">
        <v>2034</v>
      </c>
      <c r="Q536" s="52"/>
      <c r="R536" s="73" t="str">
        <f t="shared" ref="R536" si="119">R$535</f>
        <v>material-efficiency-longevity-reuse.html</v>
      </c>
      <c r="S536" s="378" t="s">
        <v>2113</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8" t="s">
        <v>2114</v>
      </c>
      <c r="Q537" s="52"/>
      <c r="R537" s="8" t="s">
        <v>1164</v>
      </c>
      <c r="S537" s="378" t="s">
        <v>2115</v>
      </c>
      <c r="T537" s="54"/>
    </row>
    <row r="538" spans="1:20" ht="42.75">
      <c r="A538" s="93" t="s">
        <v>9</v>
      </c>
      <c r="B538" s="93" t="s">
        <v>22</v>
      </c>
      <c r="C538" s="93" t="s">
        <v>311</v>
      </c>
      <c r="D538" s="52" t="s">
        <v>142</v>
      </c>
      <c r="E538" s="52"/>
      <c r="F538" s="8" t="s">
        <v>830</v>
      </c>
      <c r="G538" s="52"/>
      <c r="H538" s="53">
        <v>56</v>
      </c>
      <c r="I538" s="52" t="s">
        <v>46</v>
      </c>
      <c r="J538" s="53" t="s">
        <v>384</v>
      </c>
      <c r="K538" s="75" t="s">
        <v>601</v>
      </c>
      <c r="L538" s="58">
        <v>0</v>
      </c>
      <c r="M538" s="59">
        <v>1</v>
      </c>
      <c r="N538" s="59">
        <v>0.01</v>
      </c>
      <c r="O538" s="52" t="s">
        <v>36</v>
      </c>
      <c r="P538" s="376" t="s">
        <v>1978</v>
      </c>
      <c r="Q538" s="52" t="s">
        <v>246</v>
      </c>
      <c r="R538" s="8" t="s">
        <v>247</v>
      </c>
      <c r="S538" s="388" t="s">
        <v>2100</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1252</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6" t="s">
        <v>1979</v>
      </c>
      <c r="Q539" s="73" t="str">
        <f t="shared" si="122"/>
        <v>industry-ag-main.html#methane-capture</v>
      </c>
      <c r="R539" s="73" t="str">
        <f t="shared" si="122"/>
        <v>methane-capture.html</v>
      </c>
      <c r="S539" s="388" t="s">
        <v>2100</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6" t="s">
        <v>1980</v>
      </c>
      <c r="Q540" s="73" t="str">
        <f t="shared" si="122"/>
        <v>industry-ag-main.html#methane-capture</v>
      </c>
      <c r="R540" s="73" t="str">
        <f t="shared" si="122"/>
        <v>methane-capture.html</v>
      </c>
      <c r="S540" s="388" t="s">
        <v>2100</v>
      </c>
      <c r="T540" s="52"/>
    </row>
    <row r="541" spans="1:20" ht="42.75">
      <c r="A541" s="93" t="s">
        <v>9</v>
      </c>
      <c r="B541" s="93" t="s">
        <v>20</v>
      </c>
      <c r="C541" s="93" t="s">
        <v>312</v>
      </c>
      <c r="D541" s="52" t="s">
        <v>142</v>
      </c>
      <c r="E541" s="52"/>
      <c r="F541" s="8" t="s">
        <v>830</v>
      </c>
      <c r="G541" s="52"/>
      <c r="H541" s="53">
        <v>57</v>
      </c>
      <c r="I541" s="52" t="s">
        <v>46</v>
      </c>
      <c r="J541" s="53" t="s">
        <v>384</v>
      </c>
      <c r="K541" s="75" t="s">
        <v>600</v>
      </c>
      <c r="L541" s="58">
        <v>0</v>
      </c>
      <c r="M541" s="59">
        <v>1</v>
      </c>
      <c r="N541" s="59">
        <v>0.01</v>
      </c>
      <c r="O541" s="52" t="s">
        <v>36</v>
      </c>
      <c r="P541" s="376" t="s">
        <v>1981</v>
      </c>
      <c r="Q541" s="52" t="s">
        <v>248</v>
      </c>
      <c r="R541" s="8" t="s">
        <v>249</v>
      </c>
      <c r="S541" s="388" t="s">
        <v>2100</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1252</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6" t="s">
        <v>1982</v>
      </c>
      <c r="Q542" s="73" t="str">
        <f t="shared" si="124"/>
        <v>industry-ag-main.html#methane-destr</v>
      </c>
      <c r="R542" s="73" t="str">
        <f t="shared" si="124"/>
        <v>methane-destruction.html</v>
      </c>
      <c r="S542" s="388" t="s">
        <v>2100</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6" t="s">
        <v>1983</v>
      </c>
      <c r="Q543" s="73" t="str">
        <f t="shared" si="124"/>
        <v>industry-ag-main.html#methane-destr</v>
      </c>
      <c r="R543" s="73" t="str">
        <f t="shared" si="124"/>
        <v>methane-destruction.html</v>
      </c>
      <c r="S543" s="388" t="s">
        <v>2100</v>
      </c>
      <c r="T543" s="52"/>
    </row>
    <row r="544" spans="1:20" ht="42.75">
      <c r="A544" s="93" t="s">
        <v>9</v>
      </c>
      <c r="B544" s="93" t="s">
        <v>932</v>
      </c>
      <c r="C544" s="93" t="s">
        <v>933</v>
      </c>
      <c r="D544" s="8" t="s">
        <v>489</v>
      </c>
      <c r="E544" s="52"/>
      <c r="F544" s="8" t="s">
        <v>486</v>
      </c>
      <c r="G544" s="52"/>
      <c r="H544" s="384">
        <v>451</v>
      </c>
      <c r="I544" s="52" t="s">
        <v>47</v>
      </c>
      <c r="J544" s="93" t="s">
        <v>933</v>
      </c>
      <c r="K544" s="93" t="s">
        <v>934</v>
      </c>
      <c r="L544" s="58">
        <v>0</v>
      </c>
      <c r="M544" s="59">
        <v>1</v>
      </c>
      <c r="N544" s="59">
        <v>0.01</v>
      </c>
      <c r="O544" s="52" t="s">
        <v>935</v>
      </c>
      <c r="P544" s="376" t="s">
        <v>2117</v>
      </c>
      <c r="Q544" s="52"/>
      <c r="R544" s="8" t="s">
        <v>1165</v>
      </c>
      <c r="S544" s="176"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4">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6" t="s">
        <v>2118</v>
      </c>
      <c r="Q546" s="52"/>
      <c r="R546" s="73" t="str">
        <f t="shared" si="129"/>
        <v>reduce-fuel-exports.html</v>
      </c>
      <c r="S546" s="378" t="s">
        <v>2116</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6" t="s">
        <v>2119</v>
      </c>
      <c r="Q547" s="52"/>
      <c r="R547" s="73" t="str">
        <f t="shared" si="129"/>
        <v>reduce-fuel-exports.html</v>
      </c>
      <c r="S547" s="378" t="s">
        <v>2116</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6" t="s">
        <v>2122</v>
      </c>
      <c r="Q548" s="52"/>
      <c r="R548" s="73" t="str">
        <f t="shared" si="129"/>
        <v>reduce-fuel-exports.html</v>
      </c>
      <c r="S548" s="378" t="s">
        <v>2116</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3"/>
      <c r="M549" s="103"/>
      <c r="N549" s="103"/>
      <c r="O549" s="73"/>
      <c r="P549" s="52"/>
      <c r="Q549" s="52"/>
      <c r="R549" s="8"/>
      <c r="S549" s="378" t="s">
        <v>2116</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4">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8" t="s">
        <v>2116</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6" t="s">
        <v>2120</v>
      </c>
      <c r="Q551" s="52"/>
      <c r="R551" s="73" t="str">
        <f t="shared" si="133"/>
        <v>reduce-fuel-exports.html</v>
      </c>
      <c r="S551" s="378" t="s">
        <v>2116</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4">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6" t="s">
        <v>2121</v>
      </c>
      <c r="Q552" s="52"/>
      <c r="R552" s="73" t="str">
        <f t="shared" si="133"/>
        <v>reduce-fuel-exports.html</v>
      </c>
      <c r="S552" s="378" t="s">
        <v>2116</v>
      </c>
      <c r="T552" s="52"/>
    </row>
    <row r="553" spans="1:20" ht="71.25">
      <c r="A553" s="93" t="s">
        <v>150</v>
      </c>
      <c r="B553" s="93" t="s">
        <v>152</v>
      </c>
      <c r="C553" s="93" t="s">
        <v>467</v>
      </c>
      <c r="D553" s="52"/>
      <c r="E553" s="52"/>
      <c r="F553" s="52"/>
      <c r="G553" s="52"/>
      <c r="H553" s="53">
        <v>60</v>
      </c>
      <c r="I553" s="52" t="s">
        <v>46</v>
      </c>
      <c r="J553" s="75" t="s">
        <v>152</v>
      </c>
      <c r="K553" s="75" t="s">
        <v>599</v>
      </c>
      <c r="L553" s="58">
        <v>0</v>
      </c>
      <c r="M553" s="59">
        <v>1</v>
      </c>
      <c r="N553" s="59">
        <v>0.01</v>
      </c>
      <c r="O553" s="52" t="s">
        <v>36</v>
      </c>
      <c r="P553" s="376" t="s">
        <v>1984</v>
      </c>
      <c r="Q553" s="52" t="s">
        <v>250</v>
      </c>
      <c r="R553" s="8" t="s">
        <v>251</v>
      </c>
      <c r="S553" s="378" t="s">
        <v>2140</v>
      </c>
      <c r="T553" s="52" t="s">
        <v>202</v>
      </c>
    </row>
    <row r="554" spans="1:20" ht="42.75">
      <c r="A554" s="93" t="s">
        <v>150</v>
      </c>
      <c r="B554" s="93" t="s">
        <v>282</v>
      </c>
      <c r="C554" s="93" t="s">
        <v>476</v>
      </c>
      <c r="D554" s="52"/>
      <c r="E554" s="52"/>
      <c r="F554" s="52"/>
      <c r="G554" s="52"/>
      <c r="H554" s="384">
        <v>705</v>
      </c>
      <c r="I554" s="8" t="s">
        <v>46</v>
      </c>
      <c r="J554" s="75" t="s">
        <v>282</v>
      </c>
      <c r="K554" s="75" t="s">
        <v>598</v>
      </c>
      <c r="L554" s="390">
        <v>0</v>
      </c>
      <c r="M554" s="387">
        <v>1</v>
      </c>
      <c r="N554" s="387">
        <v>0.01</v>
      </c>
      <c r="O554" s="376" t="s">
        <v>36</v>
      </c>
      <c r="P554" s="378" t="s">
        <v>1985</v>
      </c>
      <c r="Q554" s="52" t="s">
        <v>341</v>
      </c>
      <c r="R554" s="8" t="s">
        <v>342</v>
      </c>
      <c r="S554" s="378" t="s">
        <v>2140</v>
      </c>
      <c r="T554" s="52"/>
    </row>
    <row r="555" spans="1:20" ht="42.75">
      <c r="A555" s="93" t="s">
        <v>150</v>
      </c>
      <c r="B555" s="93" t="s">
        <v>472</v>
      </c>
      <c r="C555" s="93" t="s">
        <v>473</v>
      </c>
      <c r="D555" s="52"/>
      <c r="E555" s="52"/>
      <c r="F555" s="52"/>
      <c r="G555" s="52"/>
      <c r="H555" s="384">
        <v>177</v>
      </c>
      <c r="I555" s="8" t="s">
        <v>46</v>
      </c>
      <c r="J555" s="75" t="s">
        <v>472</v>
      </c>
      <c r="K555" s="75" t="s">
        <v>597</v>
      </c>
      <c r="L555" s="390">
        <v>0</v>
      </c>
      <c r="M555" s="387">
        <v>1</v>
      </c>
      <c r="N555" s="387">
        <v>0.01</v>
      </c>
      <c r="O555" s="376" t="s">
        <v>36</v>
      </c>
      <c r="P555" s="378" t="s">
        <v>1986</v>
      </c>
      <c r="Q555" s="52"/>
      <c r="R555" s="8" t="s">
        <v>1171</v>
      </c>
      <c r="S555" s="378" t="s">
        <v>2140</v>
      </c>
      <c r="T555" s="52"/>
    </row>
    <row r="556" spans="1:20" ht="42.75">
      <c r="A556" s="93" t="s">
        <v>150</v>
      </c>
      <c r="B556" s="93" t="s">
        <v>203</v>
      </c>
      <c r="C556" s="93" t="s">
        <v>468</v>
      </c>
      <c r="D556" s="52"/>
      <c r="E556" s="52"/>
      <c r="F556" s="52"/>
      <c r="G556" s="52"/>
      <c r="H556" s="384">
        <v>61</v>
      </c>
      <c r="I556" s="52" t="s">
        <v>47</v>
      </c>
      <c r="J556" s="75" t="s">
        <v>203</v>
      </c>
      <c r="K556" s="75" t="s">
        <v>596</v>
      </c>
      <c r="L556" s="58">
        <v>0</v>
      </c>
      <c r="M556" s="59">
        <v>1</v>
      </c>
      <c r="N556" s="59">
        <v>0.01</v>
      </c>
      <c r="O556" s="52" t="s">
        <v>36</v>
      </c>
      <c r="P556" s="376" t="s">
        <v>639</v>
      </c>
      <c r="Q556" s="52" t="s">
        <v>252</v>
      </c>
      <c r="R556" s="8" t="s">
        <v>253</v>
      </c>
      <c r="S556" s="378" t="s">
        <v>2140</v>
      </c>
      <c r="T556" s="52"/>
    </row>
    <row r="557" spans="1:20" ht="57">
      <c r="A557" s="93" t="s">
        <v>150</v>
      </c>
      <c r="B557" s="93" t="s">
        <v>1260</v>
      </c>
      <c r="C557" s="93" t="s">
        <v>1261</v>
      </c>
      <c r="D557" s="52"/>
      <c r="E557" s="52"/>
      <c r="F557" s="52"/>
      <c r="G557" s="52"/>
      <c r="H557" s="53">
        <v>62</v>
      </c>
      <c r="I557" s="52" t="s">
        <v>46</v>
      </c>
      <c r="J557" s="93" t="s">
        <v>1260</v>
      </c>
      <c r="K557" s="75" t="s">
        <v>1262</v>
      </c>
      <c r="L557" s="58">
        <v>0</v>
      </c>
      <c r="M557" s="59">
        <v>1</v>
      </c>
      <c r="N557" s="59">
        <v>0.01</v>
      </c>
      <c r="O557" s="52" t="s">
        <v>36</v>
      </c>
      <c r="P557" s="376" t="s">
        <v>1987</v>
      </c>
      <c r="Q557" s="52" t="s">
        <v>254</v>
      </c>
      <c r="R557" s="8" t="s">
        <v>255</v>
      </c>
      <c r="S557" s="378" t="s">
        <v>2100</v>
      </c>
      <c r="T557" s="52"/>
    </row>
    <row r="558" spans="1:20" ht="42.75">
      <c r="A558" s="93" t="s">
        <v>150</v>
      </c>
      <c r="B558" s="93" t="s">
        <v>153</v>
      </c>
      <c r="C558" s="93" t="s">
        <v>469</v>
      </c>
      <c r="D558" s="52"/>
      <c r="E558" s="52"/>
      <c r="F558" s="52"/>
      <c r="G558" s="52"/>
      <c r="H558" s="53">
        <v>63</v>
      </c>
      <c r="I558" s="52" t="s">
        <v>46</v>
      </c>
      <c r="J558" s="75" t="s">
        <v>153</v>
      </c>
      <c r="K558" s="75" t="s">
        <v>595</v>
      </c>
      <c r="L558" s="58">
        <v>0</v>
      </c>
      <c r="M558" s="59">
        <v>1</v>
      </c>
      <c r="N558" s="59">
        <v>0.01</v>
      </c>
      <c r="O558" s="52" t="s">
        <v>36</v>
      </c>
      <c r="P558" s="376" t="s">
        <v>1988</v>
      </c>
      <c r="Q558" s="52" t="s">
        <v>256</v>
      </c>
      <c r="R558" s="8" t="s">
        <v>257</v>
      </c>
      <c r="S558" s="378" t="s">
        <v>2140</v>
      </c>
      <c r="T558" s="52"/>
    </row>
    <row r="559" spans="1:20" ht="42.75">
      <c r="A559" s="93" t="s">
        <v>150</v>
      </c>
      <c r="B559" s="93" t="s">
        <v>151</v>
      </c>
      <c r="C559" s="93" t="s">
        <v>1299</v>
      </c>
      <c r="D559" s="52"/>
      <c r="E559" s="52"/>
      <c r="F559" s="52"/>
      <c r="G559" s="52"/>
      <c r="H559" s="53">
        <v>64</v>
      </c>
      <c r="I559" s="52" t="s">
        <v>46</v>
      </c>
      <c r="J559" s="75" t="s">
        <v>151</v>
      </c>
      <c r="K559" s="75" t="s">
        <v>594</v>
      </c>
      <c r="L559" s="58">
        <v>0</v>
      </c>
      <c r="M559" s="59">
        <v>1</v>
      </c>
      <c r="N559" s="59">
        <v>0.01</v>
      </c>
      <c r="O559" s="52" t="s">
        <v>36</v>
      </c>
      <c r="P559" s="376" t="s">
        <v>1989</v>
      </c>
      <c r="Q559" s="52" t="s">
        <v>258</v>
      </c>
      <c r="R559" s="8" t="s">
        <v>259</v>
      </c>
      <c r="S559" s="378" t="s">
        <v>2100</v>
      </c>
      <c r="T559" s="52"/>
    </row>
    <row r="560" spans="1:20" ht="28.5">
      <c r="A560" s="93" t="s">
        <v>150</v>
      </c>
      <c r="B560" s="93" t="s">
        <v>470</v>
      </c>
      <c r="C560" s="93" t="s">
        <v>471</v>
      </c>
      <c r="D560" s="52"/>
      <c r="E560" s="52"/>
      <c r="F560" s="52"/>
      <c r="G560" s="52"/>
      <c r="H560" s="53">
        <v>178</v>
      </c>
      <c r="I560" s="52" t="s">
        <v>47</v>
      </c>
      <c r="J560" s="75" t="s">
        <v>470</v>
      </c>
      <c r="K560" s="75" t="s">
        <v>593</v>
      </c>
      <c r="L560" s="58"/>
      <c r="M560" s="59"/>
      <c r="N560" s="59"/>
      <c r="O560" s="52"/>
      <c r="P560" s="52"/>
      <c r="Q560" s="52"/>
      <c r="R560" s="8" t="s">
        <v>1172</v>
      </c>
      <c r="S560" s="176"/>
      <c r="T560" s="52"/>
    </row>
    <row r="561" spans="1:20" ht="99.75">
      <c r="A561" s="93" t="s">
        <v>150</v>
      </c>
      <c r="B561" s="93" t="s">
        <v>866</v>
      </c>
      <c r="C561" s="93" t="s">
        <v>867</v>
      </c>
      <c r="D561" s="52"/>
      <c r="E561" s="52"/>
      <c r="F561" s="52"/>
      <c r="G561" s="52"/>
      <c r="H561" s="384">
        <v>434</v>
      </c>
      <c r="I561" s="52" t="s">
        <v>47</v>
      </c>
      <c r="J561" s="93" t="s">
        <v>866</v>
      </c>
      <c r="K561" s="93" t="s">
        <v>868</v>
      </c>
      <c r="L561" s="58">
        <v>0</v>
      </c>
      <c r="M561" s="59">
        <v>1</v>
      </c>
      <c r="N561" s="59">
        <v>0.01</v>
      </c>
      <c r="O561" s="52" t="s">
        <v>869</v>
      </c>
      <c r="P561" s="52" t="s">
        <v>1167</v>
      </c>
      <c r="Q561" s="52"/>
      <c r="R561" s="8" t="s">
        <v>1166</v>
      </c>
      <c r="S561" s="174" t="s">
        <v>870</v>
      </c>
      <c r="T561" s="52"/>
    </row>
    <row r="562" spans="1:20" s="2" customFormat="1" ht="57">
      <c r="A562" s="94" t="s">
        <v>919</v>
      </c>
      <c r="B562" s="94" t="s">
        <v>923</v>
      </c>
      <c r="C562" s="94" t="s">
        <v>313</v>
      </c>
      <c r="D562" s="8"/>
      <c r="E562" s="8"/>
      <c r="F562" s="8"/>
      <c r="G562" s="8"/>
      <c r="H562" s="384">
        <v>68</v>
      </c>
      <c r="I562" s="8" t="s">
        <v>47</v>
      </c>
      <c r="J562" s="74" t="s">
        <v>922</v>
      </c>
      <c r="K562" s="75" t="s">
        <v>592</v>
      </c>
      <c r="L562" s="62">
        <v>0</v>
      </c>
      <c r="M562" s="62">
        <v>1</v>
      </c>
      <c r="N562" s="62">
        <v>0.01</v>
      </c>
      <c r="O562" s="8" t="s">
        <v>60</v>
      </c>
      <c r="P562" s="8" t="s">
        <v>640</v>
      </c>
      <c r="Q562" s="8" t="s">
        <v>264</v>
      </c>
      <c r="R562" s="8" t="s">
        <v>265</v>
      </c>
      <c r="S562" s="176" t="s">
        <v>168</v>
      </c>
      <c r="T562" s="8"/>
    </row>
    <row r="563" spans="1:20" s="2" customFormat="1" ht="57">
      <c r="A563" s="94" t="s">
        <v>919</v>
      </c>
      <c r="B563" s="94" t="s">
        <v>1216</v>
      </c>
      <c r="C563" s="94" t="s">
        <v>1215</v>
      </c>
      <c r="D563" s="8"/>
      <c r="E563" s="8"/>
      <c r="F563" s="8"/>
      <c r="G563" s="8"/>
      <c r="H563" s="384">
        <v>176</v>
      </c>
      <c r="I563" s="8" t="s">
        <v>47</v>
      </c>
      <c r="J563" s="74" t="s">
        <v>385</v>
      </c>
      <c r="K563" s="75" t="s">
        <v>1213</v>
      </c>
      <c r="L563" s="62">
        <v>0</v>
      </c>
      <c r="M563" s="62">
        <v>1</v>
      </c>
      <c r="N563" s="62">
        <v>0.01</v>
      </c>
      <c r="O563" s="52" t="s">
        <v>1214</v>
      </c>
      <c r="P563" s="8" t="s">
        <v>1516</v>
      </c>
      <c r="Q563" s="8" t="s">
        <v>378</v>
      </c>
      <c r="R563" s="8" t="s">
        <v>1168</v>
      </c>
      <c r="S563" s="176" t="s">
        <v>168</v>
      </c>
      <c r="T563" s="8"/>
    </row>
    <row r="564" spans="1:20" s="2" customFormat="1" ht="57">
      <c r="A564" s="94" t="s">
        <v>919</v>
      </c>
      <c r="B564" s="94" t="s">
        <v>920</v>
      </c>
      <c r="C564" s="94" t="s">
        <v>921</v>
      </c>
      <c r="D564" s="8"/>
      <c r="E564" s="8"/>
      <c r="F564" s="8"/>
      <c r="G564" s="8"/>
      <c r="H564" s="53">
        <v>450</v>
      </c>
      <c r="I564" s="8" t="s">
        <v>46</v>
      </c>
      <c r="J564" s="94" t="s">
        <v>924</v>
      </c>
      <c r="K564" s="93" t="s">
        <v>925</v>
      </c>
      <c r="L564" s="62">
        <v>0</v>
      </c>
      <c r="M564" s="62">
        <v>1</v>
      </c>
      <c r="N564" s="62">
        <v>0.01</v>
      </c>
      <c r="O564" s="52" t="s">
        <v>926</v>
      </c>
      <c r="P564" s="375" t="s">
        <v>1990</v>
      </c>
      <c r="Q564" s="8"/>
      <c r="R564" s="8" t="s">
        <v>1169</v>
      </c>
      <c r="S564" s="378" t="s">
        <v>2144</v>
      </c>
      <c r="T564" s="8"/>
    </row>
    <row r="565" spans="1:20" s="4" customFormat="1" ht="142.5">
      <c r="A565" s="93" t="s">
        <v>10</v>
      </c>
      <c r="B565" s="93" t="s">
        <v>27</v>
      </c>
      <c r="C565" s="93" t="s">
        <v>834</v>
      </c>
      <c r="D565" s="52" t="s">
        <v>368</v>
      </c>
      <c r="E565" s="52"/>
      <c r="F565" s="52" t="s">
        <v>372</v>
      </c>
      <c r="G565" s="52"/>
      <c r="H565" s="53">
        <v>171</v>
      </c>
      <c r="I565" s="52" t="s">
        <v>46</v>
      </c>
      <c r="J565" s="75" t="s">
        <v>27</v>
      </c>
      <c r="K565" s="75" t="s">
        <v>591</v>
      </c>
      <c r="L565" s="64">
        <v>0</v>
      </c>
      <c r="M565" s="371">
        <v>10000</v>
      </c>
      <c r="N565" s="371">
        <v>250</v>
      </c>
      <c r="O565" s="85" t="str">
        <f>UnitControlCenter!B44</f>
        <v>2018 INR / metric ton CO2e</v>
      </c>
      <c r="P565" s="376" t="s">
        <v>1991</v>
      </c>
      <c r="Q565" s="52" t="s">
        <v>262</v>
      </c>
      <c r="R565" s="8" t="s">
        <v>263</v>
      </c>
      <c r="S565" s="388" t="s">
        <v>2141</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6" t="s">
        <v>1992</v>
      </c>
      <c r="Q566" s="54" t="str">
        <f t="shared" ref="Q566:R570" si="137">Q$565</f>
        <v>fuels.html#carbon-tax</v>
      </c>
      <c r="R566" s="54" t="str">
        <f t="shared" si="137"/>
        <v>carbon-tax.html</v>
      </c>
      <c r="S566" s="388" t="s">
        <v>2141</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6" t="s">
        <v>1993</v>
      </c>
      <c r="Q567" s="54" t="str">
        <f t="shared" si="137"/>
        <v>fuels.html#carbon-tax</v>
      </c>
      <c r="R567" s="54" t="str">
        <f t="shared" si="137"/>
        <v>carbon-tax.html</v>
      </c>
      <c r="S567" s="388" t="s">
        <v>2141</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6" t="s">
        <v>1994</v>
      </c>
      <c r="Q568" s="54" t="str">
        <f t="shared" si="137"/>
        <v>fuels.html#carbon-tax</v>
      </c>
      <c r="R568" s="54" t="str">
        <f t="shared" si="137"/>
        <v>carbon-tax.html</v>
      </c>
      <c r="S568" s="388" t="s">
        <v>2141</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6" t="s">
        <v>1995</v>
      </c>
      <c r="Q569" s="54" t="str">
        <f t="shared" si="137"/>
        <v>fuels.html#carbon-tax</v>
      </c>
      <c r="R569" s="54" t="str">
        <f t="shared" si="137"/>
        <v>carbon-tax.html</v>
      </c>
      <c r="S569" s="388" t="s">
        <v>2141</v>
      </c>
      <c r="T569" s="54"/>
    </row>
    <row r="570" spans="1:20" s="4" customFormat="1" ht="42.75">
      <c r="A570" s="73" t="str">
        <f t="shared" si="138"/>
        <v>Cross-Sector</v>
      </c>
      <c r="B570" s="73" t="str">
        <f t="shared" si="138"/>
        <v>Carbon Tax</v>
      </c>
      <c r="C570" s="73" t="str">
        <f t="shared" si="138"/>
        <v>Additional Carbon Tax Rate</v>
      </c>
      <c r="D570" s="52" t="s">
        <v>940</v>
      </c>
      <c r="E570" s="52"/>
      <c r="F570" s="52" t="s">
        <v>1387</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1386</v>
      </c>
      <c r="Q570" s="54" t="str">
        <f t="shared" si="137"/>
        <v>fuels.html#carbon-tax</v>
      </c>
      <c r="R570" s="54" t="str">
        <f t="shared" si="137"/>
        <v>carbon-tax.html</v>
      </c>
      <c r="S570" s="177"/>
      <c r="T570" s="54"/>
    </row>
    <row r="571" spans="1:20" s="4" customFormat="1" ht="28.5">
      <c r="A571" s="93" t="s">
        <v>10</v>
      </c>
      <c r="B571" s="93" t="s">
        <v>28</v>
      </c>
      <c r="C571" s="93" t="s">
        <v>157</v>
      </c>
      <c r="D571" s="52" t="s">
        <v>55</v>
      </c>
      <c r="E571" s="52"/>
      <c r="F571" s="52" t="s">
        <v>99</v>
      </c>
      <c r="G571" s="52"/>
      <c r="H571" s="53">
        <v>706</v>
      </c>
      <c r="I571" s="8" t="s">
        <v>47</v>
      </c>
      <c r="J571" s="75" t="s">
        <v>28</v>
      </c>
      <c r="K571" s="75" t="s">
        <v>590</v>
      </c>
      <c r="L571" s="64"/>
      <c r="M571" s="64"/>
      <c r="N571" s="64"/>
      <c r="O571" s="52"/>
      <c r="P571" s="8"/>
      <c r="Q571" s="54"/>
      <c r="R571" s="8"/>
      <c r="S571" s="179"/>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4">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6"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5" t="s">
        <v>1996</v>
      </c>
      <c r="Q573" s="8" t="s">
        <v>266</v>
      </c>
      <c r="R573" s="8" t="s">
        <v>267</v>
      </c>
      <c r="S573" s="378" t="s">
        <v>2142</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4">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6"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4">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6"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4">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6"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4">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6"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5" t="s">
        <v>1887</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4">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5" t="s">
        <v>1997</v>
      </c>
      <c r="Q589" s="54"/>
      <c r="R589" s="8"/>
      <c r="S589" s="408" t="s">
        <v>2142</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c r="A592" s="94" t="s">
        <v>10</v>
      </c>
      <c r="B592" s="94" t="s">
        <v>871</v>
      </c>
      <c r="C592" s="94" t="s">
        <v>873</v>
      </c>
      <c r="D592" s="8"/>
      <c r="E592" s="8"/>
      <c r="F592" s="8"/>
      <c r="G592" s="8"/>
      <c r="H592" s="53">
        <v>719</v>
      </c>
      <c r="I592" s="8" t="s">
        <v>47</v>
      </c>
      <c r="J592" s="94" t="s">
        <v>874</v>
      </c>
      <c r="K592" s="94" t="s">
        <v>876</v>
      </c>
      <c r="L592" s="61"/>
      <c r="M592" s="61"/>
      <c r="N592" s="61"/>
      <c r="O592" s="8"/>
      <c r="P592" s="8"/>
      <c r="Q592" s="8"/>
      <c r="R592" s="8"/>
      <c r="S592" s="177"/>
      <c r="T592" s="8"/>
    </row>
    <row r="593" spans="1:20" s="2" customFormat="1" ht="57">
      <c r="A593" s="94" t="s">
        <v>10</v>
      </c>
      <c r="B593" s="94" t="s">
        <v>1561</v>
      </c>
      <c r="C593" s="94" t="s">
        <v>872</v>
      </c>
      <c r="D593" s="8"/>
      <c r="E593" s="8"/>
      <c r="F593" s="8"/>
      <c r="G593" s="8"/>
      <c r="H593" s="55">
        <v>509</v>
      </c>
      <c r="I593" s="8" t="s">
        <v>46</v>
      </c>
      <c r="J593" s="94" t="s">
        <v>1023</v>
      </c>
      <c r="K593" s="94" t="s">
        <v>875</v>
      </c>
      <c r="L593" s="64">
        <v>0</v>
      </c>
      <c r="M593" s="64">
        <v>1</v>
      </c>
      <c r="N593" s="64">
        <v>1</v>
      </c>
      <c r="O593" s="52" t="s">
        <v>32</v>
      </c>
      <c r="P593" s="52" t="s">
        <v>1562</v>
      </c>
      <c r="Q593" s="52" t="s">
        <v>262</v>
      </c>
      <c r="R593" s="8" t="s">
        <v>263</v>
      </c>
      <c r="S593" s="177"/>
      <c r="T593" s="8"/>
    </row>
    <row r="594" spans="1:20" s="2" customFormat="1" ht="42.75">
      <c r="A594" s="94" t="s">
        <v>10</v>
      </c>
      <c r="B594" s="94" t="s">
        <v>1189</v>
      </c>
      <c r="C594" s="94" t="s">
        <v>1188</v>
      </c>
      <c r="D594" s="8" t="s">
        <v>55</v>
      </c>
      <c r="E594" s="8"/>
      <c r="F594" s="8" t="s">
        <v>99</v>
      </c>
      <c r="G594" s="8"/>
      <c r="H594" s="53">
        <v>720</v>
      </c>
      <c r="I594" s="8" t="s">
        <v>47</v>
      </c>
      <c r="J594" s="74" t="s">
        <v>1189</v>
      </c>
      <c r="K594" s="93" t="s">
        <v>1190</v>
      </c>
      <c r="L594" s="64"/>
      <c r="M594" s="64"/>
      <c r="N594" s="64"/>
      <c r="O594" s="8"/>
      <c r="P594" s="8"/>
      <c r="Q594" s="8"/>
      <c r="R594" s="8"/>
      <c r="S594" s="176"/>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c r="A597" s="94" t="s">
        <v>10</v>
      </c>
      <c r="B597" s="94" t="s">
        <v>1577</v>
      </c>
      <c r="C597" s="94" t="s">
        <v>1188</v>
      </c>
      <c r="D597" s="8" t="s">
        <v>489</v>
      </c>
      <c r="E597" s="52"/>
      <c r="F597" s="8" t="s">
        <v>486</v>
      </c>
      <c r="G597" s="8"/>
      <c r="H597" s="55">
        <v>836</v>
      </c>
      <c r="I597" s="8" t="s">
        <v>47</v>
      </c>
      <c r="J597" s="94" t="s">
        <v>1577</v>
      </c>
      <c r="K597" s="73" t="str">
        <f t="shared" si="147"/>
        <v>cross toggle whether policies affect energy prices</v>
      </c>
      <c r="L597" s="64"/>
      <c r="M597" s="64"/>
      <c r="N597" s="64"/>
      <c r="O597" s="8"/>
      <c r="P597" s="8"/>
      <c r="Q597" s="8"/>
      <c r="R597" s="8"/>
      <c r="S597" s="176"/>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c r="A609" s="94" t="s">
        <v>10</v>
      </c>
      <c r="B609" s="94" t="s">
        <v>1241</v>
      </c>
      <c r="C609" s="94" t="s">
        <v>1241</v>
      </c>
      <c r="D609" s="8" t="s">
        <v>489</v>
      </c>
      <c r="E609" s="52"/>
      <c r="F609" s="8" t="s">
        <v>486</v>
      </c>
      <c r="G609" s="8"/>
      <c r="H609" s="53">
        <v>723</v>
      </c>
      <c r="I609" s="8" t="s">
        <v>47</v>
      </c>
      <c r="J609" s="94" t="s">
        <v>1241</v>
      </c>
      <c r="K609" s="94" t="s">
        <v>1242</v>
      </c>
      <c r="L609" s="62">
        <v>0</v>
      </c>
      <c r="M609" s="62">
        <v>1</v>
      </c>
      <c r="N609" s="62">
        <v>0.01</v>
      </c>
      <c r="O609" s="52" t="s">
        <v>1243</v>
      </c>
      <c r="P609" s="8" t="s">
        <v>1244</v>
      </c>
      <c r="Q609" s="8" t="s">
        <v>1435</v>
      </c>
      <c r="R609" s="8"/>
      <c r="S609" s="176"/>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c r="A624" s="93" t="s">
        <v>10</v>
      </c>
      <c r="B624" s="93" t="s">
        <v>26</v>
      </c>
      <c r="C624" s="93" t="s">
        <v>314</v>
      </c>
      <c r="D624" s="52" t="s">
        <v>55</v>
      </c>
      <c r="E624" s="52"/>
      <c r="F624" s="52" t="s">
        <v>99</v>
      </c>
      <c r="G624" s="52"/>
      <c r="H624" s="53">
        <v>78</v>
      </c>
      <c r="I624" s="52" t="s">
        <v>46</v>
      </c>
      <c r="J624" s="75" t="s">
        <v>26</v>
      </c>
      <c r="K624" s="75" t="s">
        <v>589</v>
      </c>
      <c r="L624" s="58">
        <v>0</v>
      </c>
      <c r="M624" s="58">
        <v>0.2</v>
      </c>
      <c r="N624" s="70">
        <v>5.0000000000000001E-3</v>
      </c>
      <c r="O624" s="52" t="s">
        <v>160</v>
      </c>
      <c r="P624" s="376" t="s">
        <v>1998</v>
      </c>
      <c r="Q624" s="8" t="s">
        <v>268</v>
      </c>
      <c r="R624" s="8" t="s">
        <v>269</v>
      </c>
      <c r="S624" s="398" t="s">
        <v>2143</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6" t="s">
        <v>1999</v>
      </c>
      <c r="Q625" s="8" t="s">
        <v>268</v>
      </c>
      <c r="R625" s="8" t="s">
        <v>269</v>
      </c>
      <c r="S625" s="179"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6" t="s">
        <v>2000</v>
      </c>
      <c r="Q626" s="8" t="s">
        <v>268</v>
      </c>
      <c r="R626" s="8" t="s">
        <v>269</v>
      </c>
      <c r="S626" s="179"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6" t="s">
        <v>2001</v>
      </c>
      <c r="Q629" s="8" t="s">
        <v>268</v>
      </c>
      <c r="R629" s="8" t="s">
        <v>269</v>
      </c>
      <c r="S629" s="179"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6" t="s">
        <v>2002</v>
      </c>
      <c r="Q630" s="8" t="s">
        <v>268</v>
      </c>
      <c r="R630" s="8" t="s">
        <v>269</v>
      </c>
      <c r="S630" s="179"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4">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6" t="s">
        <v>2003</v>
      </c>
      <c r="Q633" s="8"/>
      <c r="R633" s="8"/>
      <c r="S633" s="179"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4">
        <v>744</v>
      </c>
      <c r="I635" s="8" t="s">
        <v>46</v>
      </c>
      <c r="J635" s="76" t="str">
        <f t="shared" si="156"/>
        <v>Fuel Taxes</v>
      </c>
      <c r="K635" s="63" t="str">
        <f t="shared" si="157"/>
        <v>cross fuel tax</v>
      </c>
      <c r="L635" s="63"/>
      <c r="M635" s="63"/>
      <c r="N635" s="71"/>
      <c r="O635" s="57"/>
      <c r="P635" s="376" t="s">
        <v>2004</v>
      </c>
      <c r="Q635" s="52"/>
      <c r="R635" s="8"/>
      <c r="S635" s="179"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4">
        <v>745</v>
      </c>
      <c r="I636" s="8" t="s">
        <v>46</v>
      </c>
      <c r="J636" s="76" t="str">
        <f t="shared" si="156"/>
        <v>Fuel Taxes</v>
      </c>
      <c r="K636" s="63" t="str">
        <f t="shared" si="157"/>
        <v>cross fuel tax</v>
      </c>
      <c r="L636" s="63"/>
      <c r="M636" s="63"/>
      <c r="N636" s="71"/>
      <c r="O636" s="57"/>
      <c r="P636" s="376" t="s">
        <v>2005</v>
      </c>
      <c r="Q636" s="52"/>
      <c r="R636" s="8"/>
      <c r="S636" s="179"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4">
        <v>746</v>
      </c>
      <c r="I637" s="8" t="s">
        <v>46</v>
      </c>
      <c r="J637" s="76" t="str">
        <f t="shared" si="156"/>
        <v>Fuel Taxes</v>
      </c>
      <c r="K637" s="63" t="str">
        <f t="shared" si="157"/>
        <v>cross fuel tax</v>
      </c>
      <c r="L637" s="63"/>
      <c r="M637" s="63"/>
      <c r="N637" s="71"/>
      <c r="O637" s="57"/>
      <c r="P637" s="376" t="s">
        <v>2006</v>
      </c>
      <c r="Q637" s="52"/>
      <c r="R637" s="8"/>
      <c r="S637" s="179"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4">
        <v>747</v>
      </c>
      <c r="I638" s="8" t="s">
        <v>46</v>
      </c>
      <c r="J638" s="76" t="str">
        <f t="shared" si="156"/>
        <v>Fuel Taxes</v>
      </c>
      <c r="K638" s="63" t="str">
        <f t="shared" si="157"/>
        <v>cross fuel tax</v>
      </c>
      <c r="L638" s="63"/>
      <c r="M638" s="63"/>
      <c r="N638" s="71"/>
      <c r="O638" s="57"/>
      <c r="P638" s="376" t="s">
        <v>2007</v>
      </c>
      <c r="Q638" s="52"/>
      <c r="R638" s="8"/>
      <c r="S638" s="179"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c r="A641" s="93" t="s">
        <v>1123</v>
      </c>
      <c r="B641" s="93" t="s">
        <v>343</v>
      </c>
      <c r="C641" s="93" t="s">
        <v>315</v>
      </c>
      <c r="D641" s="52" t="s">
        <v>121</v>
      </c>
      <c r="E641" s="52"/>
      <c r="F641" s="52" t="s">
        <v>344</v>
      </c>
      <c r="G641" s="52"/>
      <c r="H641" s="384">
        <v>85</v>
      </c>
      <c r="I641" s="52" t="s">
        <v>47</v>
      </c>
      <c r="J641" s="75" t="s">
        <v>386</v>
      </c>
      <c r="K641" s="75" t="s">
        <v>588</v>
      </c>
      <c r="L641" s="59">
        <v>0</v>
      </c>
      <c r="M641" s="59">
        <v>0.4</v>
      </c>
      <c r="N641" s="58">
        <v>0.01</v>
      </c>
      <c r="O641" s="52" t="s">
        <v>34</v>
      </c>
      <c r="P641" s="52" t="s">
        <v>648</v>
      </c>
      <c r="Q641" s="52" t="s">
        <v>270</v>
      </c>
      <c r="R641" s="8" t="s">
        <v>271</v>
      </c>
      <c r="S641" s="176"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6"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6"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6"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6"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6" t="s">
        <v>77</v>
      </c>
      <c r="T646" s="52"/>
    </row>
    <row r="647" spans="1:20" ht="99.75">
      <c r="A647" s="73" t="str">
        <f t="shared" si="160"/>
        <v>Research and Development</v>
      </c>
      <c r="B647" s="73" t="str">
        <f t="shared" si="161"/>
        <v>Capital Cost Reduction</v>
      </c>
      <c r="C647" s="93"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6" t="s">
        <v>77</v>
      </c>
      <c r="T647" s="52"/>
    </row>
    <row r="648" spans="1:20" ht="85.5">
      <c r="A648" s="93" t="s">
        <v>1123</v>
      </c>
      <c r="B648" s="73" t="str">
        <f t="shared" si="161"/>
        <v>Capital Cost Reduction</v>
      </c>
      <c r="C648" s="93"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6"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6"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6"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6"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6"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6"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6"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6"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6"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6"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6" t="s">
        <v>77</v>
      </c>
      <c r="T658" s="52"/>
    </row>
    <row r="659" spans="1:20" ht="85.5">
      <c r="A659" s="93" t="s">
        <v>1123</v>
      </c>
      <c r="B659" s="73" t="str">
        <f t="shared" si="164"/>
        <v>Capital Cost Reduction</v>
      </c>
      <c r="C659" s="93"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6"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6"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6"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6"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6"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6"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6"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6" t="s">
        <v>77</v>
      </c>
      <c r="T666" s="52"/>
    </row>
    <row r="667" spans="1:20" ht="85.5">
      <c r="A667" s="93" t="s">
        <v>1123</v>
      </c>
      <c r="B667" s="73" t="str">
        <f t="shared" si="167"/>
        <v>Capital Cost Reduction</v>
      </c>
      <c r="C667" s="94"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6"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6"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6"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6"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6" t="s">
        <v>77</v>
      </c>
      <c r="T671" s="52"/>
    </row>
    <row r="672" spans="1:20" ht="85.5">
      <c r="A672" s="73" t="str">
        <f t="shared" si="170"/>
        <v>Research and Development</v>
      </c>
      <c r="B672" s="73" t="str">
        <f t="shared" si="171"/>
        <v>Capital Cost Reduction</v>
      </c>
      <c r="C672" s="73" t="str">
        <f t="shared" si="171"/>
        <v>RnD Transportation Capital Cost Perc Reduction</v>
      </c>
      <c r="D672" s="52" t="s">
        <v>967</v>
      </c>
      <c r="E672" s="52"/>
      <c r="F672" s="52" t="s">
        <v>1283</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1285</v>
      </c>
      <c r="Q672" s="52" t="s">
        <v>270</v>
      </c>
      <c r="R672" s="8" t="s">
        <v>271</v>
      </c>
      <c r="S672" s="176" t="s">
        <v>77</v>
      </c>
      <c r="T672" s="52"/>
    </row>
    <row r="673" spans="1:20" ht="85.5">
      <c r="A673" s="73" t="str">
        <f t="shared" si="170"/>
        <v>Research and Development</v>
      </c>
      <c r="B673" s="73" t="str">
        <f t="shared" si="171"/>
        <v>Capital Cost Reduction</v>
      </c>
      <c r="C673" s="73" t="str">
        <f t="shared" si="171"/>
        <v>RnD Transportation Capital Cost Perc Reduction</v>
      </c>
      <c r="D673" s="52" t="s">
        <v>966</v>
      </c>
      <c r="E673" s="52"/>
      <c r="F673" s="52" t="s">
        <v>1284</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1286</v>
      </c>
      <c r="Q673" s="52" t="s">
        <v>270</v>
      </c>
      <c r="R673" s="8" t="s">
        <v>271</v>
      </c>
      <c r="S673" s="176" t="s">
        <v>77</v>
      </c>
      <c r="T673" s="52"/>
    </row>
    <row r="674" spans="1:20" s="2" customFormat="1" ht="114">
      <c r="A674" s="94" t="s">
        <v>1123</v>
      </c>
      <c r="B674" s="94" t="s">
        <v>1297</v>
      </c>
      <c r="C674" s="94" t="s">
        <v>1298</v>
      </c>
      <c r="D674" s="8"/>
      <c r="E674" s="8"/>
      <c r="F674" s="8"/>
      <c r="G674" s="8"/>
      <c r="H674" s="55">
        <v>525</v>
      </c>
      <c r="I674" s="8" t="s">
        <v>46</v>
      </c>
      <c r="J674" s="94" t="s">
        <v>1297</v>
      </c>
      <c r="K674" s="61" t="s">
        <v>1300</v>
      </c>
      <c r="L674" s="59">
        <v>0</v>
      </c>
      <c r="M674" s="59">
        <v>1</v>
      </c>
      <c r="N674" s="58">
        <v>0.01</v>
      </c>
      <c r="O674" s="52" t="s">
        <v>36</v>
      </c>
      <c r="P674" s="52" t="s">
        <v>1302</v>
      </c>
      <c r="Q674" s="8" t="s">
        <v>1304</v>
      </c>
      <c r="R674" s="8" t="s">
        <v>1303</v>
      </c>
      <c r="S674" s="177" t="s">
        <v>1301</v>
      </c>
      <c r="T674" s="8"/>
    </row>
    <row r="675" spans="1:20" ht="85.5">
      <c r="A675" s="93" t="s">
        <v>1123</v>
      </c>
      <c r="B675" s="93" t="s">
        <v>362</v>
      </c>
      <c r="C675" s="93" t="s">
        <v>320</v>
      </c>
      <c r="D675" s="52" t="s">
        <v>121</v>
      </c>
      <c r="E675" s="52"/>
      <c r="F675" s="52" t="s">
        <v>344</v>
      </c>
      <c r="G675" s="52"/>
      <c r="H675" s="384">
        <v>114</v>
      </c>
      <c r="I675" s="52" t="s">
        <v>47</v>
      </c>
      <c r="J675" s="75" t="s">
        <v>387</v>
      </c>
      <c r="K675" s="75" t="s">
        <v>583</v>
      </c>
      <c r="L675" s="59">
        <v>0</v>
      </c>
      <c r="M675" s="59">
        <v>0.4</v>
      </c>
      <c r="N675" s="58">
        <v>0.01</v>
      </c>
      <c r="O675" s="52" t="s">
        <v>35</v>
      </c>
      <c r="P675" s="52" t="s">
        <v>679</v>
      </c>
      <c r="Q675" s="52" t="s">
        <v>270</v>
      </c>
      <c r="R675" s="8" t="s">
        <v>271</v>
      </c>
      <c r="S675" s="176"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6"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6"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6"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6" t="s">
        <v>77</v>
      </c>
      <c r="T680" s="52"/>
    </row>
    <row r="681" spans="1:20" ht="99.75">
      <c r="A681" s="93" t="s">
        <v>1123</v>
      </c>
      <c r="B681" s="73" t="str">
        <f t="shared" si="173"/>
        <v>Fuel Use Reduction</v>
      </c>
      <c r="C681" s="93"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6" t="s">
        <v>77</v>
      </c>
      <c r="T681" s="52"/>
    </row>
    <row r="682" spans="1:20" ht="85.5">
      <c r="A682" s="93" t="s">
        <v>1123</v>
      </c>
      <c r="B682" s="73" t="str">
        <f t="shared" si="173"/>
        <v>Fuel Use Reduction</v>
      </c>
      <c r="C682" s="93"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6"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6"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6"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6"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6"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6"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c r="A693" s="93" t="s">
        <v>1123</v>
      </c>
      <c r="B693" s="73" t="str">
        <f t="shared" si="176"/>
        <v>Fuel Use Reduction</v>
      </c>
      <c r="C693" s="93"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6"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6"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6"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6"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6"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6"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6"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6" t="s">
        <v>77</v>
      </c>
      <c r="T700" s="52"/>
    </row>
    <row r="701" spans="1:20" ht="85.5">
      <c r="A701" s="93" t="s">
        <v>1123</v>
      </c>
      <c r="B701" s="73" t="str">
        <f t="shared" si="181"/>
        <v>Fuel Use Reduction</v>
      </c>
      <c r="C701" s="93"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6"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6"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6"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6"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6" t="s">
        <v>77</v>
      </c>
      <c r="T705" s="52"/>
    </row>
    <row r="706" spans="1:20" ht="85.5">
      <c r="A706" s="73" t="str">
        <f t="shared" si="184"/>
        <v>Research and Development</v>
      </c>
      <c r="B706" s="73" t="str">
        <f t="shared" si="185"/>
        <v>Fuel Use Reduction</v>
      </c>
      <c r="C706" s="73" t="str">
        <f t="shared" si="185"/>
        <v>RnD Transportation Fuel Use Perc Reduction</v>
      </c>
      <c r="D706" s="52" t="s">
        <v>967</v>
      </c>
      <c r="E706" s="52"/>
      <c r="F706" s="52" t="s">
        <v>1283</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1287</v>
      </c>
      <c r="Q706" s="52" t="s">
        <v>270</v>
      </c>
      <c r="R706" s="8" t="s">
        <v>271</v>
      </c>
      <c r="S706" s="176" t="s">
        <v>77</v>
      </c>
      <c r="T706" s="52"/>
    </row>
    <row r="707" spans="1:20" ht="85.5">
      <c r="A707" s="73" t="str">
        <f t="shared" si="184"/>
        <v>Research and Development</v>
      </c>
      <c r="B707" s="73" t="str">
        <f t="shared" si="185"/>
        <v>Fuel Use Reduction</v>
      </c>
      <c r="C707" s="73" t="str">
        <f t="shared" si="185"/>
        <v>RnD Transportation Fuel Use Perc Reduction</v>
      </c>
      <c r="D707" s="52" t="s">
        <v>966</v>
      </c>
      <c r="E707" s="52"/>
      <c r="F707" s="52" t="s">
        <v>1284</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1288</v>
      </c>
      <c r="Q707" s="52" t="s">
        <v>270</v>
      </c>
      <c r="R707" s="8" t="s">
        <v>271</v>
      </c>
      <c r="S707" s="176" t="s">
        <v>77</v>
      </c>
      <c r="T707" s="52"/>
    </row>
    <row r="708" spans="1:20" s="92" customFormat="1" ht="57">
      <c r="A708" s="3" t="s">
        <v>1321</v>
      </c>
      <c r="B708" s="3" t="s">
        <v>1322</v>
      </c>
      <c r="C708" s="3" t="s">
        <v>1325</v>
      </c>
      <c r="D708" s="3"/>
      <c r="E708" s="3"/>
      <c r="F708" s="3"/>
      <c r="G708" s="3"/>
      <c r="H708" s="170">
        <v>543</v>
      </c>
      <c r="I708" s="3" t="s">
        <v>46</v>
      </c>
      <c r="J708" s="167"/>
      <c r="K708" s="3" t="s">
        <v>1323</v>
      </c>
      <c r="L708" s="410">
        <v>-0.1</v>
      </c>
      <c r="M708" s="414">
        <v>5.8000000000000003E-2</v>
      </c>
      <c r="N708" s="415">
        <v>5.0000000000000001E-4</v>
      </c>
      <c r="O708" s="3" t="s">
        <v>1329</v>
      </c>
      <c r="P708" s="416" t="s">
        <v>2157</v>
      </c>
      <c r="Q708" s="3"/>
      <c r="R708" s="3"/>
      <c r="S708" s="182" t="s">
        <v>1324</v>
      </c>
      <c r="T708" s="417" t="s">
        <v>2158</v>
      </c>
    </row>
    <row r="709" spans="1:20" ht="85.5">
      <c r="A709" s="3" t="s">
        <v>1518</v>
      </c>
      <c r="B709" s="3" t="s">
        <v>1519</v>
      </c>
      <c r="C709" s="3" t="s">
        <v>1526</v>
      </c>
      <c r="D709" s="3" t="s">
        <v>1535</v>
      </c>
      <c r="F709" s="3" t="s">
        <v>1540</v>
      </c>
      <c r="H709" s="165">
        <v>545</v>
      </c>
      <c r="I709" s="3" t="s">
        <v>46</v>
      </c>
      <c r="J709" s="85"/>
      <c r="K709" s="93" t="s">
        <v>1568</v>
      </c>
      <c r="L709" s="77">
        <v>0</v>
      </c>
      <c r="M709" s="3">
        <v>10</v>
      </c>
      <c r="N709" s="3">
        <v>1</v>
      </c>
      <c r="O709" s="3" t="s">
        <v>1448</v>
      </c>
      <c r="P709" s="3" t="s">
        <v>1544</v>
      </c>
      <c r="Q709" s="3" t="s">
        <v>1449</v>
      </c>
      <c r="R709" s="6"/>
      <c r="T709" s="3"/>
    </row>
    <row r="710" spans="1:20" ht="85.5">
      <c r="A710" s="4" t="str">
        <f>A$709</f>
        <v>Government Revenue Accounting</v>
      </c>
      <c r="B710" s="4" t="str">
        <f t="shared" ref="B710:C710" si="187">B$709</f>
        <v>Carbon Tax Revenue</v>
      </c>
      <c r="C710" s="4" t="str">
        <f t="shared" si="187"/>
        <v>GRA for Carbon Tax Revenue</v>
      </c>
      <c r="D710" s="3" t="s">
        <v>1536</v>
      </c>
      <c r="F710" s="3" t="s">
        <v>1566</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1567</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1537</v>
      </c>
      <c r="F711" s="3" t="s">
        <v>1541</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1450</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1538</v>
      </c>
      <c r="F712" s="3" t="s">
        <v>1542</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1451</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1539</v>
      </c>
      <c r="F713" s="3" t="s">
        <v>1543</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1452</v>
      </c>
      <c r="Q713" s="4" t="str">
        <f t="shared" si="189"/>
        <v>io-model.html</v>
      </c>
      <c r="R713" s="6"/>
      <c r="T713" s="3"/>
    </row>
    <row r="714" spans="1:20" ht="85.5">
      <c r="A714" s="3" t="s">
        <v>1518</v>
      </c>
      <c r="B714" s="3" t="s">
        <v>1520</v>
      </c>
      <c r="C714" s="3" t="s">
        <v>1527</v>
      </c>
      <c r="D714" s="3" t="s">
        <v>1535</v>
      </c>
      <c r="F714" s="3" t="s">
        <v>1540</v>
      </c>
      <c r="H714" s="168">
        <v>550</v>
      </c>
      <c r="I714" s="3" t="s">
        <v>46</v>
      </c>
      <c r="J714" s="85"/>
      <c r="K714" s="93" t="s">
        <v>1569</v>
      </c>
      <c r="L714" s="77">
        <v>0</v>
      </c>
      <c r="M714" s="3">
        <v>10</v>
      </c>
      <c r="N714" s="3">
        <v>1</v>
      </c>
      <c r="O714" s="3" t="s">
        <v>1448</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1449</v>
      </c>
      <c r="R714" s="6"/>
      <c r="T714" s="3"/>
    </row>
    <row r="715" spans="1:20" ht="85.5">
      <c r="A715" s="4" t="str">
        <f>A$714</f>
        <v>Government Revenue Accounting</v>
      </c>
      <c r="B715" s="4" t="str">
        <f t="shared" ref="B715:C718" si="191">B$714</f>
        <v>Fuel Tax Revenue</v>
      </c>
      <c r="C715" s="4" t="str">
        <f t="shared" si="191"/>
        <v>GRA for Fuel Tax Revenue</v>
      </c>
      <c r="D715" s="3" t="s">
        <v>1536</v>
      </c>
      <c r="F715" s="3" t="s">
        <v>1566</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1537</v>
      </c>
      <c r="F716" s="3" t="s">
        <v>1541</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1538</v>
      </c>
      <c r="F717" s="3" t="s">
        <v>1542</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1539</v>
      </c>
      <c r="F718" s="3" t="s">
        <v>1543</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1518</v>
      </c>
      <c r="B719" s="3" t="s">
        <v>498</v>
      </c>
      <c r="C719" s="3" t="s">
        <v>1528</v>
      </c>
      <c r="D719" s="3" t="s">
        <v>1535</v>
      </c>
      <c r="F719" s="3" t="s">
        <v>1540</v>
      </c>
      <c r="H719" s="168">
        <v>555</v>
      </c>
      <c r="I719" s="3" t="s">
        <v>46</v>
      </c>
      <c r="J719" s="85"/>
      <c r="K719" s="93" t="s">
        <v>1570</v>
      </c>
      <c r="L719" s="77">
        <v>0</v>
      </c>
      <c r="M719" s="3">
        <v>10</v>
      </c>
      <c r="N719" s="3">
        <v>1</v>
      </c>
      <c r="O719" s="3" t="s">
        <v>1448</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1449</v>
      </c>
      <c r="R719" s="6"/>
      <c r="T719" s="3"/>
    </row>
    <row r="720" spans="1:20" ht="85.5">
      <c r="A720" s="4" t="str">
        <f>A$719</f>
        <v>Government Revenue Accounting</v>
      </c>
      <c r="B720" s="4" t="str">
        <f t="shared" ref="B720:C723" si="196">B$719</f>
        <v>EV Subsidy</v>
      </c>
      <c r="C720" s="4" t="str">
        <f t="shared" si="196"/>
        <v>GRA for EV Subsidy</v>
      </c>
      <c r="D720" s="3" t="s">
        <v>1536</v>
      </c>
      <c r="F720" s="3" t="s">
        <v>1566</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1537</v>
      </c>
      <c r="F721" s="3" t="s">
        <v>1541</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1538</v>
      </c>
      <c r="F722" s="3" t="s">
        <v>1542</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1539</v>
      </c>
      <c r="F723" s="3" t="s">
        <v>1543</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1518</v>
      </c>
      <c r="B724" s="3" t="s">
        <v>1521</v>
      </c>
      <c r="C724" s="3" t="s">
        <v>1529</v>
      </c>
      <c r="D724" s="3" t="s">
        <v>1535</v>
      </c>
      <c r="F724" s="3" t="s">
        <v>1540</v>
      </c>
      <c r="H724" s="168">
        <v>560</v>
      </c>
      <c r="I724" s="3" t="s">
        <v>46</v>
      </c>
      <c r="J724" s="85"/>
      <c r="K724" s="93" t="s">
        <v>1571</v>
      </c>
      <c r="L724" s="77">
        <v>0</v>
      </c>
      <c r="M724" s="3">
        <v>10</v>
      </c>
      <c r="N724" s="3">
        <v>1</v>
      </c>
      <c r="O724" s="3" t="s">
        <v>1448</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1449</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1536</v>
      </c>
      <c r="F725" s="3" t="s">
        <v>1566</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1537</v>
      </c>
      <c r="F726" s="3" t="s">
        <v>1541</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1538</v>
      </c>
      <c r="F727" s="3" t="s">
        <v>1542</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1539</v>
      </c>
      <c r="F728" s="3" t="s">
        <v>1543</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1518</v>
      </c>
      <c r="B729" s="3" t="s">
        <v>1522</v>
      </c>
      <c r="C729" s="3" t="s">
        <v>1530</v>
      </c>
      <c r="D729" s="3" t="s">
        <v>1535</v>
      </c>
      <c r="F729" s="3" t="s">
        <v>1540</v>
      </c>
      <c r="H729" s="168">
        <v>565</v>
      </c>
      <c r="I729" s="3" t="s">
        <v>46</v>
      </c>
      <c r="J729" s="85"/>
      <c r="K729" s="93" t="s">
        <v>1572</v>
      </c>
      <c r="L729" s="77">
        <v>0</v>
      </c>
      <c r="M729" s="3">
        <v>10</v>
      </c>
      <c r="N729" s="3">
        <v>1</v>
      </c>
      <c r="O729" s="3" t="s">
        <v>1448</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1449</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1536</v>
      </c>
      <c r="F730" s="3" t="s">
        <v>1566</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1537</v>
      </c>
      <c r="F731" s="3" t="s">
        <v>1541</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1538</v>
      </c>
      <c r="F732" s="3" t="s">
        <v>1542</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1539</v>
      </c>
      <c r="F733" s="3" t="s">
        <v>1543</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1518</v>
      </c>
      <c r="B734" s="3" t="s">
        <v>287</v>
      </c>
      <c r="C734" s="3" t="s">
        <v>1531</v>
      </c>
      <c r="D734" s="3" t="s">
        <v>1535</v>
      </c>
      <c r="F734" s="3" t="s">
        <v>1540</v>
      </c>
      <c r="H734" s="168">
        <v>570</v>
      </c>
      <c r="I734" s="3" t="s">
        <v>46</v>
      </c>
      <c r="J734" s="85"/>
      <c r="K734" s="93" t="s">
        <v>1573</v>
      </c>
      <c r="L734" s="77">
        <v>0</v>
      </c>
      <c r="M734" s="3">
        <v>10</v>
      </c>
      <c r="N734" s="3">
        <v>1</v>
      </c>
      <c r="O734" s="3" t="s">
        <v>1448</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1449</v>
      </c>
      <c r="R734" s="6"/>
      <c r="T734" s="3"/>
    </row>
    <row r="735" spans="1:20" ht="85.5">
      <c r="A735" s="4" t="str">
        <f>A$734</f>
        <v>Government Revenue Accounting</v>
      </c>
      <c r="B735" s="4" t="str">
        <f t="shared" ref="B735:C738" si="211">B$734</f>
        <v>Distributed Solar Subsidy</v>
      </c>
      <c r="C735" s="4" t="str">
        <f t="shared" si="211"/>
        <v>GRA for Distributed Solar Subsidy</v>
      </c>
      <c r="D735" s="3" t="s">
        <v>1536</v>
      </c>
      <c r="F735" s="3" t="s">
        <v>1566</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1537</v>
      </c>
      <c r="F736" s="3" t="s">
        <v>1541</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1538</v>
      </c>
      <c r="F737" s="3" t="s">
        <v>1542</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1539</v>
      </c>
      <c r="F738" s="3" t="s">
        <v>1543</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1518</v>
      </c>
      <c r="B739" s="3" t="s">
        <v>1523</v>
      </c>
      <c r="C739" s="3" t="s">
        <v>1532</v>
      </c>
      <c r="D739" s="3" t="s">
        <v>1535</v>
      </c>
      <c r="F739" s="3" t="s">
        <v>1540</v>
      </c>
      <c r="H739" s="168">
        <v>575</v>
      </c>
      <c r="I739" s="3" t="s">
        <v>46</v>
      </c>
      <c r="J739" s="85"/>
      <c r="K739" s="93" t="s">
        <v>1574</v>
      </c>
      <c r="L739" s="77">
        <v>0</v>
      </c>
      <c r="M739" s="3">
        <v>10</v>
      </c>
      <c r="N739" s="3">
        <v>1</v>
      </c>
      <c r="O739" s="3" t="s">
        <v>1448</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1449</v>
      </c>
      <c r="R739" s="6"/>
      <c r="T739" s="3"/>
    </row>
    <row r="740" spans="1:20" ht="85.5">
      <c r="A740" s="4" t="str">
        <f>A$739</f>
        <v>Government Revenue Accounting</v>
      </c>
      <c r="B740" s="4" t="str">
        <f t="shared" ref="B740:C743" si="216">B$739</f>
        <v>Fuel Subsidy</v>
      </c>
      <c r="C740" s="4" t="str">
        <f t="shared" si="216"/>
        <v>GRA for Fuel Subsidies</v>
      </c>
      <c r="D740" s="3" t="s">
        <v>1536</v>
      </c>
      <c r="F740" s="3" t="s">
        <v>1566</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1537</v>
      </c>
      <c r="F741" s="3" t="s">
        <v>1541</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1538</v>
      </c>
      <c r="F742" s="3" t="s">
        <v>1542</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1539</v>
      </c>
      <c r="F743" s="3" t="s">
        <v>1543</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1518</v>
      </c>
      <c r="B744" s="3" t="s">
        <v>1524</v>
      </c>
      <c r="C744" s="3" t="s">
        <v>1533</v>
      </c>
      <c r="D744" s="3" t="s">
        <v>1535</v>
      </c>
      <c r="F744" s="3" t="s">
        <v>1540</v>
      </c>
      <c r="H744" s="168">
        <v>580</v>
      </c>
      <c r="I744" s="3" t="s">
        <v>46</v>
      </c>
      <c r="J744" s="85"/>
      <c r="K744" s="93" t="s">
        <v>1575</v>
      </c>
      <c r="L744" s="77">
        <v>0</v>
      </c>
      <c r="M744" s="3">
        <v>10</v>
      </c>
      <c r="N744" s="3">
        <v>1</v>
      </c>
      <c r="O744" s="3" t="s">
        <v>1448</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1449</v>
      </c>
      <c r="R744" s="6"/>
      <c r="T744" s="3"/>
    </row>
    <row r="745" spans="1:20" ht="85.5">
      <c r="A745" s="4" t="str">
        <f>A$744</f>
        <v>Government Revenue Accounting</v>
      </c>
      <c r="B745" s="4" t="str">
        <f t="shared" ref="B745:C748" si="221">B$744</f>
        <v>National Debt Interest</v>
      </c>
      <c r="C745" s="4" t="str">
        <f t="shared" si="221"/>
        <v>GRA for National Debt Interest</v>
      </c>
      <c r="D745" s="3" t="s">
        <v>1536</v>
      </c>
      <c r="F745" s="3" t="s">
        <v>1566</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1537</v>
      </c>
      <c r="F746" s="3" t="s">
        <v>1541</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1538</v>
      </c>
      <c r="F747" s="3" t="s">
        <v>1542</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1539</v>
      </c>
      <c r="F748" s="3" t="s">
        <v>1543</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1518</v>
      </c>
      <c r="B749" s="3" t="s">
        <v>1525</v>
      </c>
      <c r="C749" s="3" t="s">
        <v>1534</v>
      </c>
      <c r="D749" s="3" t="s">
        <v>1535</v>
      </c>
      <c r="F749" s="3" t="s">
        <v>1540</v>
      </c>
      <c r="H749" s="168">
        <v>585</v>
      </c>
      <c r="I749" s="3" t="s">
        <v>46</v>
      </c>
      <c r="J749" s="85"/>
      <c r="K749" s="93" t="s">
        <v>1576</v>
      </c>
      <c r="L749" s="77">
        <v>0</v>
      </c>
      <c r="M749" s="3">
        <v>10</v>
      </c>
      <c r="N749" s="3">
        <v>1</v>
      </c>
      <c r="O749" s="3" t="s">
        <v>1448</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1449</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1536</v>
      </c>
      <c r="F750" s="3" t="s">
        <v>1566</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1537</v>
      </c>
      <c r="F751" s="3" t="s">
        <v>1541</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1538</v>
      </c>
      <c r="F752" s="3" t="s">
        <v>1542</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1539</v>
      </c>
      <c r="F753" s="3" t="s">
        <v>1543</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8" t="s">
        <v>1313</v>
      </c>
      <c r="B1" s="418"/>
    </row>
    <row r="2" spans="1:2">
      <c r="A2" s="149" t="s">
        <v>1314</v>
      </c>
      <c r="B2" s="149" t="s">
        <v>1315</v>
      </c>
    </row>
    <row r="3" spans="1:2">
      <c r="A3" s="150" t="s">
        <v>388</v>
      </c>
      <c r="B3" s="92" t="str">
        <f>A3</f>
        <v>million metric tons / year</v>
      </c>
    </row>
    <row r="4" spans="1:2">
      <c r="A4" s="150" t="s">
        <v>1420</v>
      </c>
      <c r="B4" s="187" t="s">
        <v>1604</v>
      </c>
    </row>
    <row r="5" spans="1:2">
      <c r="A5" s="151" t="s">
        <v>715</v>
      </c>
      <c r="B5" s="92" t="str">
        <f t="shared" ref="B5:B24" si="0">A5</f>
        <v>thousand metric tons / year</v>
      </c>
    </row>
    <row r="6" spans="1:2">
      <c r="A6" s="151" t="s">
        <v>1421</v>
      </c>
      <c r="B6" s="187" t="s">
        <v>1605</v>
      </c>
    </row>
    <row r="7" spans="1:2">
      <c r="A7" s="151" t="s">
        <v>1565</v>
      </c>
      <c r="B7" s="187" t="s">
        <v>1606</v>
      </c>
    </row>
    <row r="8" spans="1:2">
      <c r="A8" s="151" t="s">
        <v>1422</v>
      </c>
      <c r="B8" s="187" t="s">
        <v>1607</v>
      </c>
    </row>
    <row r="9" spans="1:2">
      <c r="A9" s="151" t="s">
        <v>1466</v>
      </c>
      <c r="B9" s="187" t="s">
        <v>1608</v>
      </c>
    </row>
    <row r="10" spans="1:2">
      <c r="A10" s="151" t="s">
        <v>1362</v>
      </c>
      <c r="B10" s="92" t="str">
        <f t="shared" si="0"/>
        <v>jobs</v>
      </c>
    </row>
    <row r="11" spans="1:2">
      <c r="A11" s="151" t="s">
        <v>1410</v>
      </c>
      <c r="B11" s="92" t="str">
        <f t="shared" si="0"/>
        <v>incidents / year</v>
      </c>
    </row>
    <row r="12" spans="1:2">
      <c r="A12" s="151" t="s">
        <v>1384</v>
      </c>
      <c r="B12" s="92" t="str">
        <f t="shared" si="0"/>
        <v>% change</v>
      </c>
    </row>
    <row r="13" spans="1:2">
      <c r="A13" s="151" t="s">
        <v>1423</v>
      </c>
      <c r="B13" s="187" t="s">
        <v>1609</v>
      </c>
    </row>
    <row r="14" spans="1:2">
      <c r="A14" s="151" t="s">
        <v>389</v>
      </c>
      <c r="B14" s="92" t="str">
        <f t="shared" si="0"/>
        <v>lives / year</v>
      </c>
    </row>
    <row r="15" spans="1:2">
      <c r="A15" s="151" t="s">
        <v>390</v>
      </c>
      <c r="B15" s="92" t="str">
        <f t="shared" si="0"/>
        <v>terawatt-hours (TWh) / year</v>
      </c>
    </row>
    <row r="16" spans="1:2">
      <c r="A16" s="151" t="s">
        <v>391</v>
      </c>
      <c r="B16" s="92" t="str">
        <f t="shared" si="0"/>
        <v>gigawatts (GW) / year</v>
      </c>
    </row>
    <row r="17" spans="1:2">
      <c r="A17" s="151" t="s">
        <v>1424</v>
      </c>
      <c r="B17" s="187" t="s">
        <v>1610</v>
      </c>
    </row>
    <row r="18" spans="1:2">
      <c r="A18" s="151" t="s">
        <v>896</v>
      </c>
      <c r="B18" s="92" t="str">
        <f t="shared" si="0"/>
        <v>cubic km / yr</v>
      </c>
    </row>
    <row r="19" spans="1:2">
      <c r="A19" s="151" t="s">
        <v>795</v>
      </c>
      <c r="B19" s="187" t="s">
        <v>1611</v>
      </c>
    </row>
    <row r="20" spans="1:2">
      <c r="A20" s="151" t="s">
        <v>796</v>
      </c>
      <c r="B20" s="187" t="s">
        <v>1612</v>
      </c>
    </row>
    <row r="21" spans="1:2">
      <c r="A21" s="151" t="s">
        <v>520</v>
      </c>
      <c r="B21" s="92" t="str">
        <f t="shared" si="0"/>
        <v>million vehicles / year</v>
      </c>
    </row>
    <row r="22" spans="1:2">
      <c r="A22" s="151" t="s">
        <v>773</v>
      </c>
      <c r="B22" s="92" t="str">
        <f t="shared" si="0"/>
        <v>thousand vehicles / year</v>
      </c>
    </row>
    <row r="23" spans="1:2">
      <c r="A23" s="151" t="s">
        <v>772</v>
      </c>
      <c r="B23" s="92" t="str">
        <f t="shared" si="0"/>
        <v>million vehicles</v>
      </c>
    </row>
    <row r="24" spans="1:2">
      <c r="A24" s="151" t="s">
        <v>804</v>
      </c>
      <c r="B24" s="92" t="str">
        <f t="shared" si="0"/>
        <v>thousand vehicles</v>
      </c>
    </row>
    <row r="25" spans="1:2">
      <c r="A25" s="151" t="s">
        <v>497</v>
      </c>
      <c r="B25" s="187" t="s">
        <v>1886</v>
      </c>
    </row>
    <row r="26" spans="1:2">
      <c r="A26" s="167" t="s">
        <v>1425</v>
      </c>
      <c r="B26" s="187" t="s">
        <v>1614</v>
      </c>
    </row>
    <row r="27" spans="1:2">
      <c r="A27" s="151" t="s">
        <v>778</v>
      </c>
      <c r="B27" s="187" t="s">
        <v>1615</v>
      </c>
    </row>
    <row r="28" spans="1:2">
      <c r="A28" s="151" t="s">
        <v>779</v>
      </c>
      <c r="B28" s="187" t="s">
        <v>1616</v>
      </c>
    </row>
    <row r="29" spans="1:2">
      <c r="A29" s="151" t="s">
        <v>707</v>
      </c>
      <c r="B29" s="187" t="s">
        <v>1615</v>
      </c>
    </row>
    <row r="30" spans="1:2">
      <c r="A30" s="151" t="s">
        <v>1087</v>
      </c>
      <c r="B30" s="187" t="s">
        <v>1615</v>
      </c>
    </row>
    <row r="31" spans="1:2">
      <c r="A31" s="151" t="s">
        <v>848</v>
      </c>
      <c r="B31" s="187" t="s">
        <v>1613</v>
      </c>
    </row>
    <row r="32" spans="1:2">
      <c r="A32" s="151" t="s">
        <v>1426</v>
      </c>
      <c r="B32" s="187" t="s">
        <v>1617</v>
      </c>
    </row>
    <row r="33" spans="1:2">
      <c r="A33" s="151" t="s">
        <v>1427</v>
      </c>
      <c r="B33" s="187" t="s">
        <v>1618</v>
      </c>
    </row>
    <row r="34" spans="1:2">
      <c r="A34" s="151" t="s">
        <v>1428</v>
      </c>
      <c r="B34" s="187" t="s">
        <v>1619</v>
      </c>
    </row>
    <row r="35" spans="1:2">
      <c r="A35" s="151" t="s">
        <v>1429</v>
      </c>
      <c r="B35" s="188" t="s">
        <v>1617</v>
      </c>
    </row>
    <row r="36" spans="1:2">
      <c r="A36" s="151" t="s">
        <v>1430</v>
      </c>
      <c r="B36" s="188" t="s">
        <v>1620</v>
      </c>
    </row>
    <row r="37" spans="1:2">
      <c r="A37" s="151" t="s">
        <v>1431</v>
      </c>
      <c r="B37" s="187" t="s">
        <v>1621</v>
      </c>
    </row>
    <row r="38" spans="1:2">
      <c r="A38" s="151" t="s">
        <v>1432</v>
      </c>
      <c r="B38" s="187" t="s">
        <v>1622</v>
      </c>
    </row>
    <row r="39" spans="1:2">
      <c r="A39" s="151" t="s">
        <v>1433</v>
      </c>
      <c r="B39" s="187" t="s">
        <v>1623</v>
      </c>
    </row>
    <row r="40" spans="1:2">
      <c r="A40" s="151" t="s">
        <v>1434</v>
      </c>
      <c r="B40" s="187" t="s">
        <v>1624</v>
      </c>
    </row>
    <row r="42" spans="1:2">
      <c r="A42" s="418" t="s">
        <v>1317</v>
      </c>
      <c r="B42" s="418"/>
    </row>
    <row r="43" spans="1:2">
      <c r="A43" s="149" t="s">
        <v>1314</v>
      </c>
      <c r="B43" s="149" t="s">
        <v>1315</v>
      </c>
    </row>
    <row r="44" spans="1:2">
      <c r="A44" s="81" t="s">
        <v>156</v>
      </c>
      <c r="B44" s="187" t="s">
        <v>1625</v>
      </c>
    </row>
    <row r="45" spans="1:2">
      <c r="A45" s="81" t="s">
        <v>158</v>
      </c>
      <c r="B45" s="187" t="s">
        <v>1626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I97" sqref="I97"/>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705</v>
      </c>
      <c r="B1" s="88" t="s">
        <v>706</v>
      </c>
      <c r="C1" s="153" t="s">
        <v>1316</v>
      </c>
      <c r="D1" s="88" t="s">
        <v>63</v>
      </c>
      <c r="E1" s="88" t="s">
        <v>65</v>
      </c>
      <c r="F1" s="152" t="s">
        <v>479</v>
      </c>
      <c r="G1" s="88" t="s">
        <v>64</v>
      </c>
      <c r="H1" s="88" t="s">
        <v>728</v>
      </c>
      <c r="I1" s="89" t="s">
        <v>330</v>
      </c>
      <c r="J1" s="169" t="s">
        <v>1545</v>
      </c>
      <c r="K1" s="169" t="s">
        <v>1546</v>
      </c>
      <c r="L1" s="169" t="s">
        <v>1547</v>
      </c>
      <c r="M1" s="169" t="s">
        <v>1548</v>
      </c>
      <c r="N1" s="169" t="s">
        <v>1549</v>
      </c>
      <c r="O1" s="169" t="s">
        <v>1550</v>
      </c>
      <c r="P1" s="169" t="s">
        <v>1551</v>
      </c>
      <c r="Q1" s="169" t="s">
        <v>1552</v>
      </c>
      <c r="R1" s="169" t="s">
        <v>1553</v>
      </c>
      <c r="S1" s="169" t="s">
        <v>1554</v>
      </c>
    </row>
    <row r="2" spans="1:19" ht="71.25">
      <c r="A2" s="95" t="s">
        <v>736</v>
      </c>
      <c r="B2" s="93" t="s">
        <v>737</v>
      </c>
      <c r="C2" s="147">
        <v>1</v>
      </c>
      <c r="D2" s="93" t="s">
        <v>66</v>
      </c>
      <c r="E2" s="93" t="s">
        <v>67</v>
      </c>
      <c r="F2" s="3" t="str">
        <f>UnitControlCenter!$B$3</f>
        <v>million metric tons / year</v>
      </c>
      <c r="G2" s="93"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5" t="s">
        <v>736</v>
      </c>
      <c r="B3" s="93" t="s">
        <v>738</v>
      </c>
      <c r="C3" s="97">
        <v>1</v>
      </c>
      <c r="D3" s="94" t="s">
        <v>66</v>
      </c>
      <c r="E3" s="94" t="s">
        <v>67</v>
      </c>
      <c r="F3" s="3" t="str">
        <f>UnitControlCenter!$B$3</f>
        <v>million metric tons / year</v>
      </c>
      <c r="G3" s="93" t="s">
        <v>704</v>
      </c>
      <c r="I3" s="93"/>
    </row>
    <row r="4" spans="1:19" ht="71.25">
      <c r="A4" s="95" t="s">
        <v>736</v>
      </c>
      <c r="B4" s="94" t="s">
        <v>739</v>
      </c>
      <c r="C4" s="147">
        <v>1</v>
      </c>
      <c r="D4" s="93" t="s">
        <v>68</v>
      </c>
      <c r="E4" s="93" t="s">
        <v>69</v>
      </c>
      <c r="F4" s="3" t="str">
        <f>UnitControlCenter!$B$3</f>
        <v>million metric tons / year</v>
      </c>
      <c r="G4" s="93" t="s">
        <v>1291</v>
      </c>
      <c r="H4" s="93" t="s">
        <v>1292</v>
      </c>
      <c r="I4" s="93" t="s">
        <v>1293</v>
      </c>
    </row>
    <row r="5" spans="1:19" ht="28.5">
      <c r="A5" s="95" t="s">
        <v>736</v>
      </c>
      <c r="B5" s="94" t="s">
        <v>740</v>
      </c>
      <c r="C5" s="147">
        <v>1</v>
      </c>
      <c r="D5" s="93" t="s">
        <v>68</v>
      </c>
      <c r="E5" s="93" t="s">
        <v>69</v>
      </c>
      <c r="F5" s="3" t="str">
        <f>UnitControlCenter!$B$3</f>
        <v>million metric tons / year</v>
      </c>
      <c r="G5" s="93" t="s">
        <v>1294</v>
      </c>
      <c r="H5" s="93" t="s">
        <v>1295</v>
      </c>
      <c r="I5" s="93" t="s">
        <v>1296</v>
      </c>
    </row>
    <row r="6" spans="1:19" ht="28.5">
      <c r="A6" s="95" t="s">
        <v>736</v>
      </c>
      <c r="B6" s="94" t="s">
        <v>741</v>
      </c>
      <c r="C6" s="147">
        <v>1</v>
      </c>
      <c r="D6" s="93" t="s">
        <v>68</v>
      </c>
      <c r="E6" s="93" t="s">
        <v>69</v>
      </c>
      <c r="F6" s="3" t="str">
        <f>UnitControlCenter!$B$3</f>
        <v>million metric tons / year</v>
      </c>
      <c r="G6" s="93" t="s">
        <v>1062</v>
      </c>
      <c r="H6" s="77" t="s">
        <v>1063</v>
      </c>
      <c r="I6" s="93" t="s">
        <v>1064</v>
      </c>
    </row>
    <row r="7" spans="1:19">
      <c r="A7" s="95" t="s">
        <v>736</v>
      </c>
      <c r="B7" s="94" t="s">
        <v>1372</v>
      </c>
      <c r="C7" s="148">
        <v>1</v>
      </c>
      <c r="D7" s="93" t="s">
        <v>66</v>
      </c>
      <c r="E7" s="93" t="s">
        <v>67</v>
      </c>
      <c r="F7" s="1" t="str">
        <f>UnitControlCenter!$B$4</f>
        <v>g CO2e / 2018 INR</v>
      </c>
      <c r="G7" s="93" t="s">
        <v>1319</v>
      </c>
      <c r="I7" s="93"/>
    </row>
    <row r="8" spans="1:19">
      <c r="A8" s="95" t="s">
        <v>736</v>
      </c>
      <c r="B8" s="94" t="s">
        <v>148</v>
      </c>
      <c r="C8" s="147">
        <v>1</v>
      </c>
      <c r="D8" s="93" t="s">
        <v>66</v>
      </c>
      <c r="E8" s="93" t="s">
        <v>67</v>
      </c>
      <c r="F8" s="3" t="str">
        <f>UnitControlCenter!$B$3</f>
        <v>million metric tons / year</v>
      </c>
      <c r="G8" s="93" t="s">
        <v>853</v>
      </c>
      <c r="I8" s="93"/>
    </row>
    <row r="9" spans="1:19">
      <c r="A9" s="95" t="s">
        <v>736</v>
      </c>
      <c r="B9" s="94" t="s">
        <v>851</v>
      </c>
      <c r="C9" s="147">
        <v>1</v>
      </c>
      <c r="D9" s="93" t="s">
        <v>66</v>
      </c>
      <c r="E9" s="93" t="s">
        <v>67</v>
      </c>
      <c r="F9" s="3" t="str">
        <f>UnitControlCenter!$B$3</f>
        <v>million metric tons / year</v>
      </c>
      <c r="G9" s="93" t="s">
        <v>854</v>
      </c>
      <c r="I9" s="93"/>
    </row>
    <row r="10" spans="1:19">
      <c r="A10" s="95" t="s">
        <v>736</v>
      </c>
      <c r="B10" s="94" t="s">
        <v>929</v>
      </c>
      <c r="C10" s="147">
        <v>1</v>
      </c>
      <c r="D10" s="93" t="s">
        <v>66</v>
      </c>
      <c r="E10" s="93" t="s">
        <v>67</v>
      </c>
      <c r="F10" s="3" t="str">
        <f>UnitControlCenter!$B$3</f>
        <v>million metric tons / year</v>
      </c>
      <c r="G10" s="93" t="s">
        <v>941</v>
      </c>
      <c r="I10" s="93"/>
    </row>
    <row r="11" spans="1:19">
      <c r="A11" s="95" t="s">
        <v>736</v>
      </c>
      <c r="B11" s="94" t="s">
        <v>99</v>
      </c>
      <c r="C11" s="147">
        <v>1</v>
      </c>
      <c r="D11" s="93" t="s">
        <v>66</v>
      </c>
      <c r="E11" s="93" t="s">
        <v>67</v>
      </c>
      <c r="F11" s="3" t="str">
        <f>UnitControlCenter!$B$3</f>
        <v>million metric tons / year</v>
      </c>
      <c r="G11" s="93" t="s">
        <v>855</v>
      </c>
      <c r="I11" s="93"/>
    </row>
    <row r="12" spans="1:19">
      <c r="A12" s="95" t="s">
        <v>736</v>
      </c>
      <c r="B12" s="94" t="s">
        <v>9</v>
      </c>
      <c r="C12" s="147">
        <v>1</v>
      </c>
      <c r="D12" s="93" t="s">
        <v>66</v>
      </c>
      <c r="E12" s="93" t="s">
        <v>67</v>
      </c>
      <c r="F12" s="3" t="str">
        <f>UnitControlCenter!$B$3</f>
        <v>million metric tons / year</v>
      </c>
      <c r="G12" s="93" t="s">
        <v>883</v>
      </c>
      <c r="I12" s="93"/>
    </row>
    <row r="13" spans="1:19">
      <c r="A13" s="95" t="s">
        <v>736</v>
      </c>
      <c r="B13" s="94" t="s">
        <v>852</v>
      </c>
      <c r="C13" s="147">
        <v>1</v>
      </c>
      <c r="D13" s="93" t="s">
        <v>66</v>
      </c>
      <c r="E13" s="93" t="s">
        <v>67</v>
      </c>
      <c r="F13" s="3" t="str">
        <f>UnitControlCenter!$B$3</f>
        <v>million metric tons / year</v>
      </c>
      <c r="G13" s="93" t="s">
        <v>856</v>
      </c>
      <c r="I13" s="93"/>
    </row>
    <row r="14" spans="1:19">
      <c r="A14" s="95" t="s">
        <v>736</v>
      </c>
      <c r="B14" s="94" t="s">
        <v>4</v>
      </c>
      <c r="C14" s="147">
        <v>1</v>
      </c>
      <c r="D14" s="93" t="s">
        <v>66</v>
      </c>
      <c r="E14" s="93" t="s">
        <v>67</v>
      </c>
      <c r="F14" s="3" t="str">
        <f>UnitControlCenter!$B$3</f>
        <v>million metric tons / year</v>
      </c>
      <c r="G14" s="93" t="s">
        <v>857</v>
      </c>
      <c r="I14" s="93"/>
    </row>
    <row r="15" spans="1:19" ht="14.65" thickBot="1">
      <c r="A15" s="145" t="s">
        <v>736</v>
      </c>
      <c r="B15" s="139" t="s">
        <v>861</v>
      </c>
      <c r="C15" s="154">
        <v>1</v>
      </c>
      <c r="D15" s="140" t="s">
        <v>66</v>
      </c>
      <c r="E15" s="140" t="s">
        <v>67</v>
      </c>
      <c r="F15" s="143" t="str">
        <f>UnitControlCenter!$B$3</f>
        <v>million metric tons / year</v>
      </c>
      <c r="G15" s="140" t="s">
        <v>858</v>
      </c>
      <c r="H15" s="141"/>
      <c r="I15" s="140"/>
      <c r="J15" s="141"/>
      <c r="K15" s="141"/>
      <c r="L15" s="141"/>
      <c r="M15" s="141"/>
      <c r="N15" s="141"/>
      <c r="O15" s="141"/>
      <c r="P15" s="141"/>
      <c r="Q15" s="141"/>
      <c r="R15" s="141"/>
      <c r="S15" s="141"/>
    </row>
    <row r="16" spans="1:19">
      <c r="A16" s="94" t="s">
        <v>742</v>
      </c>
      <c r="B16" s="94" t="s">
        <v>545</v>
      </c>
      <c r="C16" s="147">
        <v>1</v>
      </c>
      <c r="D16" s="93" t="s">
        <v>66</v>
      </c>
      <c r="E16" s="93" t="s">
        <v>67</v>
      </c>
      <c r="F16" s="3" t="str">
        <f>UnitControlCenter!$B$3</f>
        <v>million metric tons / year</v>
      </c>
      <c r="G16" s="93" t="s">
        <v>727</v>
      </c>
      <c r="I16" s="93"/>
    </row>
    <row r="17" spans="1:19">
      <c r="A17" s="94" t="s">
        <v>742</v>
      </c>
      <c r="B17" s="95" t="s">
        <v>553</v>
      </c>
      <c r="C17" s="147">
        <v>1</v>
      </c>
      <c r="D17" s="93" t="s">
        <v>66</v>
      </c>
      <c r="E17" s="93" t="s">
        <v>67</v>
      </c>
      <c r="F17" s="3" t="str">
        <f>UnitControlCenter!$B$3</f>
        <v>million metric tons / year</v>
      </c>
      <c r="G17" s="93" t="s">
        <v>718</v>
      </c>
      <c r="I17" s="93"/>
    </row>
    <row r="18" spans="1:19">
      <c r="A18" s="94" t="s">
        <v>742</v>
      </c>
      <c r="B18" s="95" t="s">
        <v>554</v>
      </c>
      <c r="C18" s="147">
        <v>1</v>
      </c>
      <c r="D18" s="93" t="s">
        <v>66</v>
      </c>
      <c r="E18" s="93" t="s">
        <v>67</v>
      </c>
      <c r="F18" s="3" t="str">
        <f>UnitControlCenter!$B$3</f>
        <v>million metric tons / year</v>
      </c>
      <c r="G18" s="93" t="s">
        <v>717</v>
      </c>
      <c r="I18" s="93"/>
    </row>
    <row r="19" spans="1:19">
      <c r="A19" s="94" t="s">
        <v>742</v>
      </c>
      <c r="B19" s="95" t="s">
        <v>714</v>
      </c>
      <c r="C19" s="147">
        <v>1</v>
      </c>
      <c r="D19" s="93" t="s">
        <v>66</v>
      </c>
      <c r="E19" s="93" t="s">
        <v>67</v>
      </c>
      <c r="F19" s="3" t="str">
        <f>UnitControlCenter!$B$3</f>
        <v>million metric tons / year</v>
      </c>
      <c r="G19" s="93" t="s">
        <v>716</v>
      </c>
      <c r="I19" s="93"/>
    </row>
    <row r="20" spans="1:19">
      <c r="A20" s="94" t="s">
        <v>742</v>
      </c>
      <c r="B20" s="95" t="s">
        <v>713</v>
      </c>
      <c r="C20" s="147">
        <v>1</v>
      </c>
      <c r="D20" s="93" t="s">
        <v>66</v>
      </c>
      <c r="E20" s="93" t="s">
        <v>67</v>
      </c>
      <c r="F20" s="3" t="str">
        <f>UnitControlCenter!$B$5</f>
        <v>thousand metric tons / year</v>
      </c>
      <c r="G20" s="93" t="s">
        <v>722</v>
      </c>
      <c r="I20" s="93"/>
    </row>
    <row r="21" spans="1:19">
      <c r="A21" s="94" t="s">
        <v>742</v>
      </c>
      <c r="B21" s="95" t="s">
        <v>548</v>
      </c>
      <c r="C21" s="147">
        <v>1</v>
      </c>
      <c r="D21" s="93" t="s">
        <v>66</v>
      </c>
      <c r="E21" s="93" t="s">
        <v>67</v>
      </c>
      <c r="F21" s="3" t="str">
        <f>UnitControlCenter!$B$5</f>
        <v>thousand metric tons / year</v>
      </c>
      <c r="G21" s="93" t="s">
        <v>723</v>
      </c>
      <c r="I21" s="93"/>
    </row>
    <row r="22" spans="1:19">
      <c r="A22" s="94" t="s">
        <v>742</v>
      </c>
      <c r="B22" s="95" t="s">
        <v>551</v>
      </c>
      <c r="C22" s="147">
        <v>1</v>
      </c>
      <c r="D22" s="93" t="s">
        <v>66</v>
      </c>
      <c r="E22" s="93" t="s">
        <v>67</v>
      </c>
      <c r="F22" s="3" t="str">
        <f>UnitControlCenter!$B$5</f>
        <v>thousand metric tons / year</v>
      </c>
      <c r="G22" s="93" t="s">
        <v>720</v>
      </c>
      <c r="I22" s="93"/>
    </row>
    <row r="23" spans="1:19">
      <c r="A23" s="94" t="s">
        <v>742</v>
      </c>
      <c r="B23" s="95" t="s">
        <v>552</v>
      </c>
      <c r="C23" s="147">
        <v>1</v>
      </c>
      <c r="D23" s="93" t="s">
        <v>66</v>
      </c>
      <c r="E23" s="93" t="s">
        <v>67</v>
      </c>
      <c r="F23" s="3" t="str">
        <f>UnitControlCenter!$B$5</f>
        <v>thousand metric tons / year</v>
      </c>
      <c r="G23" s="93" t="s">
        <v>719</v>
      </c>
      <c r="I23" s="93"/>
    </row>
    <row r="24" spans="1:19">
      <c r="A24" s="94" t="s">
        <v>742</v>
      </c>
      <c r="B24" s="95" t="s">
        <v>547</v>
      </c>
      <c r="C24" s="147">
        <v>1</v>
      </c>
      <c r="D24" s="93" t="s">
        <v>66</v>
      </c>
      <c r="E24" s="93" t="s">
        <v>67</v>
      </c>
      <c r="F24" s="3" t="str">
        <f>UnitControlCenter!$B$3</f>
        <v>million metric tons / year</v>
      </c>
      <c r="G24" s="93" t="s">
        <v>724</v>
      </c>
      <c r="I24" s="93"/>
    </row>
    <row r="25" spans="1:19">
      <c r="A25" s="94" t="s">
        <v>742</v>
      </c>
      <c r="B25" s="95" t="s">
        <v>546</v>
      </c>
      <c r="C25" s="147">
        <v>1</v>
      </c>
      <c r="D25" s="93" t="s">
        <v>66</v>
      </c>
      <c r="E25" s="93" t="s">
        <v>67</v>
      </c>
      <c r="F25" s="3" t="str">
        <f>UnitControlCenter!$B$5</f>
        <v>thousand metric tons / year</v>
      </c>
      <c r="G25" s="93" t="s">
        <v>726</v>
      </c>
      <c r="I25" s="93"/>
    </row>
    <row r="26" spans="1:19">
      <c r="A26" s="94" t="s">
        <v>742</v>
      </c>
      <c r="B26" s="95" t="s">
        <v>550</v>
      </c>
      <c r="C26" s="147">
        <v>1</v>
      </c>
      <c r="D26" s="93" t="s">
        <v>66</v>
      </c>
      <c r="E26" s="93" t="s">
        <v>67</v>
      </c>
      <c r="F26" s="3" t="str">
        <f>UnitControlCenter!$B$3</f>
        <v>million metric tons / year</v>
      </c>
      <c r="G26" s="93" t="s">
        <v>721</v>
      </c>
      <c r="I26" s="93"/>
    </row>
    <row r="27" spans="1:19" ht="14.65" thickBot="1">
      <c r="A27" s="139" t="s">
        <v>742</v>
      </c>
      <c r="B27" s="145" t="s">
        <v>521</v>
      </c>
      <c r="C27" s="154">
        <v>1</v>
      </c>
      <c r="D27" s="140" t="s">
        <v>66</v>
      </c>
      <c r="E27" s="140" t="s">
        <v>67</v>
      </c>
      <c r="F27" s="143" t="str">
        <f>UnitControlCenter!$B$3</f>
        <v>million metric tons / year</v>
      </c>
      <c r="G27" s="140" t="s">
        <v>725</v>
      </c>
      <c r="H27" s="141"/>
      <c r="I27" s="140"/>
      <c r="J27" s="141"/>
      <c r="K27" s="141"/>
      <c r="L27" s="141"/>
      <c r="M27" s="141"/>
      <c r="N27" s="141"/>
      <c r="O27" s="141"/>
      <c r="P27" s="141"/>
      <c r="Q27" s="141"/>
      <c r="R27" s="141"/>
      <c r="S27" s="141"/>
    </row>
    <row r="28" spans="1:19" ht="71.25">
      <c r="A28" s="94" t="s">
        <v>743</v>
      </c>
      <c r="B28" s="94" t="s">
        <v>739</v>
      </c>
      <c r="C28" s="147">
        <v>1</v>
      </c>
      <c r="D28" s="93" t="s">
        <v>68</v>
      </c>
      <c r="E28" s="93" t="s">
        <v>69</v>
      </c>
      <c r="F28" s="3" t="str">
        <f>UnitControlCenter!$B$3</f>
        <v>million metric tons / year</v>
      </c>
      <c r="G28" s="93" t="s">
        <v>1388</v>
      </c>
      <c r="H28" s="77" t="s">
        <v>1389</v>
      </c>
      <c r="I28" s="93" t="s">
        <v>1390</v>
      </c>
    </row>
    <row r="29" spans="1:19" ht="85.5">
      <c r="A29" s="94" t="s">
        <v>743</v>
      </c>
      <c r="B29" s="94" t="s">
        <v>942</v>
      </c>
      <c r="C29" s="147">
        <v>1</v>
      </c>
      <c r="D29" s="93" t="s">
        <v>68</v>
      </c>
      <c r="E29" s="93" t="s">
        <v>69</v>
      </c>
      <c r="F29" s="3" t="str">
        <f>UnitControlCenter!$B$3</f>
        <v>million metric tons / year</v>
      </c>
      <c r="G29" s="93" t="s">
        <v>1391</v>
      </c>
      <c r="H29" s="77" t="s">
        <v>1392</v>
      </c>
      <c r="I29" s="93" t="s">
        <v>1393</v>
      </c>
    </row>
    <row r="30" spans="1:19" ht="57">
      <c r="A30" s="94" t="s">
        <v>743</v>
      </c>
      <c r="B30" s="94" t="s">
        <v>744</v>
      </c>
      <c r="C30" s="155">
        <v>1</v>
      </c>
      <c r="D30" s="93" t="s">
        <v>68</v>
      </c>
      <c r="E30" s="93" t="s">
        <v>69</v>
      </c>
      <c r="F30" s="6" t="str">
        <f>UnitControlCenter!$B$3</f>
        <v>million metric tons / year</v>
      </c>
      <c r="G30" s="146" t="s">
        <v>1394</v>
      </c>
      <c r="H30" s="146" t="s">
        <v>1395</v>
      </c>
      <c r="I30" s="93" t="s">
        <v>1396</v>
      </c>
    </row>
    <row r="31" spans="1:19" ht="14.65" thickBot="1">
      <c r="A31" s="139" t="s">
        <v>743</v>
      </c>
      <c r="B31" s="139" t="s">
        <v>1372</v>
      </c>
      <c r="C31" s="154">
        <v>1</v>
      </c>
      <c r="D31" s="140" t="s">
        <v>66</v>
      </c>
      <c r="E31" s="140" t="s">
        <v>67</v>
      </c>
      <c r="F31" s="157" t="str">
        <f>UnitControlCenter!$B$6</f>
        <v>g CO2 / 2018 INR</v>
      </c>
      <c r="G31" s="141" t="s">
        <v>1318</v>
      </c>
      <c r="H31" s="141"/>
      <c r="I31" s="140"/>
      <c r="J31" s="141"/>
      <c r="K31" s="141"/>
      <c r="L31" s="141"/>
      <c r="M31" s="141"/>
      <c r="N31" s="141"/>
      <c r="O31" s="141"/>
      <c r="P31" s="141"/>
      <c r="Q31" s="141"/>
      <c r="R31" s="141"/>
      <c r="S31" s="141"/>
    </row>
    <row r="32" spans="1:19">
      <c r="A32" s="94" t="s">
        <v>1203</v>
      </c>
      <c r="B32" s="94" t="s">
        <v>1025</v>
      </c>
      <c r="C32" s="147">
        <v>1</v>
      </c>
      <c r="D32" s="93" t="s">
        <v>66</v>
      </c>
      <c r="E32" s="93" t="s">
        <v>1559</v>
      </c>
      <c r="F32" s="3" t="str">
        <f>UnitControlCenter!$B$3</f>
        <v>million metric tons / year</v>
      </c>
      <c r="G32" s="77" t="s">
        <v>192</v>
      </c>
      <c r="I32" s="93"/>
    </row>
    <row r="33" spans="1:19">
      <c r="A33" s="94" t="s">
        <v>1203</v>
      </c>
      <c r="B33" s="94" t="s">
        <v>148</v>
      </c>
      <c r="C33" s="147">
        <v>1</v>
      </c>
      <c r="D33" s="93" t="s">
        <v>66</v>
      </c>
      <c r="E33" s="93" t="s">
        <v>1559</v>
      </c>
      <c r="F33" s="3" t="str">
        <f>UnitControlCenter!$B$3</f>
        <v>million metric tons / year</v>
      </c>
      <c r="G33" s="93" t="s">
        <v>853</v>
      </c>
      <c r="I33" s="93"/>
    </row>
    <row r="34" spans="1:19">
      <c r="A34" s="94" t="s">
        <v>1203</v>
      </c>
      <c r="B34" s="94" t="s">
        <v>851</v>
      </c>
      <c r="C34" s="147">
        <v>1</v>
      </c>
      <c r="D34" s="93" t="s">
        <v>66</v>
      </c>
      <c r="E34" s="93" t="s">
        <v>1559</v>
      </c>
      <c r="F34" s="3" t="str">
        <f>UnitControlCenter!$B$3</f>
        <v>million metric tons / year</v>
      </c>
      <c r="G34" s="93" t="s">
        <v>854</v>
      </c>
      <c r="I34" s="93"/>
    </row>
    <row r="35" spans="1:19">
      <c r="A35" s="94" t="s">
        <v>1203</v>
      </c>
      <c r="B35" s="94" t="s">
        <v>929</v>
      </c>
      <c r="C35" s="147">
        <v>1</v>
      </c>
      <c r="D35" s="93" t="s">
        <v>66</v>
      </c>
      <c r="E35" s="93" t="s">
        <v>1559</v>
      </c>
      <c r="F35" s="3" t="str">
        <f>UnitControlCenter!$B$3</f>
        <v>million metric tons / year</v>
      </c>
      <c r="G35" s="93" t="s">
        <v>941</v>
      </c>
      <c r="I35" s="93"/>
    </row>
    <row r="36" spans="1:19">
      <c r="A36" s="94" t="s">
        <v>1203</v>
      </c>
      <c r="B36" s="94" t="s">
        <v>99</v>
      </c>
      <c r="C36" s="147">
        <v>1</v>
      </c>
      <c r="D36" s="93" t="s">
        <v>66</v>
      </c>
      <c r="E36" s="93" t="s">
        <v>1559</v>
      </c>
      <c r="F36" s="3" t="str">
        <f>UnitControlCenter!$B$3</f>
        <v>million metric tons / year</v>
      </c>
      <c r="G36" s="93" t="s">
        <v>855</v>
      </c>
      <c r="I36" s="93"/>
    </row>
    <row r="37" spans="1:19">
      <c r="A37" s="94" t="s">
        <v>1203</v>
      </c>
      <c r="B37" s="94" t="s">
        <v>9</v>
      </c>
      <c r="C37" s="147">
        <v>1</v>
      </c>
      <c r="D37" s="93" t="s">
        <v>66</v>
      </c>
      <c r="E37" s="93" t="s">
        <v>1559</v>
      </c>
      <c r="F37" s="3" t="str">
        <f>UnitControlCenter!$B$3</f>
        <v>million metric tons / year</v>
      </c>
      <c r="G37" s="93" t="s">
        <v>883</v>
      </c>
      <c r="I37" s="93"/>
    </row>
    <row r="38" spans="1:19" ht="14.65" thickBot="1">
      <c r="A38" s="139" t="s">
        <v>1203</v>
      </c>
      <c r="B38" s="139" t="s">
        <v>4</v>
      </c>
      <c r="C38" s="154">
        <v>1</v>
      </c>
      <c r="D38" s="140" t="s">
        <v>66</v>
      </c>
      <c r="E38" s="140" t="s">
        <v>1559</v>
      </c>
      <c r="F38" s="143" t="str">
        <f>UnitControlCenter!$B$3</f>
        <v>million metric tons / year</v>
      </c>
      <c r="G38" s="140" t="s">
        <v>857</v>
      </c>
      <c r="H38" s="141"/>
      <c r="I38" s="140"/>
      <c r="J38" s="141"/>
      <c r="K38" s="141"/>
      <c r="L38" s="141"/>
      <c r="M38" s="141"/>
      <c r="N38" s="141"/>
      <c r="O38" s="141"/>
      <c r="P38" s="141"/>
      <c r="Q38" s="141"/>
      <c r="R38" s="141"/>
      <c r="S38" s="141"/>
    </row>
    <row r="39" spans="1:19" ht="28.5">
      <c r="A39" s="94" t="s">
        <v>392</v>
      </c>
      <c r="B39" s="94" t="s">
        <v>1471</v>
      </c>
      <c r="C39" s="147">
        <v>1</v>
      </c>
      <c r="D39" s="93" t="s">
        <v>68</v>
      </c>
      <c r="E39" s="93" t="s">
        <v>477</v>
      </c>
      <c r="F39" s="3" t="str">
        <f>UnitControlCenter!$B$7</f>
        <v>2018 INR / ton CO2e abated, Annual average abatement potential (MtCO2e)</v>
      </c>
      <c r="G39" s="77" t="s">
        <v>833</v>
      </c>
      <c r="I39" s="93"/>
    </row>
    <row r="40" spans="1:19" ht="28.9" thickBot="1">
      <c r="A40" s="139" t="s">
        <v>392</v>
      </c>
      <c r="B40" s="139" t="s">
        <v>1472</v>
      </c>
      <c r="C40" s="154">
        <v>1</v>
      </c>
      <c r="D40" s="140" t="s">
        <v>68</v>
      </c>
      <c r="E40" s="140" t="s">
        <v>477</v>
      </c>
      <c r="F40" s="143" t="str">
        <f>UnitControlCenter!$B$7</f>
        <v>2018 INR / ton CO2e abated, Annual average abatement potential (MtCO2e)</v>
      </c>
      <c r="G40" s="141" t="s">
        <v>833</v>
      </c>
      <c r="H40" s="141"/>
      <c r="I40" s="140"/>
      <c r="J40" s="141"/>
      <c r="K40" s="141"/>
      <c r="L40" s="141"/>
      <c r="M40" s="141"/>
      <c r="N40" s="141"/>
      <c r="O40" s="141"/>
      <c r="P40" s="141"/>
      <c r="Q40" s="141"/>
      <c r="R40" s="141"/>
      <c r="S40" s="141"/>
    </row>
    <row r="41" spans="1:19" ht="28.5">
      <c r="A41" s="94" t="s">
        <v>745</v>
      </c>
      <c r="B41" s="94" t="s">
        <v>1517</v>
      </c>
      <c r="C41" s="147">
        <v>1</v>
      </c>
      <c r="D41" s="93" t="s">
        <v>68</v>
      </c>
      <c r="E41" s="93" t="s">
        <v>67</v>
      </c>
      <c r="F41" s="3" t="str">
        <f>UnitControlCenter!$B$8</f>
        <v>2018 crores / year</v>
      </c>
      <c r="G41" s="77" t="s">
        <v>1473</v>
      </c>
      <c r="H41" s="77" t="s">
        <v>835</v>
      </c>
      <c r="I41" s="93" t="s">
        <v>810</v>
      </c>
    </row>
    <row r="42" spans="1:19">
      <c r="A42" s="94" t="s">
        <v>745</v>
      </c>
      <c r="B42" s="138" t="s">
        <v>1229</v>
      </c>
      <c r="C42" s="147">
        <v>1</v>
      </c>
      <c r="D42" s="93" t="s">
        <v>66</v>
      </c>
      <c r="E42" s="93" t="s">
        <v>67</v>
      </c>
      <c r="F42" s="3" t="str">
        <f>UnitControlCenter!$B$8</f>
        <v>2018 crores / year</v>
      </c>
      <c r="G42" s="77" t="s">
        <v>1219</v>
      </c>
      <c r="I42" s="93"/>
    </row>
    <row r="43" spans="1:19" ht="57">
      <c r="A43" s="94" t="s">
        <v>745</v>
      </c>
      <c r="B43" s="94" t="s">
        <v>1460</v>
      </c>
      <c r="C43" s="166">
        <v>1</v>
      </c>
      <c r="D43" s="93" t="s">
        <v>68</v>
      </c>
      <c r="E43" s="93" t="s">
        <v>69</v>
      </c>
      <c r="F43" s="3" t="str">
        <f>UnitControlCenter!$B$8</f>
        <v>2018 crores / year</v>
      </c>
      <c r="G43" s="3" t="s">
        <v>1461</v>
      </c>
      <c r="H43" s="3" t="s">
        <v>1462</v>
      </c>
      <c r="I43" s="3" t="s">
        <v>1463</v>
      </c>
    </row>
    <row r="44" spans="1:19" ht="28.5">
      <c r="A44" s="94" t="s">
        <v>745</v>
      </c>
      <c r="B44" s="138" t="s">
        <v>1465</v>
      </c>
      <c r="C44" s="155">
        <v>1</v>
      </c>
      <c r="D44" s="93" t="s">
        <v>66</v>
      </c>
      <c r="E44" s="93" t="s">
        <v>67</v>
      </c>
      <c r="F44" s="6" t="str">
        <f>UnitControlCenter!$B$9</f>
        <v>2018 crores</v>
      </c>
      <c r="G44" s="146" t="s">
        <v>1467</v>
      </c>
      <c r="H44" s="146"/>
      <c r="I44" s="93"/>
    </row>
    <row r="45" spans="1:19" ht="28.9" thickBot="1">
      <c r="A45" s="94" t="s">
        <v>745</v>
      </c>
      <c r="B45" s="138" t="s">
        <v>1468</v>
      </c>
      <c r="C45" s="155">
        <v>1</v>
      </c>
      <c r="D45" s="93" t="s">
        <v>66</v>
      </c>
      <c r="E45" s="93" t="s">
        <v>67</v>
      </c>
      <c r="F45" s="6" t="str">
        <f>UnitControlCenter!$B$8</f>
        <v>2018 crores / year</v>
      </c>
      <c r="G45" s="146" t="s">
        <v>1469</v>
      </c>
      <c r="H45" s="146"/>
      <c r="I45" s="93"/>
      <c r="P45" s="141"/>
      <c r="Q45" s="141"/>
      <c r="R45" s="141"/>
      <c r="S45" s="141"/>
    </row>
    <row r="46" spans="1:19" ht="114.4" thickBot="1">
      <c r="A46" s="139" t="s">
        <v>745</v>
      </c>
      <c r="B46" s="144" t="s">
        <v>2035</v>
      </c>
      <c r="C46" s="154">
        <v>1</v>
      </c>
      <c r="D46" s="140" t="s">
        <v>68</v>
      </c>
      <c r="E46" s="140" t="s">
        <v>67</v>
      </c>
      <c r="F46" s="143" t="str">
        <f>[1]UnitControlCenter!$B$8</f>
        <v>billion 2019 dollars / year</v>
      </c>
      <c r="G46" s="141" t="s">
        <v>2036</v>
      </c>
      <c r="H46" s="141" t="s">
        <v>2037</v>
      </c>
      <c r="I46" s="140" t="s">
        <v>2038</v>
      </c>
      <c r="J46" s="141"/>
      <c r="K46" s="141"/>
      <c r="L46" s="141"/>
      <c r="M46" s="141"/>
      <c r="N46" s="141"/>
      <c r="O46" s="141"/>
      <c r="P46" s="141"/>
      <c r="Q46" s="141"/>
      <c r="R46" s="141"/>
      <c r="S46" s="141"/>
    </row>
    <row r="47" spans="1:19" ht="28.5">
      <c r="A47" s="94" t="s">
        <v>1359</v>
      </c>
      <c r="B47" s="138" t="s">
        <v>1376</v>
      </c>
      <c r="C47" s="159">
        <v>1</v>
      </c>
      <c r="D47" s="93" t="s">
        <v>68</v>
      </c>
      <c r="E47" s="93" t="s">
        <v>67</v>
      </c>
      <c r="F47" s="6" t="str">
        <f>UnitControlCenter!$B$10</f>
        <v>jobs</v>
      </c>
      <c r="G47" s="146" t="s">
        <v>1367</v>
      </c>
      <c r="H47" s="146" t="s">
        <v>1366</v>
      </c>
      <c r="I47" s="93" t="s">
        <v>811</v>
      </c>
    </row>
    <row r="48" spans="1:19" ht="28.5">
      <c r="A48" s="94" t="s">
        <v>1359</v>
      </c>
      <c r="B48" s="138" t="s">
        <v>1377</v>
      </c>
      <c r="C48" s="162">
        <v>1</v>
      </c>
      <c r="D48" s="93" t="s">
        <v>68</v>
      </c>
      <c r="E48" s="93" t="s">
        <v>67</v>
      </c>
      <c r="F48" s="6" t="str">
        <f>UnitControlCenter!$B$10</f>
        <v>jobs</v>
      </c>
      <c r="G48" s="146" t="s">
        <v>1380</v>
      </c>
      <c r="H48" s="146" t="s">
        <v>1381</v>
      </c>
      <c r="I48" s="93" t="s">
        <v>1382</v>
      </c>
    </row>
    <row r="49" spans="1:19" ht="28.5">
      <c r="A49" s="94" t="s">
        <v>1359</v>
      </c>
      <c r="B49" s="138" t="s">
        <v>1441</v>
      </c>
      <c r="C49" s="164">
        <v>1</v>
      </c>
      <c r="D49" s="93" t="s">
        <v>68</v>
      </c>
      <c r="E49" s="93" t="s">
        <v>67</v>
      </c>
      <c r="F49" s="6" t="str">
        <f>UnitControlCenter!$B$10</f>
        <v>jobs</v>
      </c>
      <c r="G49" s="146" t="s">
        <v>1445</v>
      </c>
      <c r="H49" s="146" t="s">
        <v>1444</v>
      </c>
      <c r="I49" s="93" t="s">
        <v>1459</v>
      </c>
    </row>
    <row r="50" spans="1:19" ht="28.5">
      <c r="A50" s="94" t="s">
        <v>1359</v>
      </c>
      <c r="B50" s="138" t="s">
        <v>1556</v>
      </c>
      <c r="C50" s="170">
        <v>1</v>
      </c>
      <c r="D50" s="93" t="s">
        <v>68</v>
      </c>
      <c r="E50" s="93" t="s">
        <v>67</v>
      </c>
      <c r="F50" s="6" t="str">
        <f>UnitControlCenter!$B$10</f>
        <v>jobs</v>
      </c>
      <c r="G50" s="146" t="s">
        <v>1555</v>
      </c>
      <c r="H50" s="146" t="s">
        <v>1366</v>
      </c>
      <c r="I50" s="93" t="s">
        <v>811</v>
      </c>
    </row>
    <row r="51" spans="1:19" ht="28.5">
      <c r="A51" s="94" t="s">
        <v>1359</v>
      </c>
      <c r="B51" s="138" t="s">
        <v>1361</v>
      </c>
      <c r="C51" s="159">
        <v>1</v>
      </c>
      <c r="D51" s="93" t="s">
        <v>68</v>
      </c>
      <c r="E51" s="93" t="s">
        <v>67</v>
      </c>
      <c r="F51" s="3" t="str">
        <f>UnitControlCenter!$B$8</f>
        <v>2018 crores / year</v>
      </c>
      <c r="G51" s="146" t="s">
        <v>1368</v>
      </c>
      <c r="H51" s="146" t="s">
        <v>1370</v>
      </c>
      <c r="I51" s="93" t="s">
        <v>811</v>
      </c>
    </row>
    <row r="52" spans="1:19" ht="28.5">
      <c r="A52" s="94" t="s">
        <v>1359</v>
      </c>
      <c r="B52" s="138" t="s">
        <v>1383</v>
      </c>
      <c r="C52" s="163">
        <v>1</v>
      </c>
      <c r="D52" s="93" t="s">
        <v>68</v>
      </c>
      <c r="E52" s="93" t="s">
        <v>67</v>
      </c>
      <c r="F52" s="3" t="str">
        <f>UnitControlCenter!$B$12</f>
        <v>% change</v>
      </c>
      <c r="G52" s="146" t="s">
        <v>1385</v>
      </c>
      <c r="H52" s="146" t="s">
        <v>1370</v>
      </c>
      <c r="I52" s="93" t="s">
        <v>811</v>
      </c>
    </row>
    <row r="53" spans="1:19" ht="28.5">
      <c r="A53" s="94" t="s">
        <v>1359</v>
      </c>
      <c r="B53" s="138" t="s">
        <v>1442</v>
      </c>
      <c r="C53" s="164">
        <v>1</v>
      </c>
      <c r="D53" s="93" t="s">
        <v>68</v>
      </c>
      <c r="E53" s="93" t="s">
        <v>67</v>
      </c>
      <c r="F53" s="3" t="str">
        <f>UnitControlCenter!$B$8</f>
        <v>2018 crores / year</v>
      </c>
      <c r="G53" s="146" t="s">
        <v>1446</v>
      </c>
      <c r="H53" s="146" t="s">
        <v>1444</v>
      </c>
      <c r="I53" s="93" t="s">
        <v>1459</v>
      </c>
    </row>
    <row r="54" spans="1:19" ht="42.75">
      <c r="A54" s="94" t="s">
        <v>1359</v>
      </c>
      <c r="B54" s="138" t="s">
        <v>1375</v>
      </c>
      <c r="C54" s="159">
        <v>1</v>
      </c>
      <c r="D54" s="93" t="s">
        <v>68</v>
      </c>
      <c r="E54" s="93" t="s">
        <v>67</v>
      </c>
      <c r="F54" s="3" t="str">
        <f>UnitControlCenter!$B$8</f>
        <v>2018 crores / year</v>
      </c>
      <c r="G54" s="146" t="s">
        <v>1371</v>
      </c>
      <c r="H54" s="146" t="s">
        <v>1369</v>
      </c>
      <c r="I54" s="93" t="s">
        <v>811</v>
      </c>
    </row>
    <row r="55" spans="1:19" ht="28.5">
      <c r="A55" s="94" t="s">
        <v>1359</v>
      </c>
      <c r="B55" s="138" t="s">
        <v>1373</v>
      </c>
      <c r="C55" s="155">
        <v>1</v>
      </c>
      <c r="D55" s="93" t="s">
        <v>66</v>
      </c>
      <c r="E55" s="93" t="s">
        <v>67</v>
      </c>
      <c r="F55" s="6" t="str">
        <f>UnitControlCenter!$B$13</f>
        <v>2018 INR / employee-year</v>
      </c>
      <c r="G55" s="146" t="s">
        <v>1374</v>
      </c>
      <c r="H55" s="146"/>
      <c r="I55" s="93"/>
    </row>
    <row r="56" spans="1:19" ht="28.9" thickBot="1">
      <c r="A56" s="139" t="s">
        <v>1359</v>
      </c>
      <c r="B56" s="144" t="s">
        <v>1443</v>
      </c>
      <c r="C56" s="154">
        <v>1</v>
      </c>
      <c r="D56" s="140" t="s">
        <v>68</v>
      </c>
      <c r="E56" s="140" t="s">
        <v>67</v>
      </c>
      <c r="F56" s="143" t="str">
        <f>UnitControlCenter!$B$8</f>
        <v>2018 crores / year</v>
      </c>
      <c r="G56" s="141" t="s">
        <v>1447</v>
      </c>
      <c r="H56" s="141" t="s">
        <v>1444</v>
      </c>
      <c r="I56" s="140" t="s">
        <v>1459</v>
      </c>
      <c r="J56" s="141"/>
      <c r="K56" s="141"/>
      <c r="L56" s="141"/>
      <c r="M56" s="141"/>
      <c r="N56" s="141"/>
      <c r="O56" s="141"/>
      <c r="P56" s="141"/>
      <c r="Q56" s="141"/>
      <c r="R56" s="141"/>
      <c r="S56" s="141"/>
    </row>
    <row r="57" spans="1:19" ht="71.25">
      <c r="A57" s="94" t="s">
        <v>1360</v>
      </c>
      <c r="B57" s="94" t="s">
        <v>1124</v>
      </c>
      <c r="C57" s="147">
        <v>1</v>
      </c>
      <c r="D57" s="93" t="s">
        <v>68</v>
      </c>
      <c r="E57" s="93" t="s">
        <v>67</v>
      </c>
      <c r="F57" s="3" t="str">
        <f>UnitControlCenter!$B$8</f>
        <v>2018 crores / year</v>
      </c>
      <c r="G57" s="3" t="s">
        <v>1125</v>
      </c>
      <c r="H57" s="3" t="s">
        <v>1126</v>
      </c>
      <c r="I57" s="3" t="s">
        <v>1100</v>
      </c>
    </row>
    <row r="58" spans="1:19" ht="42.75">
      <c r="A58" s="94" t="s">
        <v>1360</v>
      </c>
      <c r="B58" s="94" t="s">
        <v>1128</v>
      </c>
      <c r="C58" s="147">
        <v>1</v>
      </c>
      <c r="D58" s="93" t="s">
        <v>68</v>
      </c>
      <c r="E58" s="93" t="s">
        <v>67</v>
      </c>
      <c r="F58" s="3" t="str">
        <f>UnitControlCenter!$B$8</f>
        <v>2018 crores / year</v>
      </c>
      <c r="G58" s="3" t="s">
        <v>1138</v>
      </c>
      <c r="H58" s="3" t="s">
        <v>1139</v>
      </c>
      <c r="I58" s="3" t="s">
        <v>1140</v>
      </c>
    </row>
    <row r="59" spans="1:19" ht="57">
      <c r="A59" s="94" t="s">
        <v>1360</v>
      </c>
      <c r="B59" s="94" t="s">
        <v>1129</v>
      </c>
      <c r="C59" s="147">
        <v>1</v>
      </c>
      <c r="D59" s="93" t="s">
        <v>68</v>
      </c>
      <c r="E59" s="93" t="s">
        <v>67</v>
      </c>
      <c r="F59" s="3" t="str">
        <f>UnitControlCenter!$B$8</f>
        <v>2018 crores / year</v>
      </c>
      <c r="G59" s="3" t="s">
        <v>1149</v>
      </c>
      <c r="H59" s="3" t="s">
        <v>1147</v>
      </c>
      <c r="I59" s="3" t="s">
        <v>1148</v>
      </c>
    </row>
    <row r="60" spans="1:19" ht="42.75">
      <c r="A60" s="94" t="s">
        <v>1360</v>
      </c>
      <c r="B60" s="94" t="s">
        <v>1130</v>
      </c>
      <c r="C60" s="147">
        <v>1</v>
      </c>
      <c r="D60" s="93" t="s">
        <v>68</v>
      </c>
      <c r="E60" s="93" t="s">
        <v>67</v>
      </c>
      <c r="F60" s="3" t="str">
        <f>UnitControlCenter!$B$8</f>
        <v>2018 crores / year</v>
      </c>
      <c r="G60" s="3" t="s">
        <v>1143</v>
      </c>
      <c r="H60" s="3" t="s">
        <v>1139</v>
      </c>
      <c r="I60" s="3" t="s">
        <v>1141</v>
      </c>
    </row>
    <row r="61" spans="1:19" ht="42.75">
      <c r="A61" s="94" t="s">
        <v>1360</v>
      </c>
      <c r="B61" s="94" t="s">
        <v>1131</v>
      </c>
      <c r="C61" s="147">
        <v>1</v>
      </c>
      <c r="D61" s="93" t="s">
        <v>68</v>
      </c>
      <c r="E61" s="93" t="s">
        <v>67</v>
      </c>
      <c r="F61" s="3" t="str">
        <f>UnitControlCenter!$B$8</f>
        <v>2018 crores / year</v>
      </c>
      <c r="G61" s="3" t="s">
        <v>1144</v>
      </c>
      <c r="H61" s="3" t="s">
        <v>1139</v>
      </c>
      <c r="I61" s="3" t="s">
        <v>1142</v>
      </c>
    </row>
    <row r="62" spans="1:19" ht="57">
      <c r="A62" s="94" t="s">
        <v>1360</v>
      </c>
      <c r="B62" s="94" t="s">
        <v>1132</v>
      </c>
      <c r="C62" s="147">
        <v>1</v>
      </c>
      <c r="D62" s="93" t="s">
        <v>68</v>
      </c>
      <c r="E62" s="93" t="s">
        <v>67</v>
      </c>
      <c r="F62" s="3" t="str">
        <f>UnitControlCenter!$B$8</f>
        <v>2018 crores / year</v>
      </c>
      <c r="G62" s="3" t="s">
        <v>1150</v>
      </c>
      <c r="H62" s="3" t="s">
        <v>1147</v>
      </c>
      <c r="I62" s="3" t="s">
        <v>1148</v>
      </c>
    </row>
    <row r="63" spans="1:19" ht="57">
      <c r="A63" s="94" t="s">
        <v>1360</v>
      </c>
      <c r="B63" s="94" t="s">
        <v>1133</v>
      </c>
      <c r="C63" s="147">
        <v>1</v>
      </c>
      <c r="D63" s="93" t="s">
        <v>68</v>
      </c>
      <c r="E63" s="93" t="s">
        <v>67</v>
      </c>
      <c r="F63" s="3" t="str">
        <f>UnitControlCenter!$B$8</f>
        <v>2018 crores / year</v>
      </c>
      <c r="G63" s="3" t="s">
        <v>1151</v>
      </c>
      <c r="H63" s="3" t="s">
        <v>1147</v>
      </c>
      <c r="I63" s="3" t="s">
        <v>1148</v>
      </c>
    </row>
    <row r="64" spans="1:19" ht="57">
      <c r="A64" s="94" t="s">
        <v>1360</v>
      </c>
      <c r="B64" s="94" t="s">
        <v>1134</v>
      </c>
      <c r="C64" s="147">
        <v>1</v>
      </c>
      <c r="D64" s="93" t="s">
        <v>68</v>
      </c>
      <c r="E64" s="93" t="s">
        <v>67</v>
      </c>
      <c r="F64" s="3" t="str">
        <f>UnitControlCenter!$B$8</f>
        <v>2018 crores / year</v>
      </c>
      <c r="G64" s="3" t="s">
        <v>1152</v>
      </c>
      <c r="H64" s="3" t="s">
        <v>1147</v>
      </c>
      <c r="I64" s="3" t="s">
        <v>1148</v>
      </c>
    </row>
    <row r="65" spans="1:19" ht="57">
      <c r="A65" s="94" t="s">
        <v>1360</v>
      </c>
      <c r="B65" s="94" t="s">
        <v>1158</v>
      </c>
      <c r="C65" s="147">
        <v>1</v>
      </c>
      <c r="D65" s="93" t="s">
        <v>68</v>
      </c>
      <c r="E65" s="93" t="s">
        <v>67</v>
      </c>
      <c r="F65" s="3" t="str">
        <f>UnitControlCenter!$B$8</f>
        <v>2018 crores / year</v>
      </c>
      <c r="G65" s="3" t="s">
        <v>1156</v>
      </c>
      <c r="H65" s="3" t="s">
        <v>1147</v>
      </c>
      <c r="I65" s="3" t="s">
        <v>1154</v>
      </c>
    </row>
    <row r="66" spans="1:19" ht="57.4" thickBot="1">
      <c r="A66" s="139" t="s">
        <v>1360</v>
      </c>
      <c r="B66" s="139" t="s">
        <v>1159</v>
      </c>
      <c r="C66" s="154">
        <v>1</v>
      </c>
      <c r="D66" s="140" t="s">
        <v>68</v>
      </c>
      <c r="E66" s="140" t="s">
        <v>67</v>
      </c>
      <c r="F66" s="143" t="str">
        <f>UnitControlCenter!$B$8</f>
        <v>2018 crores / year</v>
      </c>
      <c r="G66" s="143" t="s">
        <v>1157</v>
      </c>
      <c r="H66" s="143" t="s">
        <v>1147</v>
      </c>
      <c r="I66" s="143" t="s">
        <v>1155</v>
      </c>
      <c r="J66" s="141"/>
      <c r="K66" s="141"/>
      <c r="L66" s="141"/>
      <c r="M66" s="141"/>
      <c r="N66" s="141"/>
      <c r="O66" s="141"/>
      <c r="P66" s="141"/>
      <c r="Q66" s="141"/>
      <c r="R66" s="141"/>
      <c r="S66" s="141"/>
    </row>
    <row r="67" spans="1:19">
      <c r="A67" s="94" t="s">
        <v>746</v>
      </c>
      <c r="B67" s="94" t="s">
        <v>1557</v>
      </c>
      <c r="C67" s="170">
        <v>1</v>
      </c>
      <c r="D67" s="93" t="s">
        <v>66</v>
      </c>
      <c r="E67" s="93" t="s">
        <v>1560</v>
      </c>
      <c r="F67" s="3" t="str">
        <f>UnitControlCenter!$B$11</f>
        <v>incidents / year</v>
      </c>
      <c r="G67" s="93" t="s">
        <v>1411</v>
      </c>
      <c r="I67" s="93"/>
    </row>
    <row r="68" spans="1:19">
      <c r="A68" s="94" t="s">
        <v>746</v>
      </c>
      <c r="B68" s="94" t="s">
        <v>1403</v>
      </c>
      <c r="C68" s="147">
        <v>1</v>
      </c>
      <c r="D68" s="93" t="s">
        <v>66</v>
      </c>
      <c r="E68" s="93" t="s">
        <v>67</v>
      </c>
      <c r="F68" s="3" t="str">
        <f>UnitControlCenter!$B$11</f>
        <v>incidents / year</v>
      </c>
      <c r="G68" s="93" t="s">
        <v>1411</v>
      </c>
      <c r="I68" s="93"/>
    </row>
    <row r="69" spans="1:19" ht="28.5">
      <c r="A69" s="94" t="s">
        <v>746</v>
      </c>
      <c r="B69" s="94" t="s">
        <v>747</v>
      </c>
      <c r="C69" s="155">
        <v>1</v>
      </c>
      <c r="D69" s="93" t="s">
        <v>66</v>
      </c>
      <c r="E69" s="93" t="s">
        <v>67</v>
      </c>
      <c r="F69" s="6" t="str">
        <f>UnitControlCenter!$B$8</f>
        <v>2018 crores / year</v>
      </c>
      <c r="G69" s="93" t="s">
        <v>70</v>
      </c>
      <c r="H69" s="146"/>
      <c r="I69" s="93"/>
    </row>
    <row r="70" spans="1:19">
      <c r="A70" s="94" t="s">
        <v>746</v>
      </c>
      <c r="B70" s="94" t="s">
        <v>1404</v>
      </c>
      <c r="C70" s="155">
        <v>1</v>
      </c>
      <c r="D70" s="93" t="s">
        <v>66</v>
      </c>
      <c r="E70" s="93" t="s">
        <v>67</v>
      </c>
      <c r="F70" s="3" t="str">
        <f>UnitControlCenter!$B$11</f>
        <v>incidents / year</v>
      </c>
      <c r="G70" s="93" t="s">
        <v>1412</v>
      </c>
      <c r="H70" s="146"/>
      <c r="I70" s="93"/>
    </row>
    <row r="71" spans="1:19" ht="28.5">
      <c r="A71" s="94" t="s">
        <v>746</v>
      </c>
      <c r="B71" s="94" t="s">
        <v>1405</v>
      </c>
      <c r="C71" s="155">
        <v>1</v>
      </c>
      <c r="D71" s="93" t="s">
        <v>66</v>
      </c>
      <c r="E71" s="93" t="s">
        <v>67</v>
      </c>
      <c r="F71" s="3" t="str">
        <f>UnitControlCenter!$B$11</f>
        <v>incidents / year</v>
      </c>
      <c r="G71" s="93" t="s">
        <v>1413</v>
      </c>
      <c r="H71" s="146"/>
      <c r="I71" s="93"/>
    </row>
    <row r="72" spans="1:19">
      <c r="A72" s="94" t="s">
        <v>746</v>
      </c>
      <c r="B72" s="94" t="s">
        <v>1418</v>
      </c>
      <c r="C72" s="155">
        <v>1</v>
      </c>
      <c r="D72" s="93" t="s">
        <v>66</v>
      </c>
      <c r="E72" s="93" t="s">
        <v>67</v>
      </c>
      <c r="F72" s="3" t="str">
        <f>UnitControlCenter!$B$11</f>
        <v>incidents / year</v>
      </c>
      <c r="G72" s="93" t="s">
        <v>1419</v>
      </c>
      <c r="H72" s="146"/>
      <c r="I72" s="93"/>
    </row>
    <row r="73" spans="1:19">
      <c r="A73" s="94" t="s">
        <v>746</v>
      </c>
      <c r="B73" s="94" t="s">
        <v>1406</v>
      </c>
      <c r="C73" s="155">
        <v>1</v>
      </c>
      <c r="D73" s="93" t="s">
        <v>66</v>
      </c>
      <c r="E73" s="93" t="s">
        <v>67</v>
      </c>
      <c r="F73" s="3" t="str">
        <f>UnitControlCenter!$B$11</f>
        <v>incidents / year</v>
      </c>
      <c r="G73" s="93" t="s">
        <v>1414</v>
      </c>
      <c r="H73" s="146"/>
      <c r="I73" s="93"/>
    </row>
    <row r="74" spans="1:19">
      <c r="A74" s="94" t="s">
        <v>746</v>
      </c>
      <c r="B74" s="94" t="s">
        <v>1407</v>
      </c>
      <c r="C74" s="155">
        <v>1</v>
      </c>
      <c r="D74" s="93" t="s">
        <v>66</v>
      </c>
      <c r="E74" s="93" t="s">
        <v>67</v>
      </c>
      <c r="F74" s="3" t="str">
        <f>UnitControlCenter!$B$11</f>
        <v>incidents / year</v>
      </c>
      <c r="G74" s="93" t="s">
        <v>1415</v>
      </c>
      <c r="H74" s="146"/>
      <c r="I74" s="93"/>
    </row>
    <row r="75" spans="1:19">
      <c r="A75" s="94" t="s">
        <v>746</v>
      </c>
      <c r="B75" s="94" t="s">
        <v>1408</v>
      </c>
      <c r="C75" s="155">
        <v>1</v>
      </c>
      <c r="D75" s="93" t="s">
        <v>66</v>
      </c>
      <c r="E75" s="93" t="s">
        <v>67</v>
      </c>
      <c r="F75" s="3" t="str">
        <f>UnitControlCenter!$B$11</f>
        <v>incidents / year</v>
      </c>
      <c r="G75" s="93" t="s">
        <v>1416</v>
      </c>
      <c r="H75" s="146"/>
      <c r="I75" s="93"/>
    </row>
    <row r="76" spans="1:19" ht="28.9" thickBot="1">
      <c r="A76" s="139" t="s">
        <v>746</v>
      </c>
      <c r="B76" s="139" t="s">
        <v>1409</v>
      </c>
      <c r="C76" s="154">
        <v>1</v>
      </c>
      <c r="D76" s="140" t="s">
        <v>66</v>
      </c>
      <c r="E76" s="140" t="s">
        <v>67</v>
      </c>
      <c r="F76" s="143" t="str">
        <f>UnitControlCenter!$B$11</f>
        <v>incidents / year</v>
      </c>
      <c r="G76" s="140" t="s">
        <v>1417</v>
      </c>
      <c r="H76" s="141"/>
      <c r="I76" s="140"/>
      <c r="J76" s="141"/>
      <c r="K76" s="141"/>
      <c r="L76" s="141"/>
      <c r="M76" s="141"/>
      <c r="N76" s="141"/>
      <c r="O76" s="141"/>
      <c r="P76" s="141"/>
      <c r="Q76" s="141"/>
      <c r="R76" s="141"/>
      <c r="S76" s="141"/>
    </row>
    <row r="77" spans="1:19" ht="114">
      <c r="A77" s="94" t="s">
        <v>905</v>
      </c>
      <c r="B77" s="94" t="s">
        <v>748</v>
      </c>
      <c r="C77" s="147">
        <v>1</v>
      </c>
      <c r="D77" s="93" t="s">
        <v>68</v>
      </c>
      <c r="E77" s="93" t="s">
        <v>69</v>
      </c>
      <c r="F77" s="3" t="str">
        <f>UnitControlCenter!$B$15</f>
        <v>terawatt-hours (TWh) / year</v>
      </c>
      <c r="G77" s="93" t="s">
        <v>943</v>
      </c>
      <c r="H77" s="367" t="s">
        <v>1888</v>
      </c>
      <c r="I77" s="93" t="s">
        <v>947</v>
      </c>
    </row>
    <row r="78" spans="1:19" ht="128.25">
      <c r="A78" s="94" t="s">
        <v>905</v>
      </c>
      <c r="B78" s="94" t="s">
        <v>749</v>
      </c>
      <c r="C78" s="147">
        <v>1</v>
      </c>
      <c r="D78" s="93" t="s">
        <v>68</v>
      </c>
      <c r="E78" s="93" t="s">
        <v>67</v>
      </c>
      <c r="F78" s="3" t="str">
        <f>UnitControlCenter!$B$15</f>
        <v>terawatt-hours (TWh) / year</v>
      </c>
      <c r="G78" s="93" t="s">
        <v>944</v>
      </c>
      <c r="H78" s="367" t="s">
        <v>1889</v>
      </c>
      <c r="I78" s="93" t="s">
        <v>948</v>
      </c>
    </row>
    <row r="79" spans="1:19" ht="114">
      <c r="A79" s="94" t="s">
        <v>905</v>
      </c>
      <c r="B79" s="94" t="s">
        <v>750</v>
      </c>
      <c r="C79" s="147">
        <v>1</v>
      </c>
      <c r="D79" s="93" t="s">
        <v>68</v>
      </c>
      <c r="E79" s="93" t="s">
        <v>69</v>
      </c>
      <c r="F79" s="3" t="str">
        <f>UnitControlCenter!$B$16</f>
        <v>gigawatts (GW) / year</v>
      </c>
      <c r="G79" s="93" t="s">
        <v>945</v>
      </c>
      <c r="H79" s="367" t="s">
        <v>1890</v>
      </c>
      <c r="I79" s="93" t="s">
        <v>949</v>
      </c>
    </row>
    <row r="80" spans="1:19" ht="128.25">
      <c r="A80" s="94" t="s">
        <v>905</v>
      </c>
      <c r="B80" s="94" t="s">
        <v>751</v>
      </c>
      <c r="C80" s="147">
        <v>1</v>
      </c>
      <c r="D80" s="93" t="s">
        <v>68</v>
      </c>
      <c r="E80" s="93" t="s">
        <v>67</v>
      </c>
      <c r="F80" s="3" t="str">
        <f>UnitControlCenter!$B$16</f>
        <v>gigawatts (GW) / year</v>
      </c>
      <c r="G80" s="93" t="s">
        <v>946</v>
      </c>
      <c r="H80" s="367" t="s">
        <v>1891</v>
      </c>
      <c r="I80" s="93" t="s">
        <v>950</v>
      </c>
    </row>
    <row r="81" spans="1:19" ht="43.15" thickBot="1">
      <c r="A81" s="139" t="s">
        <v>905</v>
      </c>
      <c r="B81" s="139" t="s">
        <v>906</v>
      </c>
      <c r="C81" s="154">
        <v>1</v>
      </c>
      <c r="D81" s="140" t="s">
        <v>68</v>
      </c>
      <c r="E81" s="140" t="s">
        <v>69</v>
      </c>
      <c r="F81" s="143" t="str">
        <f>UnitControlCenter!$B$15</f>
        <v>terawatt-hours (TWh) / year</v>
      </c>
      <c r="G81" s="140" t="s">
        <v>1326</v>
      </c>
      <c r="H81" s="140" t="s">
        <v>1327</v>
      </c>
      <c r="I81" s="140" t="s">
        <v>951</v>
      </c>
      <c r="J81" s="141"/>
      <c r="K81" s="141"/>
      <c r="L81" s="141"/>
      <c r="M81" s="141"/>
      <c r="N81" s="141"/>
      <c r="O81" s="141"/>
      <c r="P81" s="141"/>
      <c r="Q81" s="141"/>
      <c r="R81" s="141"/>
      <c r="S81" s="141"/>
    </row>
    <row r="82" spans="1:19" ht="99.75">
      <c r="A82" s="94" t="s">
        <v>893</v>
      </c>
      <c r="B82" s="94" t="s">
        <v>752</v>
      </c>
      <c r="C82" s="147">
        <v>1</v>
      </c>
      <c r="D82" s="93" t="s">
        <v>68</v>
      </c>
      <c r="E82" s="93" t="s">
        <v>770</v>
      </c>
      <c r="F82" s="3" t="str">
        <f>UnitControlCenter!$B$17</f>
        <v>2018 INR / megawatt-hour (MWh)</v>
      </c>
      <c r="G82" s="93" t="s">
        <v>952</v>
      </c>
      <c r="H82" s="367" t="s">
        <v>1892</v>
      </c>
      <c r="I82" s="93" t="s">
        <v>953</v>
      </c>
    </row>
    <row r="83" spans="1:19" ht="28.5">
      <c r="A83" s="94" t="s">
        <v>893</v>
      </c>
      <c r="B83" s="94" t="s">
        <v>753</v>
      </c>
      <c r="C83" s="147">
        <v>1</v>
      </c>
      <c r="D83" s="93" t="s">
        <v>68</v>
      </c>
      <c r="E83" s="93" t="s">
        <v>69</v>
      </c>
      <c r="F83" s="3" t="str">
        <f>UnitControlCenter!$B$15</f>
        <v>terawatt-hours (TWh) / year</v>
      </c>
      <c r="G83" s="93" t="s">
        <v>1255</v>
      </c>
      <c r="H83" s="77" t="s">
        <v>1256</v>
      </c>
      <c r="I83" s="93" t="s">
        <v>1257</v>
      </c>
    </row>
    <row r="84" spans="1:19" ht="85.5">
      <c r="A84" s="94" t="s">
        <v>893</v>
      </c>
      <c r="B84" s="94" t="s">
        <v>894</v>
      </c>
      <c r="C84" s="147">
        <v>1</v>
      </c>
      <c r="D84" s="93" t="s">
        <v>68</v>
      </c>
      <c r="E84" s="93" t="s">
        <v>69</v>
      </c>
      <c r="F84" s="3" t="str">
        <f>UnitControlCenter!$B$18</f>
        <v>cubic km / yr</v>
      </c>
      <c r="G84" s="93" t="s">
        <v>954</v>
      </c>
      <c r="H84" s="367" t="s">
        <v>1893</v>
      </c>
      <c r="I84" s="93" t="s">
        <v>955</v>
      </c>
    </row>
    <row r="85" spans="1:19" ht="100.15" thickBot="1">
      <c r="A85" s="139" t="s">
        <v>893</v>
      </c>
      <c r="B85" s="139" t="s">
        <v>895</v>
      </c>
      <c r="C85" s="154">
        <v>1</v>
      </c>
      <c r="D85" s="140" t="s">
        <v>68</v>
      </c>
      <c r="E85" s="140" t="s">
        <v>69</v>
      </c>
      <c r="F85" s="143" t="str">
        <f>UnitControlCenter!$B$18</f>
        <v>cubic km / yr</v>
      </c>
      <c r="G85" s="140" t="s">
        <v>956</v>
      </c>
      <c r="H85" s="366" t="s">
        <v>1894</v>
      </c>
      <c r="I85" s="140" t="s">
        <v>957</v>
      </c>
    </row>
    <row r="86" spans="1:19" ht="71.25">
      <c r="A86" s="94" t="s">
        <v>1220</v>
      </c>
      <c r="B86" s="94" t="s">
        <v>1221</v>
      </c>
      <c r="C86" s="147">
        <v>1</v>
      </c>
      <c r="D86" s="93" t="s">
        <v>68</v>
      </c>
      <c r="E86" s="93" t="s">
        <v>69</v>
      </c>
      <c r="F86" s="3" t="str">
        <f>UnitControlCenter!$B$21</f>
        <v>million vehicles / year</v>
      </c>
      <c r="G86" s="93" t="s">
        <v>1067</v>
      </c>
      <c r="H86" s="93" t="s">
        <v>1068</v>
      </c>
      <c r="I86" s="93" t="s">
        <v>1069</v>
      </c>
    </row>
    <row r="87" spans="1:19" ht="57">
      <c r="A87" s="94" t="s">
        <v>1220</v>
      </c>
      <c r="B87" s="94" t="s">
        <v>1222</v>
      </c>
      <c r="C87" s="147">
        <v>1</v>
      </c>
      <c r="D87" s="93" t="s">
        <v>68</v>
      </c>
      <c r="E87" s="93" t="s">
        <v>69</v>
      </c>
      <c r="F87" s="3" t="str">
        <f>UnitControlCenter!$B$22</f>
        <v>thousand vehicles / year</v>
      </c>
      <c r="G87" s="368" t="s">
        <v>1863</v>
      </c>
      <c r="H87" s="368" t="s">
        <v>1866</v>
      </c>
      <c r="I87" s="368" t="s">
        <v>1867</v>
      </c>
    </row>
    <row r="88" spans="1:19" ht="42.75">
      <c r="A88" s="94" t="s">
        <v>1220</v>
      </c>
      <c r="B88" s="94" t="s">
        <v>1223</v>
      </c>
      <c r="C88" s="147">
        <v>1</v>
      </c>
      <c r="D88" s="93" t="s">
        <v>68</v>
      </c>
      <c r="E88" s="93" t="s">
        <v>69</v>
      </c>
      <c r="F88" s="3" t="str">
        <f>UnitControlCenter!$B$22</f>
        <v>thousand vehicles / year</v>
      </c>
      <c r="G88" s="368" t="s">
        <v>1864</v>
      </c>
      <c r="H88" s="368" t="s">
        <v>1868</v>
      </c>
      <c r="I88" s="368" t="s">
        <v>1869</v>
      </c>
    </row>
    <row r="89" spans="1:19" ht="42.75">
      <c r="A89" s="94" t="s">
        <v>1220</v>
      </c>
      <c r="B89" s="94" t="s">
        <v>1224</v>
      </c>
      <c r="C89" s="147">
        <v>1</v>
      </c>
      <c r="D89" s="93" t="s">
        <v>68</v>
      </c>
      <c r="E89" s="93" t="s">
        <v>69</v>
      </c>
      <c r="F89" s="3" t="str">
        <f>UnitControlCenter!$B$22</f>
        <v>thousand vehicles / year</v>
      </c>
      <c r="G89" s="368" t="s">
        <v>1865</v>
      </c>
      <c r="H89" s="368" t="s">
        <v>1868</v>
      </c>
      <c r="I89" s="368" t="s">
        <v>1869</v>
      </c>
    </row>
    <row r="90" spans="1:19" ht="28.5">
      <c r="A90" s="94" t="s">
        <v>1220</v>
      </c>
      <c r="B90" s="369" t="s">
        <v>1870</v>
      </c>
      <c r="C90" s="147">
        <v>1</v>
      </c>
      <c r="D90" s="93" t="s">
        <v>68</v>
      </c>
      <c r="E90" s="93" t="s">
        <v>69</v>
      </c>
      <c r="F90" s="3" t="str">
        <f>UnitControlCenter!$B$22</f>
        <v>thousand vehicles / year</v>
      </c>
      <c r="G90" s="93" t="s">
        <v>2163</v>
      </c>
      <c r="H90" s="93" t="s">
        <v>2164</v>
      </c>
      <c r="I90" s="93" t="s">
        <v>2165</v>
      </c>
    </row>
    <row r="91" spans="1:19" ht="57">
      <c r="A91" s="369" t="s">
        <v>1220</v>
      </c>
      <c r="B91" s="369" t="s">
        <v>1871</v>
      </c>
      <c r="C91" s="370">
        <v>1</v>
      </c>
      <c r="D91" s="368" t="s">
        <v>68</v>
      </c>
      <c r="E91" s="368" t="s">
        <v>69</v>
      </c>
      <c r="F91" s="371" t="str">
        <f>UnitControlCenter!B22</f>
        <v>thousand vehicles / year</v>
      </c>
      <c r="G91" s="368" t="s">
        <v>1872</v>
      </c>
      <c r="H91" s="368" t="s">
        <v>1873</v>
      </c>
      <c r="I91" s="368" t="s">
        <v>1874</v>
      </c>
    </row>
    <row r="92" spans="1:19" ht="57">
      <c r="A92" s="94" t="s">
        <v>1220</v>
      </c>
      <c r="B92" s="94" t="s">
        <v>1225</v>
      </c>
      <c r="C92" s="147">
        <v>1</v>
      </c>
      <c r="D92" s="93" t="s">
        <v>68</v>
      </c>
      <c r="E92" s="93" t="s">
        <v>69</v>
      </c>
      <c r="F92" s="3" t="str">
        <f>UnitControlCenter!$B$23</f>
        <v>million vehicles</v>
      </c>
      <c r="G92" s="93" t="s">
        <v>1070</v>
      </c>
      <c r="H92" s="93" t="s">
        <v>1068</v>
      </c>
      <c r="I92" s="93" t="s">
        <v>1069</v>
      </c>
    </row>
    <row r="93" spans="1:19" ht="42.75">
      <c r="A93" s="94" t="s">
        <v>1220</v>
      </c>
      <c r="B93" s="94" t="s">
        <v>1226</v>
      </c>
      <c r="C93" s="147">
        <v>1</v>
      </c>
      <c r="D93" s="93" t="s">
        <v>68</v>
      </c>
      <c r="E93" s="93" t="s">
        <v>69</v>
      </c>
      <c r="F93" s="368" t="str">
        <f>UnitControlCenter!B23</f>
        <v>million vehicles</v>
      </c>
      <c r="G93" s="368" t="s">
        <v>1875</v>
      </c>
      <c r="H93" s="368" t="s">
        <v>1866</v>
      </c>
      <c r="I93" s="368" t="s">
        <v>1867</v>
      </c>
    </row>
    <row r="94" spans="1:19" ht="42.75">
      <c r="A94" s="94" t="s">
        <v>1220</v>
      </c>
      <c r="B94" s="94" t="s">
        <v>1227</v>
      </c>
      <c r="C94" s="147">
        <v>1</v>
      </c>
      <c r="D94" s="93" t="s">
        <v>68</v>
      </c>
      <c r="E94" s="93" t="s">
        <v>69</v>
      </c>
      <c r="F94" s="3" t="str">
        <f>UnitControlCenter!$B$23</f>
        <v>million vehicles</v>
      </c>
      <c r="G94" s="368" t="s">
        <v>1876</v>
      </c>
      <c r="H94" s="368" t="s">
        <v>1868</v>
      </c>
      <c r="I94" s="368" t="s">
        <v>1869</v>
      </c>
    </row>
    <row r="95" spans="1:19" ht="42.75">
      <c r="A95" s="94" t="s">
        <v>1220</v>
      </c>
      <c r="B95" s="94" t="s">
        <v>1228</v>
      </c>
      <c r="C95" s="147">
        <v>1</v>
      </c>
      <c r="D95" s="93" t="s">
        <v>68</v>
      </c>
      <c r="E95" s="93" t="s">
        <v>69</v>
      </c>
      <c r="F95" s="3" t="str">
        <f>UnitControlCenter!$B$23</f>
        <v>million vehicles</v>
      </c>
      <c r="G95" s="368" t="s">
        <v>1877</v>
      </c>
      <c r="H95" s="368" t="s">
        <v>1868</v>
      </c>
      <c r="I95" s="368" t="s">
        <v>1869</v>
      </c>
    </row>
    <row r="96" spans="1:19" ht="28.9" thickBot="1">
      <c r="A96" s="139" t="s">
        <v>1220</v>
      </c>
      <c r="B96" s="372" t="s">
        <v>1878</v>
      </c>
      <c r="C96" s="154">
        <v>1</v>
      </c>
      <c r="D96" s="140" t="s">
        <v>68</v>
      </c>
      <c r="E96" s="140" t="s">
        <v>69</v>
      </c>
      <c r="F96" s="143" t="str">
        <f>UnitControlCenter!$B$23</f>
        <v>million vehicles</v>
      </c>
      <c r="G96" s="140" t="s">
        <v>2166</v>
      </c>
      <c r="H96" s="93" t="s">
        <v>2164</v>
      </c>
      <c r="I96" s="93" t="s">
        <v>2165</v>
      </c>
      <c r="J96" s="141"/>
      <c r="K96" s="141"/>
      <c r="L96" s="141"/>
      <c r="M96" s="141"/>
      <c r="N96" s="141"/>
      <c r="O96" s="141"/>
      <c r="P96" s="141"/>
      <c r="Q96" s="141"/>
      <c r="R96" s="141"/>
      <c r="S96" s="141"/>
    </row>
    <row r="97" spans="1:19" ht="57.4" thickBot="1">
      <c r="A97" s="372" t="s">
        <v>1220</v>
      </c>
      <c r="B97" s="372" t="s">
        <v>1879</v>
      </c>
      <c r="C97" s="373">
        <v>1</v>
      </c>
      <c r="D97" s="365" t="s">
        <v>68</v>
      </c>
      <c r="E97" s="365" t="s">
        <v>69</v>
      </c>
      <c r="F97" s="374" t="str">
        <f>UnitControlCenter!B24</f>
        <v>thousand vehicles</v>
      </c>
      <c r="G97" s="368" t="s">
        <v>1880</v>
      </c>
      <c r="H97" s="368" t="s">
        <v>1873</v>
      </c>
      <c r="I97" s="368" t="s">
        <v>1874</v>
      </c>
      <c r="J97" s="146"/>
      <c r="K97" s="146"/>
      <c r="L97" s="146"/>
      <c r="M97" s="146"/>
      <c r="N97" s="146"/>
      <c r="O97" s="146"/>
      <c r="P97" s="146"/>
      <c r="Q97" s="146"/>
      <c r="R97" s="146"/>
      <c r="S97" s="146"/>
    </row>
    <row r="98" spans="1:19" ht="128.25">
      <c r="A98" s="94" t="s">
        <v>1356</v>
      </c>
      <c r="B98" s="94" t="s">
        <v>756</v>
      </c>
      <c r="C98" s="147">
        <v>1</v>
      </c>
      <c r="D98" s="93" t="s">
        <v>68</v>
      </c>
      <c r="E98" s="93" t="s">
        <v>69</v>
      </c>
      <c r="F98" s="3" t="str">
        <f>UnitControlCenter!$B$3</f>
        <v>million metric tons / year</v>
      </c>
      <c r="G98" s="368" t="s">
        <v>1881</v>
      </c>
      <c r="H98" s="368" t="s">
        <v>1882</v>
      </c>
      <c r="I98" s="368" t="s">
        <v>1883</v>
      </c>
    </row>
    <row r="99" spans="1:19" ht="85.5">
      <c r="A99" s="94" t="s">
        <v>1356</v>
      </c>
      <c r="B99" s="94" t="s">
        <v>757</v>
      </c>
      <c r="C99" s="147">
        <v>1</v>
      </c>
      <c r="D99" s="93" t="s">
        <v>68</v>
      </c>
      <c r="E99" s="93" t="s">
        <v>69</v>
      </c>
      <c r="F99" s="3" t="str">
        <f>UnitControlCenter!$B$25</f>
        <v>petajoules / year</v>
      </c>
      <c r="G99" s="93" t="s">
        <v>1254</v>
      </c>
      <c r="H99" s="93" t="s">
        <v>1071</v>
      </c>
      <c r="I99" s="93" t="s">
        <v>1072</v>
      </c>
    </row>
    <row r="100" spans="1:19" ht="114.4" thickBot="1">
      <c r="A100" s="94" t="s">
        <v>1356</v>
      </c>
      <c r="B100" s="94" t="s">
        <v>809</v>
      </c>
      <c r="C100" s="155">
        <v>1</v>
      </c>
      <c r="D100" s="93" t="s">
        <v>68</v>
      </c>
      <c r="E100" s="93" t="s">
        <v>69</v>
      </c>
      <c r="F100" s="6" t="str">
        <f>UnitControlCenter!$B$25</f>
        <v>petajoules / year</v>
      </c>
      <c r="G100" s="368" t="s">
        <v>1884</v>
      </c>
      <c r="H100" s="368" t="s">
        <v>1882</v>
      </c>
      <c r="I100" s="365" t="s">
        <v>1885</v>
      </c>
    </row>
    <row r="101" spans="1:19" ht="42.75">
      <c r="A101" s="94" t="s">
        <v>1356</v>
      </c>
      <c r="B101" s="94" t="s">
        <v>1357</v>
      </c>
      <c r="C101" s="155">
        <v>1</v>
      </c>
      <c r="D101" s="93" t="s">
        <v>68</v>
      </c>
      <c r="E101" s="93" t="s">
        <v>69</v>
      </c>
      <c r="F101" s="6" t="str">
        <f>UnitControlCenter!$B$19</f>
        <v>trillion passenger-km / year</v>
      </c>
      <c r="G101" s="93" t="s">
        <v>771</v>
      </c>
      <c r="H101" s="367" t="s">
        <v>1862</v>
      </c>
      <c r="I101" s="93" t="s">
        <v>1018</v>
      </c>
    </row>
    <row r="102" spans="1:19" ht="43.15" thickBot="1">
      <c r="A102" s="139" t="s">
        <v>1356</v>
      </c>
      <c r="B102" s="139" t="s">
        <v>1358</v>
      </c>
      <c r="C102" s="154">
        <v>1</v>
      </c>
      <c r="D102" s="140" t="s">
        <v>68</v>
      </c>
      <c r="E102" s="140" t="s">
        <v>69</v>
      </c>
      <c r="F102" s="143" t="str">
        <f>UnitControlCenter!$B$20</f>
        <v>trillion freight ton-km / year</v>
      </c>
      <c r="G102" s="365" t="s">
        <v>1859</v>
      </c>
      <c r="H102" s="366" t="s">
        <v>1860</v>
      </c>
      <c r="I102" s="365" t="s">
        <v>1861</v>
      </c>
      <c r="J102" s="141"/>
      <c r="K102" s="141"/>
      <c r="L102" s="141"/>
      <c r="M102" s="141"/>
      <c r="N102" s="141"/>
      <c r="O102" s="141"/>
      <c r="P102" s="141"/>
      <c r="Q102" s="141"/>
      <c r="R102" s="141"/>
      <c r="S102" s="141"/>
    </row>
    <row r="103" spans="1:19" ht="57">
      <c r="A103" s="96" t="s">
        <v>758</v>
      </c>
      <c r="B103" s="94" t="s">
        <v>1207</v>
      </c>
      <c r="C103" s="147">
        <v>1</v>
      </c>
      <c r="D103" s="93" t="s">
        <v>68</v>
      </c>
      <c r="E103" s="93" t="s">
        <v>69</v>
      </c>
      <c r="F103" s="3" t="str">
        <f>UnitControlCenter!$B$25</f>
        <v>petajoules / year</v>
      </c>
      <c r="G103" s="93" t="s">
        <v>1060</v>
      </c>
      <c r="H103" s="77" t="s">
        <v>1057</v>
      </c>
      <c r="I103" s="93" t="s">
        <v>1058</v>
      </c>
    </row>
    <row r="104" spans="1:19" ht="71.25">
      <c r="A104" s="96" t="s">
        <v>758</v>
      </c>
      <c r="B104" s="94" t="s">
        <v>1208</v>
      </c>
      <c r="C104" s="147">
        <v>1</v>
      </c>
      <c r="D104" s="93" t="s">
        <v>68</v>
      </c>
      <c r="E104" s="93" t="s">
        <v>69</v>
      </c>
      <c r="F104" s="3" t="str">
        <f>UnitControlCenter!$B$25</f>
        <v>petajoules / year</v>
      </c>
      <c r="G104" s="93" t="s">
        <v>1204</v>
      </c>
      <c r="H104" s="77" t="s">
        <v>1205</v>
      </c>
      <c r="I104" s="93" t="s">
        <v>1206</v>
      </c>
    </row>
    <row r="105" spans="1:19" ht="71.25">
      <c r="A105" s="96" t="s">
        <v>758</v>
      </c>
      <c r="B105" s="94" t="s">
        <v>1209</v>
      </c>
      <c r="C105" s="147">
        <v>1</v>
      </c>
      <c r="D105" s="93" t="s">
        <v>68</v>
      </c>
      <c r="E105" s="93" t="s">
        <v>69</v>
      </c>
      <c r="F105" s="3" t="str">
        <f>UnitControlCenter!$B$25</f>
        <v>petajoules / year</v>
      </c>
      <c r="G105" s="93" t="s">
        <v>1211</v>
      </c>
      <c r="H105" s="77" t="s">
        <v>1057</v>
      </c>
      <c r="I105" s="93" t="s">
        <v>1058</v>
      </c>
    </row>
    <row r="106" spans="1:19" ht="100.15" thickBot="1">
      <c r="A106" s="142" t="s">
        <v>758</v>
      </c>
      <c r="B106" s="139" t="s">
        <v>1210</v>
      </c>
      <c r="C106" s="154">
        <v>1</v>
      </c>
      <c r="D106" s="140" t="s">
        <v>68</v>
      </c>
      <c r="E106" s="140" t="s">
        <v>69</v>
      </c>
      <c r="F106" s="143" t="str">
        <f>UnitControlCenter!$B$25</f>
        <v>petajoules / year</v>
      </c>
      <c r="G106" s="140" t="s">
        <v>1212</v>
      </c>
      <c r="H106" s="141" t="s">
        <v>1205</v>
      </c>
      <c r="I106" s="140" t="s">
        <v>1206</v>
      </c>
      <c r="J106" s="141"/>
      <c r="K106" s="141"/>
      <c r="L106" s="141"/>
      <c r="M106" s="141"/>
      <c r="N106" s="141"/>
      <c r="O106" s="141"/>
      <c r="P106" s="141"/>
      <c r="Q106" s="141"/>
      <c r="R106" s="141"/>
      <c r="S106" s="141"/>
    </row>
    <row r="107" spans="1:19" ht="57">
      <c r="A107" s="96" t="s">
        <v>1308</v>
      </c>
      <c r="B107" s="94" t="s">
        <v>805</v>
      </c>
      <c r="C107" s="147">
        <v>1</v>
      </c>
      <c r="D107" s="93" t="s">
        <v>68</v>
      </c>
      <c r="E107" s="93" t="s">
        <v>69</v>
      </c>
      <c r="F107" s="3" t="str">
        <f>UnitControlCenter!$B$3</f>
        <v>million metric tons / year</v>
      </c>
      <c r="G107" s="93" t="s">
        <v>1056</v>
      </c>
      <c r="H107" s="77" t="s">
        <v>1057</v>
      </c>
      <c r="I107" s="93" t="s">
        <v>1058</v>
      </c>
    </row>
    <row r="108" spans="1:19" ht="42.75">
      <c r="A108" s="96" t="s">
        <v>1308</v>
      </c>
      <c r="B108" s="94" t="s">
        <v>806</v>
      </c>
      <c r="C108" s="147">
        <v>1</v>
      </c>
      <c r="D108" s="93" t="s">
        <v>68</v>
      </c>
      <c r="E108" s="93" t="s">
        <v>69</v>
      </c>
      <c r="F108" s="3" t="str">
        <f>UnitControlCenter!$B$3</f>
        <v>million metric tons / year</v>
      </c>
      <c r="G108" s="93" t="s">
        <v>1065</v>
      </c>
      <c r="H108" s="77" t="s">
        <v>1063</v>
      </c>
      <c r="I108" s="93" t="s">
        <v>1064</v>
      </c>
    </row>
    <row r="109" spans="1:19" ht="57">
      <c r="A109" s="96" t="s">
        <v>1308</v>
      </c>
      <c r="B109" s="94" t="s">
        <v>807</v>
      </c>
      <c r="C109" s="147">
        <v>1</v>
      </c>
      <c r="D109" s="93" t="s">
        <v>68</v>
      </c>
      <c r="E109" s="93" t="s">
        <v>69</v>
      </c>
      <c r="F109" s="3" t="str">
        <f>UnitControlCenter!$B$3</f>
        <v>million metric tons / year</v>
      </c>
      <c r="G109" s="93" t="s">
        <v>1059</v>
      </c>
      <c r="H109" s="77" t="s">
        <v>1057</v>
      </c>
      <c r="I109" s="93" t="s">
        <v>1058</v>
      </c>
    </row>
    <row r="110" spans="1:19" ht="28.5">
      <c r="A110" s="96" t="s">
        <v>1308</v>
      </c>
      <c r="B110" s="94" t="s">
        <v>808</v>
      </c>
      <c r="C110" s="155">
        <v>1</v>
      </c>
      <c r="D110" s="93" t="s">
        <v>68</v>
      </c>
      <c r="E110" s="93" t="s">
        <v>69</v>
      </c>
      <c r="F110" s="6" t="str">
        <f>UnitControlCenter!$B$3</f>
        <v>million metric tons / year</v>
      </c>
      <c r="G110" s="93" t="s">
        <v>1066</v>
      </c>
      <c r="H110" s="146" t="s">
        <v>1063</v>
      </c>
      <c r="I110" s="93" t="s">
        <v>1064</v>
      </c>
    </row>
    <row r="111" spans="1:19" s="146" customFormat="1" ht="71.25">
      <c r="A111" s="96" t="s">
        <v>1308</v>
      </c>
      <c r="B111" s="94" t="s">
        <v>1306</v>
      </c>
      <c r="C111" s="155">
        <v>1</v>
      </c>
      <c r="D111" s="93" t="s">
        <v>68</v>
      </c>
      <c r="E111" s="93" t="s">
        <v>69</v>
      </c>
      <c r="F111" s="6" t="str">
        <f>UnitControlCenter!$B$3</f>
        <v>million metric tons / year</v>
      </c>
      <c r="G111" s="93" t="s">
        <v>1311</v>
      </c>
      <c r="H111" s="77" t="s">
        <v>1057</v>
      </c>
      <c r="I111" s="93" t="s">
        <v>1058</v>
      </c>
    </row>
    <row r="112" spans="1:19" ht="28.9" thickBot="1">
      <c r="A112" s="142" t="s">
        <v>1308</v>
      </c>
      <c r="B112" s="139" t="s">
        <v>1307</v>
      </c>
      <c r="C112" s="154">
        <v>1</v>
      </c>
      <c r="D112" s="140" t="s">
        <v>68</v>
      </c>
      <c r="E112" s="140" t="s">
        <v>69</v>
      </c>
      <c r="F112" s="143" t="str">
        <f>UnitControlCenter!$B$3</f>
        <v>million metric tons / year</v>
      </c>
      <c r="G112" s="140" t="s">
        <v>1353</v>
      </c>
      <c r="H112" s="141" t="s">
        <v>1309</v>
      </c>
      <c r="I112" s="140" t="s">
        <v>1310</v>
      </c>
      <c r="J112" s="141"/>
      <c r="K112" s="141"/>
      <c r="L112" s="141"/>
      <c r="M112" s="141"/>
      <c r="N112" s="141"/>
      <c r="O112" s="141"/>
      <c r="P112" s="141"/>
      <c r="Q112" s="141"/>
      <c r="R112" s="141"/>
      <c r="S112" s="141"/>
    </row>
    <row r="113" spans="1:19" ht="42.75">
      <c r="A113" s="96" t="s">
        <v>759</v>
      </c>
      <c r="B113" s="94" t="s">
        <v>760</v>
      </c>
      <c r="C113" s="155">
        <v>1</v>
      </c>
      <c r="D113" s="93" t="s">
        <v>68</v>
      </c>
      <c r="E113" s="93" t="s">
        <v>69</v>
      </c>
      <c r="F113" s="3" t="str">
        <f>UnitControlCenter!$B$25</f>
        <v>petajoules / year</v>
      </c>
      <c r="G113" s="93" t="s">
        <v>774</v>
      </c>
      <c r="H113" s="77" t="s">
        <v>775</v>
      </c>
      <c r="I113" s="93" t="s">
        <v>1049</v>
      </c>
    </row>
    <row r="114" spans="1:19" ht="28.5">
      <c r="A114" s="96" t="s">
        <v>759</v>
      </c>
      <c r="B114" s="94" t="s">
        <v>761</v>
      </c>
      <c r="C114" s="155">
        <v>1</v>
      </c>
      <c r="D114" s="93" t="s">
        <v>68</v>
      </c>
      <c r="E114" s="93" t="s">
        <v>69</v>
      </c>
      <c r="F114" s="3" t="str">
        <f>UnitControlCenter!$B$25</f>
        <v>petajoules / year</v>
      </c>
      <c r="G114" s="93" t="s">
        <v>792</v>
      </c>
      <c r="H114" s="77" t="s">
        <v>776</v>
      </c>
      <c r="I114" s="93" t="s">
        <v>777</v>
      </c>
    </row>
    <row r="115" spans="1:19" ht="71.650000000000006" thickBot="1">
      <c r="A115" s="142" t="s">
        <v>759</v>
      </c>
      <c r="B115" s="139" t="s">
        <v>762</v>
      </c>
      <c r="C115" s="154">
        <v>1</v>
      </c>
      <c r="D115" s="140" t="s">
        <v>68</v>
      </c>
      <c r="E115" s="140" t="s">
        <v>69</v>
      </c>
      <c r="F115" s="143" t="str">
        <f>UnitControlCenter!$B$25</f>
        <v>petajoules / year</v>
      </c>
      <c r="G115" s="140" t="s">
        <v>1081</v>
      </c>
      <c r="H115" s="141" t="s">
        <v>1083</v>
      </c>
      <c r="I115" s="140" t="s">
        <v>1082</v>
      </c>
      <c r="J115" s="141"/>
      <c r="K115" s="141"/>
      <c r="L115" s="141"/>
      <c r="M115" s="141"/>
      <c r="N115" s="141"/>
      <c r="O115" s="141"/>
      <c r="P115" s="141"/>
      <c r="Q115" s="141"/>
      <c r="R115" s="141"/>
      <c r="S115" s="141"/>
    </row>
    <row r="116" spans="1:19" ht="85.5">
      <c r="A116" s="94" t="s">
        <v>836</v>
      </c>
      <c r="B116" s="94" t="s">
        <v>837</v>
      </c>
      <c r="C116" s="155">
        <v>1</v>
      </c>
      <c r="D116" s="93" t="s">
        <v>68</v>
      </c>
      <c r="E116" s="93" t="s">
        <v>69</v>
      </c>
      <c r="F116" s="3" t="str">
        <f>UnitControlCenter!$B$25</f>
        <v>petajoules / year</v>
      </c>
      <c r="G116" s="93" t="s">
        <v>1101</v>
      </c>
      <c r="H116" s="368" t="s">
        <v>1895</v>
      </c>
      <c r="I116" s="93" t="s">
        <v>1102</v>
      </c>
    </row>
    <row r="117" spans="1:19" ht="57">
      <c r="A117" s="94" t="s">
        <v>836</v>
      </c>
      <c r="B117" s="94" t="s">
        <v>838</v>
      </c>
      <c r="C117" s="155">
        <v>1</v>
      </c>
      <c r="D117" s="93" t="s">
        <v>68</v>
      </c>
      <c r="E117" s="93" t="s">
        <v>69</v>
      </c>
      <c r="F117" s="3" t="str">
        <f>UnitControlCenter!$B$25</f>
        <v>petajoules / year</v>
      </c>
      <c r="G117" s="93" t="s">
        <v>1249</v>
      </c>
      <c r="H117" s="93" t="s">
        <v>1250</v>
      </c>
      <c r="I117" s="93" t="s">
        <v>1251</v>
      </c>
    </row>
    <row r="118" spans="1:19">
      <c r="A118" s="94" t="s">
        <v>836</v>
      </c>
      <c r="B118" s="94" t="s">
        <v>1372</v>
      </c>
      <c r="C118" s="155">
        <v>1</v>
      </c>
      <c r="D118" s="93" t="s">
        <v>66</v>
      </c>
      <c r="E118" s="93" t="s">
        <v>67</v>
      </c>
      <c r="F118" s="1" t="str">
        <f>UnitControlCenter!$B$26</f>
        <v>thousand BTU / 2018 INR</v>
      </c>
      <c r="G118" s="93" t="s">
        <v>1320</v>
      </c>
      <c r="H118" s="93"/>
      <c r="I118" s="93"/>
    </row>
    <row r="119" spans="1:19">
      <c r="A119" s="94" t="s">
        <v>836</v>
      </c>
      <c r="B119" s="94" t="s">
        <v>839</v>
      </c>
      <c r="C119" s="155">
        <v>1</v>
      </c>
      <c r="D119" s="93" t="s">
        <v>66</v>
      </c>
      <c r="E119" s="93" t="s">
        <v>67</v>
      </c>
      <c r="F119" s="3" t="str">
        <f>UnitControlCenter!$B$15</f>
        <v>terawatt-hours (TWh) / year</v>
      </c>
      <c r="G119" s="93" t="s">
        <v>712</v>
      </c>
      <c r="I119" s="93"/>
    </row>
    <row r="120" spans="1:19">
      <c r="A120" s="94" t="s">
        <v>836</v>
      </c>
      <c r="B120" s="94" t="s">
        <v>840</v>
      </c>
      <c r="C120" s="155">
        <v>1</v>
      </c>
      <c r="D120" s="93" t="s">
        <v>66</v>
      </c>
      <c r="E120" s="93" t="s">
        <v>67</v>
      </c>
      <c r="F120" s="3" t="str">
        <f>UnitControlCenter!$B$27</f>
        <v>millions of metric tons / year</v>
      </c>
      <c r="G120" s="93" t="s">
        <v>711</v>
      </c>
      <c r="I120" s="93"/>
    </row>
    <row r="121" spans="1:19">
      <c r="A121" s="94" t="s">
        <v>836</v>
      </c>
      <c r="B121" s="94" t="s">
        <v>841</v>
      </c>
      <c r="C121" s="155">
        <v>1</v>
      </c>
      <c r="D121" s="93" t="s">
        <v>66</v>
      </c>
      <c r="E121" s="93" t="s">
        <v>67</v>
      </c>
      <c r="F121" s="3" t="str">
        <f>UnitControlCenter!$B$27</f>
        <v>millions of metric tons / year</v>
      </c>
      <c r="G121" s="93" t="s">
        <v>710</v>
      </c>
      <c r="I121" s="93"/>
    </row>
    <row r="122" spans="1:19">
      <c r="A122" s="94" t="s">
        <v>836</v>
      </c>
      <c r="B122" s="94" t="s">
        <v>842</v>
      </c>
      <c r="C122" s="155">
        <v>1</v>
      </c>
      <c r="D122" s="93" t="s">
        <v>66</v>
      </c>
      <c r="E122" s="93" t="s">
        <v>67</v>
      </c>
      <c r="F122" s="3" t="str">
        <f>UnitControlCenter!$B$28</f>
        <v>billion cubic meters / year</v>
      </c>
      <c r="G122" s="93" t="s">
        <v>709</v>
      </c>
      <c r="I122" s="93"/>
    </row>
    <row r="123" spans="1:19">
      <c r="A123" s="94" t="s">
        <v>836</v>
      </c>
      <c r="B123" s="94" t="s">
        <v>843</v>
      </c>
      <c r="C123" s="155">
        <v>1</v>
      </c>
      <c r="D123" s="93" t="s">
        <v>66</v>
      </c>
      <c r="E123" s="93" t="s">
        <v>67</v>
      </c>
      <c r="F123" s="3" t="str">
        <f>UnitControlCenter!$B$29</f>
        <v>millions of metric tons / year</v>
      </c>
      <c r="G123" s="93" t="s">
        <v>708</v>
      </c>
      <c r="I123" s="93"/>
    </row>
    <row r="124" spans="1:19">
      <c r="A124" s="94" t="s">
        <v>836</v>
      </c>
      <c r="B124" s="94" t="s">
        <v>844</v>
      </c>
      <c r="C124" s="155">
        <v>1</v>
      </c>
      <c r="D124" s="93" t="s">
        <v>66</v>
      </c>
      <c r="E124" s="93" t="s">
        <v>67</v>
      </c>
      <c r="F124" s="3" t="str">
        <f>UnitControlCenter!$B$29</f>
        <v>millions of metric tons / year</v>
      </c>
      <c r="G124" s="93" t="s">
        <v>780</v>
      </c>
      <c r="I124" s="93"/>
    </row>
    <row r="125" spans="1:19">
      <c r="A125" s="94" t="s">
        <v>836</v>
      </c>
      <c r="B125" s="94" t="s">
        <v>845</v>
      </c>
      <c r="C125" s="155">
        <v>1</v>
      </c>
      <c r="D125" s="93" t="s">
        <v>66</v>
      </c>
      <c r="E125" s="93" t="s">
        <v>67</v>
      </c>
      <c r="F125" s="3" t="str">
        <f>UnitControlCenter!$B$27</f>
        <v>millions of metric tons / year</v>
      </c>
      <c r="G125" s="93" t="s">
        <v>781</v>
      </c>
      <c r="I125" s="93"/>
    </row>
    <row r="126" spans="1:19" ht="28.5">
      <c r="A126" s="94" t="s">
        <v>836</v>
      </c>
      <c r="B126" s="94" t="s">
        <v>1084</v>
      </c>
      <c r="C126" s="155">
        <v>1</v>
      </c>
      <c r="D126" s="93" t="s">
        <v>66</v>
      </c>
      <c r="E126" s="93" t="s">
        <v>67</v>
      </c>
      <c r="F126" s="3" t="str">
        <f>UnitControlCenter!$B$30</f>
        <v>millions of metric tons / year</v>
      </c>
      <c r="G126" s="93" t="s">
        <v>1088</v>
      </c>
      <c r="I126" s="93"/>
    </row>
    <row r="127" spans="1:19" ht="28.5">
      <c r="A127" s="94" t="s">
        <v>836</v>
      </c>
      <c r="B127" s="94" t="s">
        <v>1085</v>
      </c>
      <c r="C127" s="155">
        <v>1</v>
      </c>
      <c r="D127" s="93" t="s">
        <v>66</v>
      </c>
      <c r="E127" s="93" t="s">
        <v>67</v>
      </c>
      <c r="F127" s="3" t="str">
        <f>UnitControlCenter!$B$27</f>
        <v>millions of metric tons / year</v>
      </c>
      <c r="G127" s="93" t="s">
        <v>1089</v>
      </c>
      <c r="I127" s="93"/>
    </row>
    <row r="128" spans="1:19" ht="14.65" thickBot="1">
      <c r="A128" s="139" t="s">
        <v>836</v>
      </c>
      <c r="B128" s="139" t="s">
        <v>1086</v>
      </c>
      <c r="C128" s="154">
        <v>1</v>
      </c>
      <c r="D128" s="140" t="s">
        <v>66</v>
      </c>
      <c r="E128" s="140" t="s">
        <v>67</v>
      </c>
      <c r="F128" s="143" t="str">
        <f>UnitControlCenter!$B$5</f>
        <v>thousand metric tons / year</v>
      </c>
      <c r="G128" s="140" t="s">
        <v>1090</v>
      </c>
      <c r="H128" s="141"/>
      <c r="I128" s="140"/>
      <c r="J128" s="141"/>
      <c r="K128" s="141"/>
      <c r="L128" s="141"/>
      <c r="M128" s="141"/>
      <c r="N128" s="141"/>
      <c r="O128" s="141"/>
      <c r="P128" s="141"/>
      <c r="Q128" s="141"/>
      <c r="R128" s="141"/>
      <c r="S128" s="141"/>
    </row>
    <row r="129" spans="1:19" ht="42.75">
      <c r="A129" s="94" t="s">
        <v>1234</v>
      </c>
      <c r="B129" s="94" t="s">
        <v>1096</v>
      </c>
      <c r="C129" s="155">
        <v>1</v>
      </c>
      <c r="D129" s="93" t="s">
        <v>68</v>
      </c>
      <c r="E129" s="93" t="s">
        <v>69</v>
      </c>
      <c r="F129" s="3" t="str">
        <f>UnitControlCenter!$B$31</f>
        <v>gigajoules / year</v>
      </c>
      <c r="G129" s="93" t="s">
        <v>1103</v>
      </c>
      <c r="H129" s="77" t="s">
        <v>1104</v>
      </c>
      <c r="I129" s="93" t="s">
        <v>1105</v>
      </c>
    </row>
    <row r="130" spans="1:19" ht="57">
      <c r="A130" s="94" t="s">
        <v>1234</v>
      </c>
      <c r="B130" s="94" t="s">
        <v>846</v>
      </c>
      <c r="C130" s="155">
        <v>1</v>
      </c>
      <c r="D130" s="93" t="s">
        <v>68</v>
      </c>
      <c r="E130" s="93" t="s">
        <v>67</v>
      </c>
      <c r="F130" s="3" t="str">
        <f>UnitControlCenter!$B$31</f>
        <v>gigajoules / year</v>
      </c>
      <c r="G130" s="93" t="s">
        <v>1106</v>
      </c>
      <c r="H130" s="77" t="s">
        <v>1104</v>
      </c>
      <c r="I130" s="93" t="s">
        <v>1105</v>
      </c>
    </row>
    <row r="131" spans="1:19" ht="57">
      <c r="A131" s="94" t="s">
        <v>1234</v>
      </c>
      <c r="B131" s="94" t="s">
        <v>1097</v>
      </c>
      <c r="C131" s="155">
        <v>1</v>
      </c>
      <c r="D131" s="93" t="s">
        <v>68</v>
      </c>
      <c r="E131" s="93" t="s">
        <v>69</v>
      </c>
      <c r="F131" s="3" t="str">
        <f>UnitControlCenter!$B$8</f>
        <v>2018 crores / year</v>
      </c>
      <c r="G131" s="93" t="s">
        <v>1107</v>
      </c>
      <c r="H131" s="77" t="s">
        <v>1104</v>
      </c>
      <c r="I131" s="93" t="s">
        <v>1105</v>
      </c>
    </row>
    <row r="132" spans="1:19" ht="57">
      <c r="A132" s="94" t="s">
        <v>1234</v>
      </c>
      <c r="B132" s="94" t="s">
        <v>1094</v>
      </c>
      <c r="C132" s="155">
        <v>1</v>
      </c>
      <c r="D132" s="93" t="s">
        <v>68</v>
      </c>
      <c r="E132" s="93" t="s">
        <v>67</v>
      </c>
      <c r="F132" s="3" t="str">
        <f>UnitControlCenter!$B$8</f>
        <v>2018 crores / year</v>
      </c>
      <c r="G132" s="93" t="s">
        <v>1108</v>
      </c>
      <c r="H132" s="77" t="s">
        <v>1104</v>
      </c>
      <c r="I132" s="93" t="s">
        <v>1105</v>
      </c>
    </row>
    <row r="133" spans="1:19" ht="42.75">
      <c r="A133" s="94" t="s">
        <v>1234</v>
      </c>
      <c r="B133" s="94" t="s">
        <v>1397</v>
      </c>
      <c r="C133" s="155">
        <v>1</v>
      </c>
      <c r="D133" s="93" t="s">
        <v>68</v>
      </c>
      <c r="E133" s="93" t="s">
        <v>69</v>
      </c>
      <c r="F133" s="3" t="str">
        <f>UnitControlCenter!B3</f>
        <v>million metric tons / year</v>
      </c>
      <c r="G133" s="93" t="s">
        <v>1401</v>
      </c>
      <c r="H133" s="77" t="s">
        <v>1399</v>
      </c>
      <c r="I133" s="93" t="s">
        <v>1400</v>
      </c>
    </row>
    <row r="134" spans="1:19" ht="57">
      <c r="A134" s="94" t="s">
        <v>1234</v>
      </c>
      <c r="B134" s="94" t="s">
        <v>1398</v>
      </c>
      <c r="C134" s="155">
        <v>1</v>
      </c>
      <c r="D134" s="93" t="s">
        <v>68</v>
      </c>
      <c r="E134" s="93" t="s">
        <v>67</v>
      </c>
      <c r="F134" s="3" t="str">
        <f>UnitControlCenter!B3</f>
        <v>million metric tons / year</v>
      </c>
      <c r="G134" s="93" t="s">
        <v>1402</v>
      </c>
      <c r="H134" s="77" t="s">
        <v>1399</v>
      </c>
      <c r="I134" s="93" t="s">
        <v>1400</v>
      </c>
    </row>
    <row r="135" spans="1:19" ht="57">
      <c r="A135" s="94" t="s">
        <v>1234</v>
      </c>
      <c r="B135" s="94" t="s">
        <v>1098</v>
      </c>
      <c r="C135" s="155">
        <v>1</v>
      </c>
      <c r="D135" s="93" t="s">
        <v>68</v>
      </c>
      <c r="E135" s="93" t="s">
        <v>69</v>
      </c>
      <c r="F135" s="3" t="str">
        <f>UnitControlCenter!$B$31</f>
        <v>gigajoules / year</v>
      </c>
      <c r="G135" s="93" t="s">
        <v>1199</v>
      </c>
      <c r="H135" s="77" t="s">
        <v>1194</v>
      </c>
      <c r="I135" s="93" t="s">
        <v>1195</v>
      </c>
    </row>
    <row r="136" spans="1:19" ht="71.25">
      <c r="A136" s="94" t="s">
        <v>1234</v>
      </c>
      <c r="B136" s="94" t="s">
        <v>847</v>
      </c>
      <c r="C136" s="155">
        <v>1</v>
      </c>
      <c r="D136" s="93" t="s">
        <v>68</v>
      </c>
      <c r="E136" s="93" t="s">
        <v>67</v>
      </c>
      <c r="F136" s="3" t="str">
        <f>UnitControlCenter!$B$31</f>
        <v>gigajoules / year</v>
      </c>
      <c r="G136" s="93" t="s">
        <v>1200</v>
      </c>
      <c r="H136" s="77" t="s">
        <v>1194</v>
      </c>
      <c r="I136" s="93" t="s">
        <v>1196</v>
      </c>
    </row>
    <row r="137" spans="1:19" ht="71.25">
      <c r="A137" s="94" t="s">
        <v>1234</v>
      </c>
      <c r="B137" s="94" t="s">
        <v>1099</v>
      </c>
      <c r="C137" s="155">
        <v>1</v>
      </c>
      <c r="D137" s="93" t="s">
        <v>68</v>
      </c>
      <c r="E137" s="93" t="s">
        <v>69</v>
      </c>
      <c r="F137" s="3" t="str">
        <f>UnitControlCenter!$B$8</f>
        <v>2018 crores / year</v>
      </c>
      <c r="G137" s="93" t="s">
        <v>1201</v>
      </c>
      <c r="H137" s="77" t="s">
        <v>1194</v>
      </c>
      <c r="I137" s="93" t="s">
        <v>1197</v>
      </c>
    </row>
    <row r="138" spans="1:19" ht="71.25">
      <c r="A138" s="94" t="s">
        <v>1234</v>
      </c>
      <c r="B138" s="94" t="s">
        <v>1095</v>
      </c>
      <c r="C138" s="155">
        <v>1</v>
      </c>
      <c r="D138" s="93" t="s">
        <v>68</v>
      </c>
      <c r="E138" s="93" t="s">
        <v>67</v>
      </c>
      <c r="F138" s="3" t="str">
        <f>UnitControlCenter!$B$8</f>
        <v>2018 crores / year</v>
      </c>
      <c r="G138" s="93" t="s">
        <v>1202</v>
      </c>
      <c r="H138" s="77" t="s">
        <v>1194</v>
      </c>
      <c r="I138" s="93" t="s">
        <v>1198</v>
      </c>
    </row>
    <row r="139" spans="1:19" ht="85.5">
      <c r="A139" s="94" t="s">
        <v>1234</v>
      </c>
      <c r="B139" s="94" t="s">
        <v>1235</v>
      </c>
      <c r="C139" s="155">
        <v>1</v>
      </c>
      <c r="D139" s="93" t="s">
        <v>68</v>
      </c>
      <c r="E139" s="93" t="s">
        <v>69</v>
      </c>
      <c r="F139" s="3" t="str">
        <f>UnitControlCenter!$B$25</f>
        <v>petajoules / year</v>
      </c>
      <c r="G139" s="93" t="s">
        <v>1237</v>
      </c>
      <c r="H139" s="77" t="s">
        <v>1239</v>
      </c>
      <c r="I139" s="93" t="s">
        <v>1240</v>
      </c>
    </row>
    <row r="140" spans="1:19" ht="100.15" thickBot="1">
      <c r="A140" s="139" t="s">
        <v>1234</v>
      </c>
      <c r="B140" s="139" t="s">
        <v>1236</v>
      </c>
      <c r="C140" s="154">
        <v>1</v>
      </c>
      <c r="D140" s="140" t="s">
        <v>68</v>
      </c>
      <c r="E140" s="140" t="s">
        <v>67</v>
      </c>
      <c r="F140" s="143" t="str">
        <f>UnitControlCenter!$B$25</f>
        <v>petajoules / year</v>
      </c>
      <c r="G140" s="140" t="s">
        <v>1238</v>
      </c>
      <c r="H140" s="141" t="s">
        <v>1239</v>
      </c>
      <c r="I140" s="140" t="s">
        <v>1240</v>
      </c>
      <c r="J140" s="141"/>
      <c r="K140" s="141"/>
      <c r="L140" s="141"/>
      <c r="M140" s="141"/>
      <c r="N140" s="141"/>
      <c r="O140" s="141"/>
      <c r="P140" s="141"/>
      <c r="Q140" s="141"/>
      <c r="R140" s="141"/>
      <c r="S140" s="141"/>
    </row>
    <row r="141" spans="1:19" ht="57">
      <c r="A141" s="96" t="s">
        <v>763</v>
      </c>
      <c r="B141" s="94" t="s">
        <v>99</v>
      </c>
      <c r="C141" s="155">
        <v>1</v>
      </c>
      <c r="D141" s="93" t="s">
        <v>68</v>
      </c>
      <c r="E141" s="93" t="s">
        <v>770</v>
      </c>
      <c r="F141" s="3" t="str">
        <f>UnitControlCenter!$B$17</f>
        <v>2018 INR / megawatt-hour (MWh)</v>
      </c>
      <c r="G141" s="93" t="s">
        <v>1109</v>
      </c>
      <c r="H141" s="77" t="s">
        <v>1328</v>
      </c>
      <c r="I141" s="93" t="s">
        <v>1110</v>
      </c>
    </row>
    <row r="142" spans="1:19" ht="42.75">
      <c r="A142" s="96" t="s">
        <v>763</v>
      </c>
      <c r="B142" s="94" t="s">
        <v>486</v>
      </c>
      <c r="C142" s="155">
        <v>1</v>
      </c>
      <c r="D142" s="93" t="s">
        <v>68</v>
      </c>
      <c r="E142" s="93" t="s">
        <v>770</v>
      </c>
      <c r="F142" s="3" t="str">
        <f>UnitControlCenter!$B$32</f>
        <v>2018 INR / metric ton</v>
      </c>
      <c r="G142" s="93" t="s">
        <v>1119</v>
      </c>
      <c r="H142" s="77" t="s">
        <v>1120</v>
      </c>
      <c r="I142" s="93" t="s">
        <v>1121</v>
      </c>
    </row>
    <row r="143" spans="1:19">
      <c r="A143" s="96" t="s">
        <v>763</v>
      </c>
      <c r="B143" s="94" t="s">
        <v>483</v>
      </c>
      <c r="C143" s="155">
        <v>1</v>
      </c>
      <c r="D143" s="93" t="s">
        <v>68</v>
      </c>
      <c r="E143" s="93" t="s">
        <v>770</v>
      </c>
      <c r="F143" s="3" t="str">
        <f>UnitControlCenter!$B$32</f>
        <v>2018 INR / metric ton</v>
      </c>
      <c r="G143" s="93" t="s">
        <v>783</v>
      </c>
      <c r="H143" s="77" t="s">
        <v>377</v>
      </c>
      <c r="I143" s="93" t="s">
        <v>1001</v>
      </c>
    </row>
    <row r="144" spans="1:19" ht="71.25">
      <c r="A144" s="96" t="s">
        <v>763</v>
      </c>
      <c r="B144" s="94" t="s">
        <v>93</v>
      </c>
      <c r="C144" s="155">
        <v>1</v>
      </c>
      <c r="D144" s="93" t="s">
        <v>68</v>
      </c>
      <c r="E144" s="93" t="s">
        <v>770</v>
      </c>
      <c r="F144" s="3" t="str">
        <f>UnitControlCenter!$B$33</f>
        <v>2018 INR / cubic meter</v>
      </c>
      <c r="G144" s="93" t="s">
        <v>1111</v>
      </c>
      <c r="H144" s="77" t="s">
        <v>1112</v>
      </c>
      <c r="I144" s="93" t="s">
        <v>1113</v>
      </c>
    </row>
    <row r="145" spans="1:19">
      <c r="A145" s="96" t="s">
        <v>763</v>
      </c>
      <c r="B145" s="94" t="s">
        <v>101</v>
      </c>
      <c r="C145" s="155">
        <v>1</v>
      </c>
      <c r="D145" s="93" t="s">
        <v>68</v>
      </c>
      <c r="E145" s="93" t="s">
        <v>770</v>
      </c>
      <c r="F145" s="3" t="str">
        <f>UnitControlCenter!$B$34</f>
        <v>2018 INR / liter</v>
      </c>
      <c r="G145" s="93" t="s">
        <v>785</v>
      </c>
      <c r="H145" s="77" t="s">
        <v>372</v>
      </c>
      <c r="I145" s="53">
        <v>969696</v>
      </c>
    </row>
    <row r="146" spans="1:19" ht="71.25">
      <c r="A146" s="96" t="s">
        <v>763</v>
      </c>
      <c r="B146" s="94" t="s">
        <v>102</v>
      </c>
      <c r="C146" s="155">
        <v>1</v>
      </c>
      <c r="D146" s="93" t="s">
        <v>68</v>
      </c>
      <c r="E146" s="93" t="s">
        <v>770</v>
      </c>
      <c r="F146" s="3" t="str">
        <f>UnitControlCenter!$B$34</f>
        <v>2018 INR / liter</v>
      </c>
      <c r="G146" s="93" t="s">
        <v>1114</v>
      </c>
      <c r="H146" s="77" t="s">
        <v>1112</v>
      </c>
      <c r="I146" s="93" t="s">
        <v>1113</v>
      </c>
    </row>
    <row r="147" spans="1:19" ht="57">
      <c r="A147" s="96" t="s">
        <v>763</v>
      </c>
      <c r="B147" s="94" t="s">
        <v>98</v>
      </c>
      <c r="C147" s="155">
        <v>1</v>
      </c>
      <c r="D147" s="93" t="s">
        <v>68</v>
      </c>
      <c r="E147" s="93" t="s">
        <v>770</v>
      </c>
      <c r="F147" s="3" t="str">
        <f>UnitControlCenter!$B$32</f>
        <v>2018 INR / metric ton</v>
      </c>
      <c r="G147" s="93" t="s">
        <v>1115</v>
      </c>
      <c r="H147" s="77" t="s">
        <v>1116</v>
      </c>
      <c r="I147" s="93" t="s">
        <v>1117</v>
      </c>
    </row>
    <row r="148" spans="1:19" ht="57">
      <c r="A148" s="96" t="s">
        <v>763</v>
      </c>
      <c r="B148" s="94" t="s">
        <v>1052</v>
      </c>
      <c r="C148" s="155">
        <v>1</v>
      </c>
      <c r="D148" s="93" t="s">
        <v>68</v>
      </c>
      <c r="E148" s="93" t="s">
        <v>770</v>
      </c>
      <c r="F148" s="3" t="str">
        <f>UnitControlCenter!$B$35</f>
        <v>2018 INR / metric ton</v>
      </c>
      <c r="G148" s="93" t="s">
        <v>1191</v>
      </c>
      <c r="H148" s="77" t="s">
        <v>1192</v>
      </c>
      <c r="I148" s="93" t="s">
        <v>1193</v>
      </c>
    </row>
    <row r="149" spans="1:19" ht="57">
      <c r="A149" s="96" t="s">
        <v>763</v>
      </c>
      <c r="B149" s="94" t="s">
        <v>1118</v>
      </c>
      <c r="C149" s="155">
        <v>1</v>
      </c>
      <c r="D149" s="93" t="s">
        <v>68</v>
      </c>
      <c r="E149" s="93" t="s">
        <v>770</v>
      </c>
      <c r="F149" s="3" t="str">
        <f>UnitControlCenter!$B$34</f>
        <v>2018 INR / liter</v>
      </c>
      <c r="G149" s="93" t="s">
        <v>1122</v>
      </c>
      <c r="H149" s="77" t="s">
        <v>782</v>
      </c>
      <c r="I149" s="93" t="s">
        <v>1048</v>
      </c>
    </row>
    <row r="150" spans="1:19" ht="28.9" thickBot="1">
      <c r="A150" s="142" t="s">
        <v>763</v>
      </c>
      <c r="B150" s="139" t="s">
        <v>914</v>
      </c>
      <c r="C150" s="154">
        <v>1</v>
      </c>
      <c r="D150" s="140" t="s">
        <v>68</v>
      </c>
      <c r="E150" s="140" t="s">
        <v>770</v>
      </c>
      <c r="F150" s="143" t="str">
        <f>UnitControlCenter!$B$36</f>
        <v>2018 INR / kg</v>
      </c>
      <c r="G150" s="140" t="s">
        <v>1246</v>
      </c>
      <c r="H150" s="141" t="s">
        <v>1247</v>
      </c>
      <c r="I150" s="140" t="s">
        <v>1248</v>
      </c>
      <c r="J150" s="141"/>
      <c r="K150" s="141"/>
      <c r="L150" s="141"/>
      <c r="M150" s="141"/>
      <c r="N150" s="141"/>
      <c r="O150" s="141"/>
      <c r="P150" s="141"/>
      <c r="Q150" s="141"/>
      <c r="R150" s="141"/>
      <c r="S150" s="141"/>
    </row>
    <row r="151" spans="1:19">
      <c r="A151" s="96" t="s">
        <v>764</v>
      </c>
      <c r="B151" s="94" t="s">
        <v>765</v>
      </c>
      <c r="C151" s="155">
        <v>1</v>
      </c>
      <c r="D151" s="93" t="s">
        <v>66</v>
      </c>
      <c r="E151" s="93" t="s">
        <v>67</v>
      </c>
      <c r="F151" s="3" t="str">
        <f>UnitControlCenter!$B$37</f>
        <v>2018 INR / kilowatt-hour (kWh)</v>
      </c>
      <c r="G151" s="93" t="s">
        <v>786</v>
      </c>
      <c r="I151" s="93"/>
    </row>
    <row r="152" spans="1:19" ht="28.5">
      <c r="A152" s="96" t="s">
        <v>764</v>
      </c>
      <c r="B152" s="94" t="s">
        <v>766</v>
      </c>
      <c r="C152" s="155">
        <v>1</v>
      </c>
      <c r="D152" s="93" t="s">
        <v>68</v>
      </c>
      <c r="E152" s="93" t="s">
        <v>67</v>
      </c>
      <c r="F152" s="3" t="str">
        <f>UnitControlCenter!$B$38</f>
        <v>cost of eqpt. To capture 1 metric ton CO2e/yr (2018 INR)</v>
      </c>
      <c r="G152" s="93" t="s">
        <v>790</v>
      </c>
      <c r="H152" s="77" t="s">
        <v>791</v>
      </c>
      <c r="I152" s="93" t="s">
        <v>1008</v>
      </c>
    </row>
    <row r="153" spans="1:19">
      <c r="A153" s="96" t="s">
        <v>764</v>
      </c>
      <c r="B153" s="94" t="s">
        <v>767</v>
      </c>
      <c r="C153" s="155">
        <v>1</v>
      </c>
      <c r="D153" s="93" t="s">
        <v>66</v>
      </c>
      <c r="E153" s="93" t="s">
        <v>67</v>
      </c>
      <c r="F153" s="3" t="str">
        <f>UnitControlCenter!$B$39</f>
        <v>million 2018 INR / megawatt (MW)</v>
      </c>
      <c r="G153" s="93" t="s">
        <v>787</v>
      </c>
      <c r="I153" s="93"/>
    </row>
    <row r="154" spans="1:19">
      <c r="A154" s="96" t="s">
        <v>764</v>
      </c>
      <c r="B154" s="94" t="s">
        <v>768</v>
      </c>
      <c r="C154" s="155">
        <v>1</v>
      </c>
      <c r="D154" s="93" t="s">
        <v>66</v>
      </c>
      <c r="E154" s="93" t="s">
        <v>67</v>
      </c>
      <c r="F154" s="3" t="str">
        <f>UnitControlCenter!$B$39</f>
        <v>million 2018 INR / megawatt (MW)</v>
      </c>
      <c r="G154" s="93" t="s">
        <v>788</v>
      </c>
      <c r="I154" s="93"/>
    </row>
    <row r="155" spans="1:19">
      <c r="A155" s="96" t="s">
        <v>764</v>
      </c>
      <c r="B155" s="94" t="s">
        <v>769</v>
      </c>
      <c r="C155" s="155">
        <v>1</v>
      </c>
      <c r="D155" s="93" t="s">
        <v>66</v>
      </c>
      <c r="E155" s="93" t="s">
        <v>67</v>
      </c>
      <c r="F155" s="3" t="str">
        <f>UnitControlCenter!$B$39</f>
        <v>million 2018 INR / megawatt (MW)</v>
      </c>
      <c r="G155" s="93" t="s">
        <v>789</v>
      </c>
      <c r="I155" s="93"/>
    </row>
    <row r="156" spans="1:19" ht="28.9" thickBot="1">
      <c r="A156" s="142" t="s">
        <v>764</v>
      </c>
      <c r="B156" s="139" t="s">
        <v>930</v>
      </c>
      <c r="C156" s="154">
        <v>1</v>
      </c>
      <c r="D156" s="140" t="s">
        <v>66</v>
      </c>
      <c r="E156" s="140" t="s">
        <v>67</v>
      </c>
      <c r="F156" s="143" t="str">
        <f>UnitControlCenter!$B$40</f>
        <v>cost of eqpt. To produce 1 kg H2/yr (2018 INR)</v>
      </c>
      <c r="G156" s="140" t="s">
        <v>931</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995</v>
      </c>
      <c r="B1" s="113"/>
      <c r="C1" s="81"/>
      <c r="D1" s="81"/>
    </row>
    <row r="2" spans="1:4">
      <c r="A2" s="112" t="s">
        <v>959</v>
      </c>
      <c r="B2" s="114" t="s">
        <v>960</v>
      </c>
      <c r="C2" s="112" t="s">
        <v>961</v>
      </c>
      <c r="D2" s="112" t="s">
        <v>962</v>
      </c>
    </row>
    <row r="3" spans="1:4">
      <c r="A3" s="92" t="s">
        <v>969</v>
      </c>
      <c r="B3" s="115" t="s">
        <v>980</v>
      </c>
      <c r="C3" s="121"/>
      <c r="D3" t="s">
        <v>475</v>
      </c>
    </row>
    <row r="4" spans="1:4">
      <c r="A4" s="92" t="s">
        <v>977</v>
      </c>
      <c r="B4" s="116" t="s">
        <v>978</v>
      </c>
      <c r="C4" s="120"/>
      <c r="D4" t="s">
        <v>98</v>
      </c>
    </row>
    <row r="5" spans="1:4">
      <c r="A5" t="s">
        <v>1006</v>
      </c>
      <c r="B5" s="115" t="s">
        <v>1000</v>
      </c>
      <c r="C5" s="131"/>
      <c r="D5" t="s">
        <v>97</v>
      </c>
    </row>
    <row r="6" spans="1:4">
      <c r="A6" s="92" t="s">
        <v>984</v>
      </c>
      <c r="B6" s="115" t="s">
        <v>1001</v>
      </c>
      <c r="C6" s="125"/>
      <c r="D6" t="s">
        <v>996</v>
      </c>
    </row>
    <row r="7" spans="1:4">
      <c r="A7" s="92" t="s">
        <v>1007</v>
      </c>
      <c r="B7" s="115" t="s">
        <v>784</v>
      </c>
      <c r="C7" s="130"/>
      <c r="D7" t="s">
        <v>997</v>
      </c>
    </row>
    <row r="8" spans="1:4">
      <c r="A8" t="s">
        <v>1005</v>
      </c>
      <c r="B8" s="115" t="s">
        <v>1002</v>
      </c>
      <c r="C8" s="133"/>
      <c r="D8" t="s">
        <v>491</v>
      </c>
    </row>
    <row r="9" spans="1:4">
      <c r="A9" s="92" t="s">
        <v>985</v>
      </c>
      <c r="B9" s="115" t="s">
        <v>981</v>
      </c>
      <c r="C9" s="124"/>
      <c r="D9" t="s">
        <v>494</v>
      </c>
    </row>
    <row r="10" spans="1:4">
      <c r="A10" s="92" t="s">
        <v>958</v>
      </c>
      <c r="B10" s="117" t="s">
        <v>965</v>
      </c>
      <c r="C10" s="111"/>
      <c r="D10" t="s">
        <v>95</v>
      </c>
    </row>
    <row r="11" spans="1:4">
      <c r="A11" s="92" t="s">
        <v>986</v>
      </c>
      <c r="B11" s="115" t="s">
        <v>982</v>
      </c>
      <c r="C11" s="126"/>
      <c r="D11" t="s">
        <v>94</v>
      </c>
    </row>
    <row r="12" spans="1:4">
      <c r="A12" s="92" t="s">
        <v>968</v>
      </c>
      <c r="B12" s="116" t="s">
        <v>973</v>
      </c>
      <c r="C12" s="122"/>
      <c r="D12" t="s">
        <v>998</v>
      </c>
    </row>
    <row r="13" spans="1:4">
      <c r="A13" t="s">
        <v>1009</v>
      </c>
      <c r="B13" s="115" t="s">
        <v>1003</v>
      </c>
      <c r="C13" s="132"/>
      <c r="D13" t="s">
        <v>913</v>
      </c>
    </row>
    <row r="14" spans="1:4">
      <c r="A14" s="92" t="s">
        <v>971</v>
      </c>
      <c r="B14" s="116" t="s">
        <v>972</v>
      </c>
      <c r="C14" s="110"/>
      <c r="D14" t="s">
        <v>336</v>
      </c>
    </row>
    <row r="15" spans="1:4" s="92" customFormat="1">
      <c r="A15" s="92" t="s">
        <v>1053</v>
      </c>
      <c r="B15" s="116" t="s">
        <v>1055</v>
      </c>
      <c r="C15" s="136"/>
      <c r="D15" s="92" t="s">
        <v>1052</v>
      </c>
    </row>
    <row r="16" spans="1:4" s="92" customFormat="1">
      <c r="A16" s="92" t="s">
        <v>1054</v>
      </c>
      <c r="B16" s="116">
        <v>740000</v>
      </c>
      <c r="C16" s="137"/>
      <c r="D16" s="92" t="s">
        <v>911</v>
      </c>
    </row>
    <row r="17" spans="1:4">
      <c r="A17" s="92" t="s">
        <v>987</v>
      </c>
      <c r="B17" s="115" t="s">
        <v>983</v>
      </c>
      <c r="C17" s="127"/>
      <c r="D17" t="s">
        <v>337</v>
      </c>
    </row>
    <row r="18" spans="1:4">
      <c r="A18" s="92" t="s">
        <v>970</v>
      </c>
      <c r="B18" s="116" t="s">
        <v>975</v>
      </c>
      <c r="C18" s="119"/>
      <c r="D18" t="s">
        <v>333</v>
      </c>
    </row>
    <row r="19" spans="1:4">
      <c r="A19" s="107" t="s">
        <v>994</v>
      </c>
      <c r="B19" s="128" t="s">
        <v>993</v>
      </c>
      <c r="C19" s="129"/>
      <c r="D19" t="s">
        <v>483</v>
      </c>
    </row>
    <row r="20" spans="1:4">
      <c r="A20" s="92" t="s">
        <v>964</v>
      </c>
      <c r="B20" s="116" t="s">
        <v>974</v>
      </c>
      <c r="C20" s="118"/>
      <c r="D20" t="s">
        <v>486</v>
      </c>
    </row>
    <row r="21" spans="1:4">
      <c r="A21" t="s">
        <v>1010</v>
      </c>
      <c r="B21" s="115" t="s">
        <v>1004</v>
      </c>
      <c r="C21" s="134"/>
      <c r="D21" t="s">
        <v>999</v>
      </c>
    </row>
    <row r="23" spans="1:4" s="92" customFormat="1">
      <c r="A23" s="82" t="s">
        <v>979</v>
      </c>
      <c r="B23" s="113"/>
      <c r="C23" s="81"/>
      <c r="D23" s="81"/>
    </row>
    <row r="24" spans="1:4" s="112" customFormat="1">
      <c r="A24" s="112" t="s">
        <v>959</v>
      </c>
      <c r="B24" s="114" t="s">
        <v>960</v>
      </c>
      <c r="C24" s="112" t="s">
        <v>961</v>
      </c>
      <c r="D24" s="112" t="s">
        <v>1045</v>
      </c>
    </row>
    <row r="25" spans="1:4">
      <c r="A25" t="s">
        <v>985</v>
      </c>
      <c r="B25" s="115" t="s">
        <v>981</v>
      </c>
      <c r="C25" s="124"/>
      <c r="D25" t="s">
        <v>1047</v>
      </c>
    </row>
    <row r="26" spans="1:4" s="92" customFormat="1">
      <c r="A26" s="92" t="s">
        <v>958</v>
      </c>
      <c r="B26" s="117" t="s">
        <v>965</v>
      </c>
      <c r="C26" s="111"/>
      <c r="D26" s="92" t="s">
        <v>1046</v>
      </c>
    </row>
    <row r="27" spans="1:4">
      <c r="A27" t="s">
        <v>970</v>
      </c>
      <c r="B27" s="115" t="s">
        <v>975</v>
      </c>
      <c r="C27" s="119"/>
      <c r="D27" t="s">
        <v>4</v>
      </c>
    </row>
    <row r="28" spans="1:4">
      <c r="A28" t="s">
        <v>984</v>
      </c>
      <c r="B28" s="115" t="s">
        <v>1001</v>
      </c>
      <c r="C28" s="125"/>
      <c r="D28" t="s">
        <v>99</v>
      </c>
    </row>
    <row r="29" spans="1:4">
      <c r="A29" t="s">
        <v>964</v>
      </c>
      <c r="B29" s="115">
        <v>969696</v>
      </c>
      <c r="C29" s="118"/>
      <c r="D29" t="s">
        <v>9</v>
      </c>
    </row>
    <row r="30" spans="1:4">
      <c r="A30" t="s">
        <v>977</v>
      </c>
      <c r="B30" s="115" t="s">
        <v>978</v>
      </c>
      <c r="C30" s="120"/>
      <c r="D30" t="s">
        <v>852</v>
      </c>
    </row>
    <row r="31" spans="1:4">
      <c r="A31" t="s">
        <v>986</v>
      </c>
      <c r="B31" s="115" t="s">
        <v>982</v>
      </c>
      <c r="C31" s="126"/>
      <c r="D31" t="s">
        <v>148</v>
      </c>
    </row>
    <row r="32" spans="1:4" s="92" customFormat="1">
      <c r="A32" s="92" t="s">
        <v>987</v>
      </c>
      <c r="B32" s="115" t="s">
        <v>983</v>
      </c>
      <c r="C32" s="127"/>
      <c r="D32" s="92" t="s">
        <v>861</v>
      </c>
    </row>
    <row r="33" spans="1:4">
      <c r="A33" t="s">
        <v>969</v>
      </c>
      <c r="B33" s="115" t="s">
        <v>980</v>
      </c>
      <c r="C33" s="123"/>
      <c r="D33" t="s">
        <v>929</v>
      </c>
    </row>
    <row r="34" spans="1:4" s="92" customFormat="1">
      <c r="A34" s="92" t="s">
        <v>1053</v>
      </c>
      <c r="B34" s="116" t="s">
        <v>1055</v>
      </c>
      <c r="C34" s="136"/>
      <c r="D34" s="92" t="s">
        <v>1289</v>
      </c>
    </row>
    <row r="36" spans="1:4" s="92" customFormat="1">
      <c r="A36" s="82" t="s">
        <v>988</v>
      </c>
      <c r="B36" s="113"/>
      <c r="C36" s="81"/>
      <c r="D36" s="81"/>
    </row>
    <row r="37" spans="1:4" s="92" customFormat="1">
      <c r="A37" s="112" t="s">
        <v>959</v>
      </c>
      <c r="B37" s="114" t="s">
        <v>960</v>
      </c>
      <c r="C37" s="112" t="s">
        <v>961</v>
      </c>
      <c r="D37" s="112" t="s">
        <v>962</v>
      </c>
    </row>
    <row r="38" spans="1:4" s="92" customFormat="1">
      <c r="A38" s="92" t="s">
        <v>970</v>
      </c>
      <c r="B38" s="116" t="s">
        <v>975</v>
      </c>
      <c r="C38" s="119"/>
      <c r="D38" s="92" t="s">
        <v>989</v>
      </c>
    </row>
    <row r="39" spans="1:4" s="92" customFormat="1">
      <c r="A39" s="92" t="s">
        <v>964</v>
      </c>
      <c r="B39" s="115">
        <v>969696</v>
      </c>
      <c r="C39" s="118"/>
      <c r="D39" s="92" t="s">
        <v>990</v>
      </c>
    </row>
    <row r="40" spans="1:4" s="92" customFormat="1">
      <c r="A40" s="92" t="s">
        <v>977</v>
      </c>
      <c r="B40" s="115" t="s">
        <v>978</v>
      </c>
      <c r="C40" s="120"/>
      <c r="D40" s="92" t="s">
        <v>991</v>
      </c>
    </row>
    <row r="41" spans="1:4" s="92" customFormat="1">
      <c r="A41" s="92" t="s">
        <v>1053</v>
      </c>
      <c r="B41" s="116" t="s">
        <v>1055</v>
      </c>
      <c r="C41" s="136"/>
      <c r="D41" s="92" t="s">
        <v>1290</v>
      </c>
    </row>
    <row r="42" spans="1:4" s="107" customFormat="1">
      <c r="B42" s="128"/>
    </row>
    <row r="43" spans="1:4" s="107" customFormat="1">
      <c r="A43" s="82" t="s">
        <v>992</v>
      </c>
      <c r="B43" s="113"/>
      <c r="C43" s="81"/>
      <c r="D43" s="81"/>
    </row>
    <row r="44" spans="1:4" s="107" customFormat="1">
      <c r="A44" s="112" t="s">
        <v>959</v>
      </c>
      <c r="B44" s="114" t="s">
        <v>960</v>
      </c>
      <c r="C44" s="112" t="s">
        <v>961</v>
      </c>
      <c r="D44" s="112" t="s">
        <v>962</v>
      </c>
    </row>
    <row r="45" spans="1:4" s="107" customFormat="1">
      <c r="A45" s="92" t="s">
        <v>977</v>
      </c>
      <c r="B45" s="115" t="s">
        <v>978</v>
      </c>
      <c r="C45" s="120"/>
      <c r="D45" s="107" t="s">
        <v>554</v>
      </c>
    </row>
    <row r="46" spans="1:4" s="107" customFormat="1">
      <c r="A46" s="92" t="s">
        <v>971</v>
      </c>
      <c r="B46" s="116" t="s">
        <v>972</v>
      </c>
      <c r="C46" s="110"/>
      <c r="D46" s="107" t="s">
        <v>544</v>
      </c>
    </row>
    <row r="47" spans="1:4" s="107" customFormat="1">
      <c r="A47" s="92" t="s">
        <v>970</v>
      </c>
      <c r="B47" s="116" t="s">
        <v>975</v>
      </c>
      <c r="C47" s="119"/>
      <c r="D47" s="107" t="s">
        <v>553</v>
      </c>
    </row>
    <row r="48" spans="1:4" s="107" customFormat="1">
      <c r="A48" s="92" t="s">
        <v>964</v>
      </c>
      <c r="B48" s="116" t="s">
        <v>974</v>
      </c>
      <c r="C48" s="118"/>
      <c r="D48" s="107" t="s">
        <v>545</v>
      </c>
    </row>
    <row r="49" spans="1:4" s="107" customFormat="1">
      <c r="B49" s="135"/>
    </row>
    <row r="50" spans="1:4" s="107" customFormat="1">
      <c r="A50" s="82" t="s">
        <v>1135</v>
      </c>
      <c r="B50" s="113"/>
      <c r="C50" s="81"/>
      <c r="D50" s="81"/>
    </row>
    <row r="51" spans="1:4" s="107" customFormat="1">
      <c r="A51" s="112" t="s">
        <v>959</v>
      </c>
      <c r="B51" s="114" t="s">
        <v>960</v>
      </c>
      <c r="C51" s="112" t="s">
        <v>961</v>
      </c>
      <c r="D51" s="112" t="s">
        <v>962</v>
      </c>
    </row>
    <row r="52" spans="1:4" s="107" customFormat="1">
      <c r="A52" s="92" t="s">
        <v>970</v>
      </c>
      <c r="B52" s="116" t="s">
        <v>975</v>
      </c>
      <c r="C52" s="119"/>
      <c r="D52" s="107" t="s">
        <v>1021</v>
      </c>
    </row>
    <row r="53" spans="1:4" s="107" customFormat="1">
      <c r="A53" s="92" t="s">
        <v>985</v>
      </c>
      <c r="B53" s="115" t="s">
        <v>981</v>
      </c>
      <c r="C53" s="124"/>
      <c r="D53" s="107" t="s">
        <v>1022</v>
      </c>
    </row>
    <row r="54" spans="1:4" s="107" customFormat="1">
      <c r="A54" s="92" t="s">
        <v>984</v>
      </c>
      <c r="B54" s="115" t="s">
        <v>1001</v>
      </c>
      <c r="C54" s="125"/>
      <c r="D54" s="107" t="s">
        <v>1023</v>
      </c>
    </row>
    <row r="55" spans="1:4" s="107" customFormat="1">
      <c r="A55" s="92" t="s">
        <v>977</v>
      </c>
      <c r="B55" s="116" t="s">
        <v>978</v>
      </c>
      <c r="C55" s="120"/>
      <c r="D55" s="107" t="s">
        <v>1024</v>
      </c>
    </row>
    <row r="56" spans="1:4" s="107" customFormat="1">
      <c r="A56" s="92" t="s">
        <v>971</v>
      </c>
      <c r="B56" s="116" t="s">
        <v>972</v>
      </c>
      <c r="C56" s="110"/>
      <c r="D56" s="107" t="s">
        <v>1025</v>
      </c>
    </row>
    <row r="57" spans="1:4" s="92" customFormat="1">
      <c r="B57" s="115"/>
      <c r="C57" s="107"/>
    </row>
    <row r="58" spans="1:4" s="92" customFormat="1">
      <c r="A58" s="82" t="s">
        <v>1470</v>
      </c>
      <c r="B58" s="113"/>
      <c r="C58" s="81"/>
      <c r="D58" s="81"/>
    </row>
    <row r="59" spans="1:4" s="92" customFormat="1">
      <c r="A59" s="112" t="s">
        <v>959</v>
      </c>
      <c r="B59" s="114" t="s">
        <v>960</v>
      </c>
      <c r="C59" s="112" t="s">
        <v>961</v>
      </c>
      <c r="D59" s="112" t="s">
        <v>962</v>
      </c>
    </row>
    <row r="60" spans="1:4" s="92" customFormat="1">
      <c r="A60" s="92" t="s">
        <v>985</v>
      </c>
      <c r="B60" s="115" t="s">
        <v>981</v>
      </c>
      <c r="C60" s="124"/>
      <c r="D60" s="92" t="s">
        <v>1458</v>
      </c>
    </row>
    <row r="61" spans="1:4" s="92" customFormat="1">
      <c r="A61" s="92" t="s">
        <v>970</v>
      </c>
      <c r="B61" s="116" t="s">
        <v>975</v>
      </c>
      <c r="C61" s="119"/>
      <c r="D61" s="107" t="s">
        <v>1457</v>
      </c>
    </row>
    <row r="62" spans="1:4" s="92" customFormat="1">
      <c r="A62" s="92" t="s">
        <v>969</v>
      </c>
      <c r="B62" s="115" t="s">
        <v>980</v>
      </c>
      <c r="C62" s="123"/>
      <c r="D62" s="92" t="s">
        <v>1454</v>
      </c>
    </row>
    <row r="63" spans="1:4" s="92" customFormat="1">
      <c r="A63" s="92" t="s">
        <v>1010</v>
      </c>
      <c r="B63" s="115" t="s">
        <v>1004</v>
      </c>
      <c r="C63" s="134"/>
      <c r="D63" s="92" t="s">
        <v>1455</v>
      </c>
    </row>
    <row r="64" spans="1:4" s="92" customFormat="1">
      <c r="A64" s="92" t="s">
        <v>987</v>
      </c>
      <c r="B64" s="115" t="s">
        <v>983</v>
      </c>
      <c r="C64" s="127"/>
      <c r="D64" s="107" t="s">
        <v>1456</v>
      </c>
    </row>
    <row r="65" spans="1:4" s="107" customFormat="1">
      <c r="A65" s="92"/>
      <c r="B65" s="116"/>
    </row>
    <row r="66" spans="1:4" s="107" customFormat="1">
      <c r="A66" s="82" t="s">
        <v>2039</v>
      </c>
      <c r="B66" s="113"/>
      <c r="C66" s="81"/>
      <c r="D66" s="81"/>
    </row>
    <row r="67" spans="1:4" s="107" customFormat="1">
      <c r="A67" s="112" t="s">
        <v>959</v>
      </c>
      <c r="B67" s="114" t="s">
        <v>960</v>
      </c>
      <c r="C67" s="112" t="s">
        <v>961</v>
      </c>
      <c r="D67" s="112" t="s">
        <v>962</v>
      </c>
    </row>
    <row r="68" spans="1:4" s="107" customFormat="1">
      <c r="A68" s="92" t="s">
        <v>1053</v>
      </c>
      <c r="B68" s="116" t="s">
        <v>1055</v>
      </c>
      <c r="C68" s="136"/>
      <c r="D68" s="92" t="s">
        <v>1519</v>
      </c>
    </row>
    <row r="69" spans="1:4" s="107" customFormat="1">
      <c r="A69" s="92" t="s">
        <v>985</v>
      </c>
      <c r="B69" s="115" t="s">
        <v>981</v>
      </c>
      <c r="C69" s="124"/>
      <c r="D69" s="92" t="s">
        <v>1520</v>
      </c>
    </row>
    <row r="70" spans="1:4" s="107" customFormat="1">
      <c r="A70" s="92" t="s">
        <v>987</v>
      </c>
      <c r="B70" s="115" t="s">
        <v>983</v>
      </c>
      <c r="C70" s="127"/>
      <c r="D70" s="92" t="s">
        <v>498</v>
      </c>
    </row>
    <row r="71" spans="1:4" s="107" customFormat="1">
      <c r="A71" s="92" t="s">
        <v>986</v>
      </c>
      <c r="B71" s="115" t="s">
        <v>982</v>
      </c>
      <c r="C71" s="126"/>
      <c r="D71" s="92" t="s">
        <v>1521</v>
      </c>
    </row>
    <row r="72" spans="1:4" s="107" customFormat="1">
      <c r="A72" s="92" t="s">
        <v>984</v>
      </c>
      <c r="B72" s="115" t="s">
        <v>1001</v>
      </c>
      <c r="C72" s="125"/>
      <c r="D72" s="92" t="s">
        <v>1522</v>
      </c>
    </row>
    <row r="73" spans="1:4" s="107" customFormat="1">
      <c r="A73" s="92" t="s">
        <v>964</v>
      </c>
      <c r="B73" s="116" t="s">
        <v>974</v>
      </c>
      <c r="C73" s="118"/>
      <c r="D73" s="92" t="s">
        <v>287</v>
      </c>
    </row>
    <row r="74" spans="1:4" s="107" customFormat="1">
      <c r="A74" s="92" t="s">
        <v>970</v>
      </c>
      <c r="B74" s="116" t="s">
        <v>975</v>
      </c>
      <c r="C74" s="119"/>
      <c r="D74" s="92" t="s">
        <v>1523</v>
      </c>
    </row>
    <row r="75" spans="1:4" s="107" customFormat="1">
      <c r="A75" s="92" t="s">
        <v>977</v>
      </c>
      <c r="B75" s="116" t="s">
        <v>978</v>
      </c>
      <c r="C75" s="120"/>
      <c r="D75" s="92" t="s">
        <v>1524</v>
      </c>
    </row>
    <row r="76" spans="1:4" s="107" customFormat="1">
      <c r="A76" s="92" t="s">
        <v>969</v>
      </c>
      <c r="B76" s="115" t="s">
        <v>980</v>
      </c>
      <c r="C76" s="123"/>
      <c r="D76" s="92" t="s">
        <v>1525</v>
      </c>
    </row>
    <row r="77" spans="1:4" s="107" customFormat="1">
      <c r="A77" s="92" t="s">
        <v>971</v>
      </c>
      <c r="B77" s="116" t="s">
        <v>972</v>
      </c>
      <c r="C77" s="110"/>
      <c r="D77" s="107" t="s">
        <v>1025</v>
      </c>
    </row>
    <row r="78" spans="1:4" s="107" customFormat="1">
      <c r="A78" s="92"/>
      <c r="B78" s="116"/>
    </row>
    <row r="79" spans="1:4" s="107" customFormat="1">
      <c r="A79" s="82" t="s">
        <v>1436</v>
      </c>
      <c r="B79" s="113"/>
      <c r="C79" s="81"/>
      <c r="D79" s="81"/>
    </row>
    <row r="80" spans="1:4" s="107" customFormat="1">
      <c r="A80" s="112" t="s">
        <v>959</v>
      </c>
      <c r="B80" s="114" t="s">
        <v>960</v>
      </c>
      <c r="C80" s="112" t="s">
        <v>961</v>
      </c>
      <c r="D80" s="112" t="s">
        <v>962</v>
      </c>
    </row>
    <row r="81" spans="1:4" s="107" customFormat="1">
      <c r="A81" s="92" t="s">
        <v>970</v>
      </c>
      <c r="B81" s="116" t="s">
        <v>975</v>
      </c>
      <c r="C81" s="119"/>
      <c r="D81" s="107" t="s">
        <v>1363</v>
      </c>
    </row>
    <row r="82" spans="1:4" s="107" customFormat="1">
      <c r="A82" s="92" t="s">
        <v>985</v>
      </c>
      <c r="B82" s="115" t="s">
        <v>981</v>
      </c>
      <c r="C82" s="124"/>
      <c r="D82" s="107" t="s">
        <v>1364</v>
      </c>
    </row>
    <row r="83" spans="1:4" s="107" customFormat="1">
      <c r="A83" s="92" t="s">
        <v>984</v>
      </c>
      <c r="B83" s="115" t="s">
        <v>1001</v>
      </c>
      <c r="C83" s="125"/>
      <c r="D83" s="107" t="s">
        <v>1365</v>
      </c>
    </row>
    <row r="84" spans="1:4" s="107" customFormat="1">
      <c r="A84" s="92" t="s">
        <v>971</v>
      </c>
      <c r="B84" s="116" t="s">
        <v>972</v>
      </c>
      <c r="C84" s="110"/>
      <c r="D84" s="107" t="s">
        <v>1025</v>
      </c>
    </row>
    <row r="85" spans="1:4" s="92" customFormat="1">
      <c r="B85" s="115"/>
    </row>
    <row r="86" spans="1:4" s="92" customFormat="1">
      <c r="A86" s="82" t="s">
        <v>1377</v>
      </c>
      <c r="B86" s="113"/>
      <c r="C86" s="81"/>
      <c r="D86" s="81"/>
    </row>
    <row r="87" spans="1:4" s="92" customFormat="1">
      <c r="A87" s="112" t="s">
        <v>959</v>
      </c>
      <c r="B87" s="114" t="s">
        <v>960</v>
      </c>
      <c r="C87" s="112" t="s">
        <v>961</v>
      </c>
      <c r="D87" s="112" t="s">
        <v>962</v>
      </c>
    </row>
    <row r="88" spans="1:4" s="92" customFormat="1">
      <c r="A88" s="92" t="s">
        <v>985</v>
      </c>
      <c r="B88" s="115" t="s">
        <v>981</v>
      </c>
      <c r="C88" s="124"/>
      <c r="D88" s="107" t="s">
        <v>1378</v>
      </c>
    </row>
    <row r="89" spans="1:4" s="92" customFormat="1">
      <c r="A89" s="92" t="s">
        <v>977</v>
      </c>
      <c r="B89" s="116" t="s">
        <v>978</v>
      </c>
      <c r="C89" s="120"/>
      <c r="D89" s="107" t="s">
        <v>1379</v>
      </c>
    </row>
    <row r="90" spans="1:4" s="92" customFormat="1">
      <c r="A90" s="92" t="s">
        <v>971</v>
      </c>
      <c r="B90" s="116" t="s">
        <v>972</v>
      </c>
      <c r="C90" s="110"/>
      <c r="D90" s="107" t="s">
        <v>1025</v>
      </c>
    </row>
    <row r="91" spans="1:4" s="92" customFormat="1">
      <c r="B91" s="116"/>
      <c r="C91" s="107"/>
      <c r="D91" s="107"/>
    </row>
    <row r="92" spans="1:4" s="92" customFormat="1">
      <c r="A92" s="82" t="s">
        <v>1437</v>
      </c>
      <c r="B92" s="113"/>
      <c r="C92" s="81"/>
      <c r="D92" s="81"/>
    </row>
    <row r="93" spans="1:4" s="92" customFormat="1">
      <c r="A93" s="112" t="s">
        <v>959</v>
      </c>
      <c r="B93" s="114" t="s">
        <v>960</v>
      </c>
      <c r="C93" s="112" t="s">
        <v>961</v>
      </c>
      <c r="D93" s="112" t="s">
        <v>962</v>
      </c>
    </row>
    <row r="94" spans="1:4" s="92" customFormat="1">
      <c r="A94" s="92" t="s">
        <v>970</v>
      </c>
      <c r="B94" s="116" t="s">
        <v>975</v>
      </c>
      <c r="C94" s="119"/>
      <c r="D94" s="107" t="s">
        <v>1438</v>
      </c>
    </row>
    <row r="95" spans="1:4" s="92" customFormat="1">
      <c r="A95" s="92" t="s">
        <v>1010</v>
      </c>
      <c r="B95" s="115" t="s">
        <v>1004</v>
      </c>
      <c r="C95" s="134"/>
      <c r="D95" s="107" t="s">
        <v>1439</v>
      </c>
    </row>
    <row r="96" spans="1:4" s="92" customFormat="1">
      <c r="A96" s="92" t="s">
        <v>987</v>
      </c>
      <c r="B96" s="115" t="s">
        <v>983</v>
      </c>
      <c r="C96" s="127"/>
      <c r="D96" s="107" t="s">
        <v>1440</v>
      </c>
    </row>
    <row r="97" spans="1:4" s="92" customFormat="1">
      <c r="A97" s="92" t="s">
        <v>971</v>
      </c>
      <c r="B97" s="116" t="s">
        <v>972</v>
      </c>
      <c r="C97" s="110"/>
      <c r="D97" s="107" t="s">
        <v>1025</v>
      </c>
    </row>
    <row r="98" spans="1:4" s="92" customFormat="1">
      <c r="B98" s="115"/>
    </row>
    <row r="99" spans="1:4" s="92" customFormat="1">
      <c r="A99" s="82" t="s">
        <v>1027</v>
      </c>
      <c r="B99" s="113"/>
      <c r="C99" s="81"/>
      <c r="D99" s="81"/>
    </row>
    <row r="100" spans="1:4" s="92" customFormat="1">
      <c r="A100" s="112" t="s">
        <v>959</v>
      </c>
      <c r="B100" s="114" t="s">
        <v>960</v>
      </c>
      <c r="C100" s="112" t="s">
        <v>961</v>
      </c>
      <c r="D100" s="112" t="s">
        <v>962</v>
      </c>
    </row>
    <row r="101" spans="1:4" s="92" customFormat="1">
      <c r="A101" s="92" t="s">
        <v>971</v>
      </c>
      <c r="B101" s="116" t="s">
        <v>972</v>
      </c>
      <c r="C101" s="110"/>
      <c r="D101" s="92" t="s">
        <v>1028</v>
      </c>
    </row>
    <row r="102" spans="1:4" s="92" customFormat="1">
      <c r="A102" s="92" t="s">
        <v>985</v>
      </c>
      <c r="B102" s="115" t="s">
        <v>981</v>
      </c>
      <c r="C102" s="124"/>
      <c r="D102" s="92" t="s">
        <v>1029</v>
      </c>
    </row>
    <row r="103" spans="1:4" s="92" customFormat="1">
      <c r="A103" s="92" t="s">
        <v>987</v>
      </c>
      <c r="B103" s="115" t="s">
        <v>983</v>
      </c>
      <c r="C103" s="127"/>
      <c r="D103" s="92" t="s">
        <v>1127</v>
      </c>
    </row>
    <row r="104" spans="1:4" s="92" customFormat="1">
      <c r="A104" s="92" t="s">
        <v>986</v>
      </c>
      <c r="B104" s="115" t="s">
        <v>982</v>
      </c>
      <c r="C104" s="126"/>
      <c r="D104" s="92" t="s">
        <v>1030</v>
      </c>
    </row>
    <row r="105" spans="1:4" s="92" customFormat="1">
      <c r="A105" s="92" t="s">
        <v>984</v>
      </c>
      <c r="B105" s="115" t="s">
        <v>1001</v>
      </c>
      <c r="C105" s="125"/>
      <c r="D105" s="92" t="s">
        <v>1031</v>
      </c>
    </row>
    <row r="106" spans="1:4" s="92" customFormat="1">
      <c r="A106" s="92" t="s">
        <v>964</v>
      </c>
      <c r="B106" s="116" t="s">
        <v>974</v>
      </c>
      <c r="C106" s="118"/>
      <c r="D106" s="92" t="s">
        <v>1032</v>
      </c>
    </row>
    <row r="107" spans="1:4" s="92" customFormat="1">
      <c r="A107" s="92" t="s">
        <v>970</v>
      </c>
      <c r="B107" s="116" t="s">
        <v>975</v>
      </c>
      <c r="C107" s="119"/>
      <c r="D107" s="92" t="s">
        <v>1033</v>
      </c>
    </row>
    <row r="108" spans="1:4" s="92" customFormat="1">
      <c r="A108" s="92" t="s">
        <v>977</v>
      </c>
      <c r="B108" s="116" t="s">
        <v>978</v>
      </c>
      <c r="C108" s="120"/>
      <c r="D108" s="92" t="s">
        <v>1034</v>
      </c>
    </row>
    <row r="109" spans="1:4" s="92" customFormat="1">
      <c r="A109" s="92" t="s">
        <v>969</v>
      </c>
      <c r="B109" s="115" t="s">
        <v>980</v>
      </c>
      <c r="C109" s="123"/>
      <c r="D109" s="92" t="s">
        <v>1035</v>
      </c>
    </row>
    <row r="110" spans="1:4" s="92" customFormat="1">
      <c r="B110" s="115"/>
      <c r="C110" s="107"/>
    </row>
    <row r="111" spans="1:4" s="92" customFormat="1">
      <c r="A111" s="82" t="s">
        <v>1026</v>
      </c>
      <c r="B111" s="113"/>
      <c r="C111" s="81"/>
      <c r="D111" s="81"/>
    </row>
    <row r="112" spans="1:4" s="92" customFormat="1">
      <c r="A112" s="112" t="s">
        <v>959</v>
      </c>
      <c r="B112" s="114" t="s">
        <v>960</v>
      </c>
      <c r="C112" s="112" t="s">
        <v>961</v>
      </c>
      <c r="D112" s="112" t="s">
        <v>962</v>
      </c>
    </row>
    <row r="113" spans="1:5" s="92" customFormat="1">
      <c r="A113" s="92" t="s">
        <v>977</v>
      </c>
      <c r="B113" s="116" t="s">
        <v>978</v>
      </c>
      <c r="C113" s="120"/>
      <c r="D113" s="92" t="s">
        <v>1145</v>
      </c>
    </row>
    <row r="114" spans="1:5" s="92" customFormat="1">
      <c r="A114" s="92" t="s">
        <v>984</v>
      </c>
      <c r="B114" s="115" t="s">
        <v>1001</v>
      </c>
      <c r="C114" s="125"/>
      <c r="D114" s="107" t="s">
        <v>1146</v>
      </c>
    </row>
    <row r="115" spans="1:5" s="92" customFormat="1">
      <c r="A115" s="92" t="s">
        <v>970</v>
      </c>
      <c r="B115" s="116" t="s">
        <v>975</v>
      </c>
      <c r="C115" s="119"/>
      <c r="D115" s="92" t="s">
        <v>1136</v>
      </c>
    </row>
    <row r="116" spans="1:5" s="92" customFormat="1">
      <c r="A116" s="92" t="s">
        <v>985</v>
      </c>
      <c r="B116" s="115" t="s">
        <v>981</v>
      </c>
      <c r="C116" s="124"/>
      <c r="D116" s="92" t="s">
        <v>1137</v>
      </c>
    </row>
    <row r="117" spans="1:5" s="92" customFormat="1">
      <c r="A117" s="92" t="s">
        <v>971</v>
      </c>
      <c r="B117" s="116" t="s">
        <v>972</v>
      </c>
      <c r="C117" s="110"/>
      <c r="D117" s="107" t="s">
        <v>1025</v>
      </c>
    </row>
    <row r="118" spans="1:5" s="92" customFormat="1">
      <c r="B118" s="115"/>
      <c r="C118" s="107"/>
    </row>
    <row r="119" spans="1:5">
      <c r="A119" s="82" t="s">
        <v>963</v>
      </c>
      <c r="B119" s="113"/>
      <c r="C119" s="81"/>
      <c r="D119" s="81"/>
    </row>
    <row r="120" spans="1:5">
      <c r="A120" s="112" t="s">
        <v>959</v>
      </c>
      <c r="B120" s="114" t="s">
        <v>960</v>
      </c>
      <c r="C120" s="112" t="s">
        <v>961</v>
      </c>
      <c r="D120" s="112" t="s">
        <v>962</v>
      </c>
    </row>
    <row r="121" spans="1:5">
      <c r="A121" s="92" t="s">
        <v>984</v>
      </c>
      <c r="B121" s="115" t="s">
        <v>1001</v>
      </c>
      <c r="C121" s="125"/>
      <c r="D121" t="s">
        <v>558</v>
      </c>
    </row>
    <row r="122" spans="1:5">
      <c r="A122" t="s">
        <v>964</v>
      </c>
      <c r="B122" s="116" t="s">
        <v>974</v>
      </c>
      <c r="C122" s="118"/>
      <c r="D122" t="s">
        <v>560</v>
      </c>
    </row>
    <row r="123" spans="1:5">
      <c r="A123" t="s">
        <v>970</v>
      </c>
      <c r="B123" s="116" t="s">
        <v>975</v>
      </c>
      <c r="C123" s="119"/>
      <c r="D123" t="s">
        <v>559</v>
      </c>
    </row>
    <row r="124" spans="1:5">
      <c r="A124" t="s">
        <v>969</v>
      </c>
      <c r="B124" s="115" t="s">
        <v>980</v>
      </c>
      <c r="C124" s="121"/>
      <c r="D124" t="s">
        <v>966</v>
      </c>
      <c r="E124" s="116"/>
    </row>
    <row r="125" spans="1:5">
      <c r="A125" s="92" t="s">
        <v>985</v>
      </c>
      <c r="B125" s="115" t="s">
        <v>981</v>
      </c>
      <c r="C125" s="124"/>
      <c r="D125" t="s">
        <v>967</v>
      </c>
    </row>
    <row r="126" spans="1:5">
      <c r="A126" t="s">
        <v>971</v>
      </c>
      <c r="B126" s="116" t="s">
        <v>972</v>
      </c>
      <c r="C126" s="110"/>
      <c r="D126" t="s">
        <v>561</v>
      </c>
    </row>
    <row r="127" spans="1:5">
      <c r="A127" t="s">
        <v>977</v>
      </c>
      <c r="B127" s="116" t="s">
        <v>978</v>
      </c>
      <c r="C127" s="120"/>
      <c r="D127" t="s">
        <v>976</v>
      </c>
    </row>
    <row r="129" spans="1:8">
      <c r="A129" s="82" t="s">
        <v>1011</v>
      </c>
      <c r="B129" s="113"/>
      <c r="C129" s="81"/>
      <c r="D129" s="81"/>
    </row>
    <row r="130" spans="1:8">
      <c r="A130" s="112" t="s">
        <v>959</v>
      </c>
      <c r="B130" s="114" t="s">
        <v>960</v>
      </c>
      <c r="C130" s="112" t="s">
        <v>961</v>
      </c>
      <c r="D130" s="112" t="s">
        <v>962</v>
      </c>
    </row>
    <row r="131" spans="1:8">
      <c r="A131" s="92" t="s">
        <v>970</v>
      </c>
      <c r="B131" s="116" t="s">
        <v>975</v>
      </c>
      <c r="C131" s="119"/>
      <c r="D131" t="s">
        <v>161</v>
      </c>
    </row>
    <row r="132" spans="1:8">
      <c r="A132" s="92" t="s">
        <v>958</v>
      </c>
      <c r="B132" s="117" t="s">
        <v>965</v>
      </c>
      <c r="C132" s="111"/>
      <c r="D132" t="s">
        <v>1013</v>
      </c>
    </row>
    <row r="133" spans="1:8">
      <c r="A133" s="92" t="s">
        <v>1010</v>
      </c>
      <c r="B133" s="115" t="s">
        <v>1004</v>
      </c>
      <c r="C133" s="134"/>
      <c r="D133" t="s">
        <v>1019</v>
      </c>
    </row>
    <row r="134" spans="1:8">
      <c r="A134" s="92" t="s">
        <v>977</v>
      </c>
      <c r="B134" s="116" t="s">
        <v>978</v>
      </c>
      <c r="C134" s="120"/>
      <c r="D134" t="s">
        <v>1014</v>
      </c>
    </row>
    <row r="135" spans="1:8">
      <c r="A135" s="92" t="s">
        <v>986</v>
      </c>
      <c r="B135" s="115" t="s">
        <v>982</v>
      </c>
      <c r="C135" s="126"/>
      <c r="D135" t="s">
        <v>1015</v>
      </c>
    </row>
    <row r="136" spans="1:8">
      <c r="A136" s="92" t="s">
        <v>985</v>
      </c>
      <c r="B136" s="115" t="s">
        <v>981</v>
      </c>
      <c r="C136" s="124"/>
      <c r="D136" t="s">
        <v>1016</v>
      </c>
    </row>
    <row r="137" spans="1:8">
      <c r="A137" s="92" t="s">
        <v>1005</v>
      </c>
      <c r="B137" s="115" t="s">
        <v>1002</v>
      </c>
      <c r="C137" s="133"/>
      <c r="D137" t="s">
        <v>1017</v>
      </c>
    </row>
    <row r="138" spans="1:8">
      <c r="A138" s="92" t="s">
        <v>971</v>
      </c>
      <c r="B138" s="116" t="s">
        <v>972</v>
      </c>
      <c r="C138" s="110"/>
      <c r="D138" t="s">
        <v>1020</v>
      </c>
    </row>
    <row r="139" spans="1:8">
      <c r="A139" s="92" t="s">
        <v>984</v>
      </c>
      <c r="B139" s="115" t="s">
        <v>1001</v>
      </c>
      <c r="C139" s="125"/>
      <c r="D139" t="s">
        <v>754</v>
      </c>
    </row>
    <row r="140" spans="1:8">
      <c r="A140" s="92" t="s">
        <v>987</v>
      </c>
      <c r="B140" s="115" t="s">
        <v>983</v>
      </c>
      <c r="C140" s="127"/>
      <c r="D140" t="s">
        <v>755</v>
      </c>
    </row>
    <row r="141" spans="1:8">
      <c r="A141" s="92" t="s">
        <v>964</v>
      </c>
      <c r="B141" s="116" t="s">
        <v>974</v>
      </c>
      <c r="C141" s="118"/>
      <c r="D141" t="s">
        <v>1012</v>
      </c>
    </row>
    <row r="143" spans="1:8">
      <c r="A143" s="82" t="s">
        <v>1036</v>
      </c>
      <c r="B143" s="113"/>
      <c r="C143" s="81"/>
      <c r="D143" s="81"/>
    </row>
    <row r="144" spans="1:8">
      <c r="A144" s="112" t="s">
        <v>959</v>
      </c>
      <c r="B144" s="114" t="s">
        <v>960</v>
      </c>
      <c r="C144" s="112" t="s">
        <v>961</v>
      </c>
      <c r="D144" s="112" t="s">
        <v>962</v>
      </c>
      <c r="F144" s="107"/>
      <c r="G144" s="107"/>
      <c r="H144" s="107"/>
    </row>
    <row r="145" spans="1:8">
      <c r="A145" s="92" t="s">
        <v>977</v>
      </c>
      <c r="B145" s="116" t="s">
        <v>978</v>
      </c>
      <c r="C145" s="120"/>
      <c r="D145" t="s">
        <v>1037</v>
      </c>
      <c r="F145" s="107"/>
      <c r="G145" s="135"/>
      <c r="H145" s="107"/>
    </row>
    <row r="146" spans="1:8">
      <c r="A146" s="92" t="s">
        <v>964</v>
      </c>
      <c r="B146" s="116" t="s">
        <v>974</v>
      </c>
      <c r="C146" s="118"/>
      <c r="D146" t="s">
        <v>1245</v>
      </c>
      <c r="F146" s="107"/>
      <c r="G146" s="135"/>
      <c r="H146" s="107"/>
    </row>
    <row r="147" spans="1:8">
      <c r="A147" s="92" t="s">
        <v>984</v>
      </c>
      <c r="B147" s="115" t="s">
        <v>1001</v>
      </c>
      <c r="C147" s="125"/>
      <c r="D147" t="s">
        <v>1038</v>
      </c>
      <c r="F147" s="107"/>
      <c r="G147" s="128"/>
      <c r="H147" s="107"/>
    </row>
    <row r="148" spans="1:8">
      <c r="A148" s="92" t="s">
        <v>985</v>
      </c>
      <c r="B148" s="115" t="s">
        <v>981</v>
      </c>
      <c r="C148" s="124"/>
      <c r="D148" t="s">
        <v>1039</v>
      </c>
      <c r="F148" s="107"/>
      <c r="G148" s="128"/>
      <c r="H148" s="107"/>
    </row>
    <row r="149" spans="1:8">
      <c r="A149" s="92" t="s">
        <v>970</v>
      </c>
      <c r="B149" s="116" t="s">
        <v>975</v>
      </c>
      <c r="C149" s="119"/>
      <c r="D149" t="s">
        <v>1040</v>
      </c>
      <c r="F149" s="107"/>
      <c r="G149" s="135"/>
      <c r="H149" s="107"/>
    </row>
    <row r="150" spans="1:8">
      <c r="A150" s="92" t="s">
        <v>971</v>
      </c>
      <c r="B150" s="116" t="s">
        <v>972</v>
      </c>
      <c r="C150" s="110"/>
      <c r="D150" t="s">
        <v>149</v>
      </c>
      <c r="F150" s="107"/>
      <c r="G150" s="135"/>
      <c r="H150" s="107"/>
    </row>
    <row r="151" spans="1:8">
      <c r="F151" s="107"/>
      <c r="G151" s="107"/>
      <c r="H151" s="107"/>
    </row>
    <row r="152" spans="1:8">
      <c r="A152" s="82" t="s">
        <v>1041</v>
      </c>
      <c r="B152" s="113"/>
      <c r="C152" s="81"/>
      <c r="D152" s="81"/>
      <c r="F152" s="107"/>
      <c r="G152" s="107"/>
      <c r="H152" s="107"/>
    </row>
    <row r="153" spans="1:8">
      <c r="A153" s="112" t="s">
        <v>959</v>
      </c>
      <c r="B153" s="114" t="s">
        <v>960</v>
      </c>
      <c r="C153" s="112" t="s">
        <v>961</v>
      </c>
      <c r="D153" s="112" t="s">
        <v>962</v>
      </c>
    </row>
    <row r="154" spans="1:8">
      <c r="A154" s="92" t="s">
        <v>971</v>
      </c>
      <c r="B154" s="116" t="s">
        <v>972</v>
      </c>
      <c r="C154" s="110"/>
      <c r="D154" t="s">
        <v>132</v>
      </c>
    </row>
    <row r="155" spans="1:8">
      <c r="A155" s="92" t="s">
        <v>977</v>
      </c>
      <c r="B155" s="116" t="s">
        <v>978</v>
      </c>
      <c r="C155" s="120"/>
      <c r="D155" t="s">
        <v>131</v>
      </c>
    </row>
    <row r="156" spans="1:8">
      <c r="A156" s="92" t="s">
        <v>984</v>
      </c>
      <c r="B156" s="115" t="s">
        <v>1001</v>
      </c>
      <c r="C156" s="125"/>
      <c r="D156" t="s">
        <v>130</v>
      </c>
    </row>
    <row r="157" spans="1:8">
      <c r="A157" s="92" t="s">
        <v>985</v>
      </c>
      <c r="B157" s="115" t="s">
        <v>981</v>
      </c>
      <c r="C157" s="124"/>
      <c r="D157" t="s">
        <v>128</v>
      </c>
    </row>
    <row r="158" spans="1:8">
      <c r="A158" s="92" t="s">
        <v>970</v>
      </c>
      <c r="B158" s="116" t="s">
        <v>975</v>
      </c>
      <c r="C158" s="119"/>
      <c r="D158" t="s">
        <v>127</v>
      </c>
    </row>
    <row r="160" spans="1:8">
      <c r="A160" s="82" t="s">
        <v>1042</v>
      </c>
      <c r="B160" s="113"/>
      <c r="C160" s="81"/>
      <c r="D160" s="81"/>
    </row>
    <row r="161" spans="1:4">
      <c r="A161" s="112" t="s">
        <v>959</v>
      </c>
      <c r="B161" s="114" t="s">
        <v>960</v>
      </c>
      <c r="C161" s="112" t="s">
        <v>961</v>
      </c>
      <c r="D161" s="112" t="s">
        <v>962</v>
      </c>
    </row>
    <row r="162" spans="1:4">
      <c r="A162" s="92" t="s">
        <v>958</v>
      </c>
      <c r="B162" s="117" t="s">
        <v>965</v>
      </c>
      <c r="C162" s="111"/>
      <c r="D162" t="s">
        <v>180</v>
      </c>
    </row>
    <row r="163" spans="1:4">
      <c r="A163" s="92" t="s">
        <v>977</v>
      </c>
      <c r="B163" s="116" t="s">
        <v>978</v>
      </c>
      <c r="C163" s="120"/>
      <c r="D163" t="s">
        <v>304</v>
      </c>
    </row>
    <row r="164" spans="1:4">
      <c r="A164" s="92" t="s">
        <v>964</v>
      </c>
      <c r="B164" s="116" t="s">
        <v>974</v>
      </c>
      <c r="C164" s="118"/>
      <c r="D164" t="s">
        <v>305</v>
      </c>
    </row>
    <row r="166" spans="1:4" s="92" customFormat="1">
      <c r="A166" s="82" t="s">
        <v>1074</v>
      </c>
      <c r="B166" s="113"/>
      <c r="C166" s="81"/>
      <c r="D166" s="81"/>
    </row>
    <row r="167" spans="1:4" s="92" customFormat="1">
      <c r="A167" s="112" t="s">
        <v>959</v>
      </c>
      <c r="B167" s="114" t="s">
        <v>960</v>
      </c>
      <c r="C167" s="112" t="s">
        <v>961</v>
      </c>
      <c r="D167" s="112" t="s">
        <v>962</v>
      </c>
    </row>
    <row r="168" spans="1:4" s="92" customFormat="1">
      <c r="A168" s="92" t="s">
        <v>969</v>
      </c>
      <c r="B168" s="115" t="s">
        <v>980</v>
      </c>
      <c r="C168" s="121"/>
      <c r="D168" s="92" t="s">
        <v>914</v>
      </c>
    </row>
    <row r="169" spans="1:4" s="92" customFormat="1">
      <c r="A169" s="92" t="s">
        <v>984</v>
      </c>
      <c r="B169" s="115" t="s">
        <v>1001</v>
      </c>
      <c r="C169" s="125"/>
      <c r="D169" s="92" t="s">
        <v>99</v>
      </c>
    </row>
    <row r="170" spans="1:4" s="92" customFormat="1">
      <c r="A170" s="92" t="s">
        <v>970</v>
      </c>
      <c r="B170" s="116" t="s">
        <v>975</v>
      </c>
      <c r="C170" s="119"/>
      <c r="D170" s="92" t="s">
        <v>93</v>
      </c>
    </row>
    <row r="171" spans="1:4" s="92" customFormat="1">
      <c r="A171" s="92" t="s">
        <v>1005</v>
      </c>
      <c r="B171" s="115" t="s">
        <v>1002</v>
      </c>
      <c r="C171" s="133"/>
      <c r="D171" s="92" t="s">
        <v>1075</v>
      </c>
    </row>
    <row r="172" spans="1:4" s="92" customFormat="1">
      <c r="A172" s="92" t="s">
        <v>985</v>
      </c>
      <c r="B172" s="115" t="s">
        <v>981</v>
      </c>
      <c r="C172" s="124"/>
      <c r="D172" s="92" t="s">
        <v>1076</v>
      </c>
    </row>
    <row r="173" spans="1:4" s="92" customFormat="1">
      <c r="A173" s="92" t="s">
        <v>977</v>
      </c>
      <c r="B173" s="116" t="s">
        <v>978</v>
      </c>
      <c r="C173" s="120"/>
      <c r="D173" s="92" t="s">
        <v>104</v>
      </c>
    </row>
    <row r="174" spans="1:4" s="92" customFormat="1">
      <c r="A174" s="92" t="s">
        <v>986</v>
      </c>
      <c r="B174" s="115" t="s">
        <v>982</v>
      </c>
      <c r="C174" s="126"/>
      <c r="D174" s="92" t="s">
        <v>103</v>
      </c>
    </row>
    <row r="175" spans="1:4" s="92" customFormat="1">
      <c r="A175" s="92" t="s">
        <v>971</v>
      </c>
      <c r="B175" s="116" t="s">
        <v>972</v>
      </c>
      <c r="C175" s="110"/>
      <c r="D175" s="92" t="s">
        <v>102</v>
      </c>
    </row>
    <row r="176" spans="1:4" s="92" customFormat="1">
      <c r="A176" s="92" t="s">
        <v>964</v>
      </c>
      <c r="B176" s="116" t="s">
        <v>974</v>
      </c>
      <c r="C176" s="118"/>
      <c r="D176" s="92" t="s">
        <v>101</v>
      </c>
    </row>
    <row r="177" spans="1:4" s="92" customFormat="1">
      <c r="B177" s="115"/>
    </row>
    <row r="178" spans="1:4" s="92" customFormat="1">
      <c r="A178" s="82" t="s">
        <v>1079</v>
      </c>
      <c r="B178" s="113"/>
      <c r="C178" s="81"/>
      <c r="D178" s="81"/>
    </row>
    <row r="179" spans="1:4" s="92" customFormat="1">
      <c r="A179" s="112" t="s">
        <v>959</v>
      </c>
      <c r="B179" s="114" t="s">
        <v>960</v>
      </c>
      <c r="C179" s="112" t="s">
        <v>961</v>
      </c>
      <c r="D179" s="112" t="s">
        <v>962</v>
      </c>
    </row>
    <row r="180" spans="1:4" s="92" customFormat="1">
      <c r="A180" s="92" t="s">
        <v>969</v>
      </c>
      <c r="B180" s="115" t="s">
        <v>980</v>
      </c>
      <c r="C180" s="121"/>
      <c r="D180" s="92" t="s">
        <v>914</v>
      </c>
    </row>
    <row r="181" spans="1:4" s="92" customFormat="1">
      <c r="A181" s="92" t="s">
        <v>987</v>
      </c>
      <c r="B181" s="115" t="s">
        <v>983</v>
      </c>
      <c r="C181" s="127"/>
      <c r="D181" s="92" t="s">
        <v>1044</v>
      </c>
    </row>
    <row r="182" spans="1:4" s="92" customFormat="1">
      <c r="A182" s="92" t="s">
        <v>977</v>
      </c>
      <c r="B182" s="116" t="s">
        <v>978</v>
      </c>
      <c r="C182" s="120"/>
      <c r="D182" s="92" t="s">
        <v>98</v>
      </c>
    </row>
    <row r="183" spans="1:4" s="92" customFormat="1">
      <c r="A183" s="92" t="s">
        <v>984</v>
      </c>
      <c r="B183" s="115" t="s">
        <v>1001</v>
      </c>
      <c r="C183" s="125"/>
      <c r="D183" s="92" t="s">
        <v>99</v>
      </c>
    </row>
    <row r="184" spans="1:4" s="92" customFormat="1">
      <c r="A184" s="92" t="s">
        <v>970</v>
      </c>
      <c r="B184" s="116" t="s">
        <v>975</v>
      </c>
      <c r="C184" s="119"/>
      <c r="D184" s="92" t="s">
        <v>93</v>
      </c>
    </row>
    <row r="185" spans="1:4" s="92" customFormat="1">
      <c r="A185" s="92" t="s">
        <v>985</v>
      </c>
      <c r="B185" s="115" t="s">
        <v>981</v>
      </c>
      <c r="C185" s="124"/>
      <c r="D185" s="92" t="s">
        <v>1077</v>
      </c>
    </row>
    <row r="186" spans="1:4" s="92" customFormat="1">
      <c r="A186" s="92" t="s">
        <v>964</v>
      </c>
      <c r="B186" s="116" t="s">
        <v>974</v>
      </c>
      <c r="C186" s="118"/>
      <c r="D186" s="92" t="s">
        <v>486</v>
      </c>
    </row>
    <row r="187" spans="1:4" s="92" customFormat="1">
      <c r="A187" s="92" t="s">
        <v>1053</v>
      </c>
      <c r="B187" s="116" t="s">
        <v>1055</v>
      </c>
      <c r="C187" s="136"/>
      <c r="D187" s="92" t="s">
        <v>1052</v>
      </c>
    </row>
    <row r="188" spans="1:4" s="92" customFormat="1">
      <c r="A188" s="92" t="s">
        <v>1054</v>
      </c>
      <c r="B188" s="116">
        <v>740000</v>
      </c>
      <c r="C188" s="137"/>
      <c r="D188" s="92" t="s">
        <v>911</v>
      </c>
    </row>
    <row r="189" spans="1:4" s="92" customFormat="1">
      <c r="A189" s="92" t="s">
        <v>971</v>
      </c>
      <c r="B189" s="116" t="s">
        <v>972</v>
      </c>
      <c r="C189" s="110"/>
      <c r="D189" s="92" t="s">
        <v>1078</v>
      </c>
    </row>
    <row r="190" spans="1:4" s="92" customFormat="1">
      <c r="B190" s="115"/>
    </row>
    <row r="191" spans="1:4" s="92" customFormat="1">
      <c r="A191" s="82" t="s">
        <v>1080</v>
      </c>
      <c r="B191" s="113"/>
      <c r="C191" s="81"/>
      <c r="D191" s="81"/>
    </row>
    <row r="192" spans="1:4" s="92" customFormat="1">
      <c r="A192" s="112" t="s">
        <v>959</v>
      </c>
      <c r="B192" s="114" t="s">
        <v>960</v>
      </c>
      <c r="C192" s="112" t="s">
        <v>961</v>
      </c>
      <c r="D192" s="112" t="s">
        <v>962</v>
      </c>
    </row>
    <row r="193" spans="1:4" s="92" customFormat="1">
      <c r="A193" s="92" t="s">
        <v>969</v>
      </c>
      <c r="B193" s="115" t="s">
        <v>980</v>
      </c>
      <c r="C193" s="121"/>
      <c r="D193" s="92" t="s">
        <v>914</v>
      </c>
    </row>
    <row r="194" spans="1:4" s="92" customFormat="1">
      <c r="A194" s="92" t="s">
        <v>964</v>
      </c>
      <c r="B194" s="116" t="s">
        <v>974</v>
      </c>
      <c r="C194" s="118"/>
      <c r="D194" s="92" t="s">
        <v>486</v>
      </c>
    </row>
    <row r="195" spans="1:4" s="92" customFormat="1">
      <c r="A195" s="92" t="s">
        <v>987</v>
      </c>
      <c r="B195" s="115" t="s">
        <v>983</v>
      </c>
      <c r="C195" s="127"/>
      <c r="D195" s="92" t="s">
        <v>1044</v>
      </c>
    </row>
    <row r="196" spans="1:4" s="92" customFormat="1">
      <c r="A196" s="92" t="s">
        <v>977</v>
      </c>
      <c r="B196" s="116" t="s">
        <v>978</v>
      </c>
      <c r="C196" s="120"/>
      <c r="D196" s="92" t="s">
        <v>98</v>
      </c>
    </row>
    <row r="197" spans="1:4" s="92" customFormat="1">
      <c r="A197" s="92" t="s">
        <v>1005</v>
      </c>
      <c r="B197" s="115" t="s">
        <v>1002</v>
      </c>
      <c r="C197" s="133"/>
      <c r="D197" s="92" t="s">
        <v>1073</v>
      </c>
    </row>
    <row r="198" spans="1:4" s="92" customFormat="1">
      <c r="A198" s="92" t="s">
        <v>1053</v>
      </c>
      <c r="B198" s="116" t="s">
        <v>1055</v>
      </c>
      <c r="C198" s="136"/>
      <c r="D198" s="92" t="s">
        <v>1052</v>
      </c>
    </row>
    <row r="199" spans="1:4" s="92" customFormat="1">
      <c r="A199" s="92" t="s">
        <v>971</v>
      </c>
      <c r="B199" s="116" t="s">
        <v>972</v>
      </c>
      <c r="C199" s="110"/>
      <c r="D199" s="92" t="s">
        <v>1078</v>
      </c>
    </row>
    <row r="200" spans="1:4" s="92" customFormat="1">
      <c r="A200" s="92" t="s">
        <v>985</v>
      </c>
      <c r="B200" s="115" t="s">
        <v>981</v>
      </c>
      <c r="C200" s="124"/>
      <c r="D200" s="92" t="s">
        <v>1077</v>
      </c>
    </row>
    <row r="201" spans="1:4" s="92" customFormat="1">
      <c r="A201" s="92" t="s">
        <v>970</v>
      </c>
      <c r="B201" s="116" t="s">
        <v>975</v>
      </c>
      <c r="C201" s="119"/>
      <c r="D201" s="92" t="s">
        <v>93</v>
      </c>
    </row>
    <row r="202" spans="1:4" s="92" customFormat="1">
      <c r="A202" s="92" t="s">
        <v>984</v>
      </c>
      <c r="B202" s="115" t="s">
        <v>1001</v>
      </c>
      <c r="C202" s="125"/>
      <c r="D202" s="92" t="s">
        <v>99</v>
      </c>
    </row>
    <row r="203" spans="1:4" s="92" customFormat="1">
      <c r="B203" s="115"/>
    </row>
    <row r="204" spans="1:4">
      <c r="A204" s="82" t="s">
        <v>1061</v>
      </c>
      <c r="B204" s="113"/>
      <c r="C204" s="81"/>
      <c r="D204" s="81"/>
    </row>
    <row r="205" spans="1:4">
      <c r="A205" s="112" t="s">
        <v>959</v>
      </c>
      <c r="B205" s="114" t="s">
        <v>960</v>
      </c>
      <c r="C205" s="112" t="s">
        <v>961</v>
      </c>
      <c r="D205" s="112" t="s">
        <v>962</v>
      </c>
    </row>
    <row r="206" spans="1:4">
      <c r="A206" s="92" t="s">
        <v>969</v>
      </c>
      <c r="B206" s="115" t="s">
        <v>980</v>
      </c>
      <c r="C206" s="121"/>
      <c r="D206" s="92" t="s">
        <v>475</v>
      </c>
    </row>
    <row r="207" spans="1:4">
      <c r="A207" s="92" t="s">
        <v>1010</v>
      </c>
      <c r="B207" s="115" t="s">
        <v>1004</v>
      </c>
      <c r="C207" s="134"/>
      <c r="D207" t="s">
        <v>1043</v>
      </c>
    </row>
    <row r="208" spans="1:4" s="92" customFormat="1">
      <c r="A208" s="92" t="s">
        <v>1009</v>
      </c>
      <c r="B208" s="115" t="s">
        <v>1003</v>
      </c>
      <c r="C208" s="132"/>
      <c r="D208" s="92" t="s">
        <v>913</v>
      </c>
    </row>
    <row r="209" spans="1:5">
      <c r="A209" s="92" t="s">
        <v>977</v>
      </c>
      <c r="B209" s="116" t="s">
        <v>978</v>
      </c>
      <c r="C209" s="120"/>
      <c r="D209" t="s">
        <v>98</v>
      </c>
    </row>
    <row r="210" spans="1:5">
      <c r="A210" s="92" t="s">
        <v>984</v>
      </c>
      <c r="B210" s="115" t="s">
        <v>1001</v>
      </c>
      <c r="C210" s="125"/>
      <c r="D210" t="s">
        <v>1050</v>
      </c>
      <c r="E210" s="92"/>
    </row>
    <row r="211" spans="1:5">
      <c r="A211" s="92" t="s">
        <v>1005</v>
      </c>
      <c r="B211" s="115" t="s">
        <v>1002</v>
      </c>
      <c r="C211" s="133"/>
      <c r="D211" t="s">
        <v>1051</v>
      </c>
      <c r="E211" s="92"/>
    </row>
    <row r="212" spans="1:5">
      <c r="A212" s="92" t="s">
        <v>958</v>
      </c>
      <c r="B212" s="117" t="s">
        <v>965</v>
      </c>
      <c r="C212" s="111"/>
      <c r="D212" t="s">
        <v>95</v>
      </c>
      <c r="E212" s="92"/>
    </row>
    <row r="213" spans="1:5">
      <c r="A213" s="92" t="s">
        <v>986</v>
      </c>
      <c r="B213" s="115" t="s">
        <v>982</v>
      </c>
      <c r="C213" s="126"/>
      <c r="D213" t="s">
        <v>94</v>
      </c>
    </row>
    <row r="214" spans="1:5">
      <c r="A214" s="92" t="s">
        <v>971</v>
      </c>
      <c r="B214" s="116" t="s">
        <v>972</v>
      </c>
      <c r="C214" s="110"/>
      <c r="D214" t="s">
        <v>1091</v>
      </c>
    </row>
    <row r="215" spans="1:5">
      <c r="A215" s="92" t="s">
        <v>970</v>
      </c>
      <c r="B215" s="116" t="s">
        <v>975</v>
      </c>
      <c r="C215" s="119"/>
      <c r="D215" t="s">
        <v>93</v>
      </c>
    </row>
    <row r="216" spans="1:5">
      <c r="A216" s="107" t="s">
        <v>994</v>
      </c>
      <c r="B216" s="128" t="s">
        <v>993</v>
      </c>
      <c r="C216" s="129"/>
      <c r="D216" t="s">
        <v>483</v>
      </c>
    </row>
    <row r="217" spans="1:5">
      <c r="A217" s="92" t="s">
        <v>964</v>
      </c>
      <c r="B217" s="116" t="s">
        <v>974</v>
      </c>
      <c r="C217" s="118"/>
      <c r="D217" t="s">
        <v>486</v>
      </c>
    </row>
    <row r="218" spans="1:5" s="92" customFormat="1">
      <c r="A218" s="92" t="s">
        <v>1054</v>
      </c>
      <c r="B218" s="116">
        <v>740000</v>
      </c>
      <c r="C218" s="137"/>
      <c r="D218" s="92" t="s">
        <v>911</v>
      </c>
    </row>
    <row r="219" spans="1:5" s="92" customFormat="1"/>
    <row r="220" spans="1:5">
      <c r="A220" s="82" t="s">
        <v>1233</v>
      </c>
      <c r="B220" s="113"/>
      <c r="C220" s="81"/>
      <c r="D220" s="81"/>
    </row>
    <row r="221" spans="1:5">
      <c r="A221" s="112" t="s">
        <v>959</v>
      </c>
      <c r="B221" s="114" t="s">
        <v>960</v>
      </c>
      <c r="C221" s="112" t="s">
        <v>961</v>
      </c>
      <c r="D221" s="112" t="s">
        <v>962</v>
      </c>
    </row>
    <row r="222" spans="1:5">
      <c r="A222" s="92" t="s">
        <v>969</v>
      </c>
      <c r="B222" s="115" t="s">
        <v>980</v>
      </c>
      <c r="C222" s="121"/>
      <c r="D222" s="92" t="s">
        <v>914</v>
      </c>
    </row>
    <row r="223" spans="1:5">
      <c r="A223" s="92" t="s">
        <v>984</v>
      </c>
      <c r="B223" s="115" t="s">
        <v>1001</v>
      </c>
      <c r="C223" s="125"/>
      <c r="D223" s="92" t="s">
        <v>99</v>
      </c>
    </row>
    <row r="224" spans="1:5" s="92" customFormat="1">
      <c r="A224" s="92" t="s">
        <v>987</v>
      </c>
      <c r="B224" s="115" t="s">
        <v>983</v>
      </c>
      <c r="C224" s="127"/>
      <c r="D224" s="92" t="s">
        <v>1044</v>
      </c>
    </row>
    <row r="225" spans="1:4">
      <c r="A225" s="92" t="s">
        <v>1009</v>
      </c>
      <c r="B225" s="115" t="s">
        <v>1003</v>
      </c>
      <c r="C225" s="132"/>
      <c r="D225" s="92" t="s">
        <v>913</v>
      </c>
    </row>
    <row r="226" spans="1:4">
      <c r="A226" s="92" t="s">
        <v>1010</v>
      </c>
      <c r="B226" s="115" t="s">
        <v>1004</v>
      </c>
      <c r="C226" s="134"/>
      <c r="D226" s="92" t="s">
        <v>1043</v>
      </c>
    </row>
    <row r="227" spans="1:4">
      <c r="A227" s="92" t="s">
        <v>977</v>
      </c>
      <c r="B227" s="116" t="s">
        <v>978</v>
      </c>
      <c r="C227" s="120"/>
      <c r="D227" s="92" t="s">
        <v>98</v>
      </c>
    </row>
    <row r="228" spans="1:4">
      <c r="A228" s="92" t="s">
        <v>986</v>
      </c>
      <c r="B228" s="115" t="s">
        <v>982</v>
      </c>
      <c r="C228" s="126"/>
      <c r="D228" s="92" t="s">
        <v>1093</v>
      </c>
    </row>
    <row r="229" spans="1:4">
      <c r="A229" s="92" t="s">
        <v>964</v>
      </c>
      <c r="B229" s="116" t="s">
        <v>974</v>
      </c>
      <c r="C229" s="118"/>
      <c r="D229" s="92" t="s">
        <v>1092</v>
      </c>
    </row>
    <row r="230" spans="1:4">
      <c r="A230" s="92" t="s">
        <v>970</v>
      </c>
      <c r="B230" s="116" t="s">
        <v>975</v>
      </c>
      <c r="C230" s="119"/>
      <c r="D230" s="92" t="s">
        <v>93</v>
      </c>
    </row>
    <row r="231" spans="1:4">
      <c r="A231" s="92" t="s">
        <v>971</v>
      </c>
      <c r="B231" s="116" t="s">
        <v>972</v>
      </c>
      <c r="C231" s="110"/>
      <c r="D231" s="92" t="s">
        <v>1091</v>
      </c>
    </row>
    <row r="232" spans="1:4">
      <c r="A232" s="92" t="s">
        <v>1054</v>
      </c>
      <c r="B232" s="116">
        <v>740000</v>
      </c>
      <c r="C232" s="137"/>
      <c r="D232" s="92"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1453</v>
      </c>
      <c r="C2" s="167" t="s">
        <v>1464</v>
      </c>
    </row>
    <row r="3" spans="1:3">
      <c r="A3" s="7" t="s">
        <v>2159</v>
      </c>
      <c r="B3" s="7" t="s">
        <v>2160</v>
      </c>
    </row>
    <row r="4" spans="1:3">
      <c r="A4" s="7" t="s">
        <v>2161</v>
      </c>
      <c r="B4" s="7" t="s">
        <v>2162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89" t="s">
        <v>1627</v>
      </c>
      <c r="B1" s="190" t="s">
        <v>1628</v>
      </c>
      <c r="C1" s="190" t="s">
        <v>1629</v>
      </c>
      <c r="D1" s="190" t="s">
        <v>1630</v>
      </c>
      <c r="E1" s="189" t="s">
        <v>1631</v>
      </c>
    </row>
    <row r="2" spans="1:5" ht="42.75">
      <c r="A2" s="3" t="s">
        <v>367</v>
      </c>
      <c r="B2" s="3">
        <v>2030</v>
      </c>
      <c r="C2" s="5">
        <f>B278</f>
        <v>5222.274990759357</v>
      </c>
      <c r="D2" s="5">
        <f>B277</f>
        <v>5382.9603750904134</v>
      </c>
      <c r="E2" s="3" t="s">
        <v>1632</v>
      </c>
    </row>
    <row r="3" spans="1:5">
      <c r="C3" s="5"/>
      <c r="D3" s="5"/>
    </row>
    <row r="4" spans="1:5" s="92" customFormat="1">
      <c r="A4" s="189" t="s">
        <v>1633</v>
      </c>
      <c r="B4" s="151"/>
      <c r="C4" s="191"/>
      <c r="D4" s="5"/>
      <c r="E4" s="3"/>
    </row>
    <row r="5" spans="1:5" s="92" customFormat="1">
      <c r="A5" s="23" t="s">
        <v>1634</v>
      </c>
      <c r="B5" s="3"/>
      <c r="C5" s="5"/>
      <c r="D5" s="5"/>
      <c r="E5" s="3"/>
    </row>
    <row r="6" spans="1:5" s="92" customFormat="1">
      <c r="A6" s="23" t="s">
        <v>1635</v>
      </c>
      <c r="B6" s="3"/>
      <c r="C6" s="5"/>
      <c r="D6" s="5"/>
      <c r="E6" s="3"/>
    </row>
    <row r="7" spans="1:5" s="92" customFormat="1">
      <c r="A7" s="23" t="s">
        <v>1636</v>
      </c>
      <c r="B7" s="3"/>
      <c r="C7" s="5"/>
      <c r="D7" s="5"/>
      <c r="E7" s="3"/>
    </row>
    <row r="8" spans="1:5" s="92" customFormat="1">
      <c r="A8" s="23"/>
      <c r="B8" s="3"/>
      <c r="C8" s="5"/>
      <c r="D8" s="5"/>
      <c r="E8" s="3"/>
    </row>
    <row r="9" spans="1:5" s="92" customFormat="1">
      <c r="A9" s="23" t="s">
        <v>1637</v>
      </c>
      <c r="B9" s="3"/>
      <c r="C9" s="5"/>
      <c r="D9" s="5"/>
      <c r="E9" s="3"/>
    </row>
    <row r="10" spans="1:5" s="92" customFormat="1">
      <c r="A10" s="23" t="s">
        <v>1638</v>
      </c>
      <c r="B10" s="3"/>
      <c r="C10" s="5"/>
      <c r="D10" s="5"/>
      <c r="E10" s="3"/>
    </row>
    <row r="11" spans="1:5" s="92" customFormat="1">
      <c r="A11" s="23"/>
      <c r="B11" s="3"/>
      <c r="C11" s="5"/>
      <c r="D11" s="5"/>
      <c r="E11" s="3"/>
    </row>
    <row r="12" spans="1:5" s="92" customFormat="1">
      <c r="A12" s="23" t="s">
        <v>1639</v>
      </c>
      <c r="B12" s="3"/>
      <c r="C12" s="5"/>
      <c r="D12" s="5"/>
      <c r="E12" s="3"/>
    </row>
    <row r="13" spans="1:5" s="92" customFormat="1">
      <c r="A13" s="23" t="s">
        <v>1640</v>
      </c>
      <c r="B13" s="3"/>
      <c r="C13" s="5"/>
      <c r="D13" s="5"/>
      <c r="E13" s="3"/>
    </row>
    <row r="14" spans="1:5" s="92" customFormat="1">
      <c r="A14" s="23" t="s">
        <v>1641</v>
      </c>
      <c r="B14" s="3"/>
      <c r="C14" s="5"/>
      <c r="D14" s="5"/>
      <c r="E14" s="3"/>
    </row>
    <row r="15" spans="1:5" s="92" customFormat="1">
      <c r="A15" s="23" t="s">
        <v>1642</v>
      </c>
      <c r="B15" s="3"/>
      <c r="C15" s="5"/>
      <c r="D15" s="5"/>
      <c r="E15" s="3"/>
    </row>
    <row r="16" spans="1:5" s="92" customFormat="1">
      <c r="A16" s="46" t="s">
        <v>1643</v>
      </c>
      <c r="B16" s="3"/>
      <c r="C16" s="5"/>
      <c r="D16" s="5"/>
      <c r="E16" s="3"/>
    </row>
    <row r="17" spans="1:5" s="92" customFormat="1">
      <c r="A17" s="23"/>
      <c r="B17" s="3"/>
      <c r="C17" s="5"/>
      <c r="D17" s="5"/>
      <c r="E17" s="3"/>
    </row>
    <row r="18" spans="1:5" s="92" customFormat="1">
      <c r="A18" s="23" t="s">
        <v>1644</v>
      </c>
      <c r="B18" s="3"/>
      <c r="C18" s="5"/>
      <c r="D18" s="5"/>
      <c r="E18" s="3"/>
    </row>
    <row r="19" spans="1:5" s="92" customFormat="1">
      <c r="A19" s="23" t="s">
        <v>1645</v>
      </c>
      <c r="B19" s="3"/>
      <c r="C19" s="5"/>
      <c r="D19" s="5"/>
      <c r="E19" s="3"/>
    </row>
    <row r="20" spans="1:5" s="92" customFormat="1">
      <c r="A20" s="23" t="s">
        <v>1646</v>
      </c>
      <c r="B20" s="3"/>
      <c r="C20" s="5"/>
      <c r="D20" s="5"/>
      <c r="E20" s="3"/>
    </row>
    <row r="21" spans="1:5" s="92" customFormat="1">
      <c r="A21" s="23" t="s">
        <v>1647</v>
      </c>
      <c r="B21" s="3"/>
      <c r="C21" s="5"/>
      <c r="D21" s="5"/>
      <c r="E21" s="3"/>
    </row>
    <row r="22" spans="1:5" s="92" customFormat="1">
      <c r="A22" s="23" t="s">
        <v>1648</v>
      </c>
      <c r="B22" s="3"/>
      <c r="C22" s="5"/>
      <c r="D22" s="5"/>
      <c r="E22" s="3"/>
    </row>
    <row r="23" spans="1:5" s="92" customFormat="1">
      <c r="A23" s="23"/>
      <c r="B23" s="3"/>
      <c r="C23" s="5"/>
      <c r="D23" s="5"/>
      <c r="E23" s="3"/>
    </row>
    <row r="24" spans="1:5" s="92" customFormat="1">
      <c r="A24" s="19" t="s">
        <v>1649</v>
      </c>
      <c r="B24" s="3"/>
      <c r="C24" s="5"/>
      <c r="D24" s="5"/>
      <c r="E24" s="3"/>
    </row>
    <row r="25" spans="1:5" s="92" customFormat="1">
      <c r="A25" s="23" t="s">
        <v>1650</v>
      </c>
      <c r="B25" s="3"/>
      <c r="C25" s="5"/>
      <c r="D25" s="5"/>
      <c r="E25" s="3"/>
    </row>
    <row r="26" spans="1:5" s="92" customFormat="1">
      <c r="A26" s="23" t="s">
        <v>1651</v>
      </c>
      <c r="B26" s="3"/>
      <c r="C26" s="5"/>
      <c r="D26" s="5"/>
      <c r="E26" s="3"/>
    </row>
    <row r="27" spans="1:5" s="92" customFormat="1">
      <c r="A27" s="23"/>
      <c r="B27" s="3"/>
      <c r="C27" s="5"/>
      <c r="D27" s="5"/>
      <c r="E27" s="3"/>
    </row>
    <row r="28" spans="1:5" s="92" customFormat="1">
      <c r="A28" s="23"/>
      <c r="B28" s="3"/>
      <c r="C28" s="5"/>
      <c r="D28" s="5"/>
      <c r="E28" s="3"/>
    </row>
    <row r="29" spans="1:5" s="92" customFormat="1">
      <c r="A29" s="47" t="s">
        <v>1652</v>
      </c>
      <c r="B29" s="3"/>
      <c r="C29" s="5"/>
      <c r="D29" s="5"/>
      <c r="E29" s="3"/>
    </row>
    <row r="30" spans="1:5" s="92" customFormat="1">
      <c r="A30" s="23" t="s">
        <v>1653</v>
      </c>
      <c r="B30" s="3"/>
      <c r="C30" s="5"/>
      <c r="D30" s="5"/>
      <c r="E30" s="3"/>
    </row>
    <row r="31" spans="1:5" s="92" customFormat="1">
      <c r="A31" s="192">
        <v>2012</v>
      </c>
      <c r="B31" s="3"/>
      <c r="C31" s="5"/>
      <c r="D31" s="5"/>
      <c r="E31" s="3"/>
    </row>
    <row r="32" spans="1:5" s="92" customFormat="1">
      <c r="A32" s="92" t="s">
        <v>1654</v>
      </c>
      <c r="B32" s="3"/>
      <c r="C32" s="5"/>
      <c r="D32" s="5"/>
      <c r="E32" s="3"/>
    </row>
    <row r="33" spans="1:5" s="92" customFormat="1">
      <c r="A33" s="46" t="s">
        <v>1655</v>
      </c>
      <c r="B33" s="3"/>
      <c r="C33" s="5"/>
      <c r="D33" s="5"/>
      <c r="E33" s="3"/>
    </row>
    <row r="34" spans="1:5" s="92" customFormat="1">
      <c r="A34" s="23" t="s">
        <v>1656</v>
      </c>
      <c r="B34" s="3"/>
      <c r="C34" s="5"/>
      <c r="D34" s="5"/>
      <c r="E34" s="3"/>
    </row>
    <row r="35" spans="1:5" s="92" customFormat="1">
      <c r="A35" s="23"/>
      <c r="B35" s="3"/>
      <c r="C35" s="5"/>
      <c r="D35" s="5"/>
      <c r="E35" s="3"/>
    </row>
    <row r="36" spans="1:5" s="92" customFormat="1">
      <c r="A36" s="47" t="s">
        <v>1657</v>
      </c>
      <c r="B36" s="3"/>
      <c r="C36" s="5"/>
      <c r="D36" s="5"/>
      <c r="E36" s="3"/>
    </row>
    <row r="37" spans="1:5" s="92" customFormat="1">
      <c r="A37" s="23" t="s">
        <v>1653</v>
      </c>
      <c r="B37" s="3"/>
      <c r="C37" s="5"/>
      <c r="D37" s="5"/>
      <c r="E37" s="3"/>
    </row>
    <row r="38" spans="1:5" s="92" customFormat="1">
      <c r="A38" s="192">
        <v>2010</v>
      </c>
      <c r="B38" s="3"/>
      <c r="C38" s="5"/>
      <c r="D38" s="5"/>
      <c r="E38" s="3"/>
    </row>
    <row r="39" spans="1:5" s="92" customFormat="1">
      <c r="A39" s="92" t="s">
        <v>1658</v>
      </c>
      <c r="B39" s="3"/>
      <c r="C39" s="5"/>
      <c r="D39" s="5"/>
      <c r="E39" s="3"/>
    </row>
    <row r="40" spans="1:5" s="92" customFormat="1">
      <c r="A40" s="46" t="s">
        <v>1659</v>
      </c>
      <c r="B40" s="3"/>
      <c r="C40" s="5"/>
      <c r="D40" s="5"/>
      <c r="E40" s="3"/>
    </row>
    <row r="41" spans="1:5" s="92" customFormat="1">
      <c r="A41" s="23" t="s">
        <v>1660</v>
      </c>
      <c r="B41" s="3"/>
      <c r="C41" s="5"/>
      <c r="D41" s="5"/>
      <c r="E41" s="3"/>
    </row>
    <row r="42" spans="1:5" s="92" customFormat="1">
      <c r="A42" s="23"/>
      <c r="B42" s="3"/>
      <c r="C42" s="5"/>
      <c r="D42" s="5"/>
      <c r="E42" s="3"/>
    </row>
    <row r="43" spans="1:5" s="92" customFormat="1">
      <c r="A43" s="47" t="s">
        <v>1661</v>
      </c>
      <c r="B43" s="3"/>
      <c r="C43" s="5"/>
      <c r="D43" s="5"/>
      <c r="E43" s="3"/>
    </row>
    <row r="44" spans="1:5" s="92" customFormat="1">
      <c r="A44" s="92" t="s">
        <v>1662</v>
      </c>
      <c r="B44" s="3"/>
      <c r="C44" s="5"/>
      <c r="D44" s="5"/>
      <c r="E44" s="3"/>
    </row>
    <row r="45" spans="1:5" s="92" customFormat="1">
      <c r="A45" s="115">
        <v>2017</v>
      </c>
      <c r="B45" s="3"/>
      <c r="C45" s="5"/>
      <c r="D45" s="5"/>
      <c r="E45" s="3"/>
    </row>
    <row r="46" spans="1:5" s="92" customFormat="1">
      <c r="A46" s="92" t="s">
        <v>1663</v>
      </c>
      <c r="B46" s="3"/>
      <c r="C46" s="5"/>
      <c r="D46" s="5"/>
      <c r="E46" s="3"/>
    </row>
    <row r="47" spans="1:5" s="92" customFormat="1">
      <c r="A47" s="46" t="s">
        <v>1664</v>
      </c>
      <c r="B47" s="3"/>
      <c r="C47" s="5"/>
      <c r="D47" s="5"/>
      <c r="E47" s="3"/>
    </row>
    <row r="48" spans="1:5" s="92" customFormat="1">
      <c r="A48" s="23" t="s">
        <v>1665</v>
      </c>
      <c r="B48" s="3"/>
      <c r="C48" s="5"/>
      <c r="D48" s="5"/>
      <c r="E48" s="3"/>
    </row>
    <row r="49" spans="1:5" s="92" customFormat="1">
      <c r="A49" s="23"/>
      <c r="B49" s="3"/>
      <c r="C49" s="5"/>
      <c r="D49" s="5"/>
      <c r="E49" s="3"/>
    </row>
    <row r="50" spans="1:5" s="92" customFormat="1">
      <c r="A50" s="47" t="s">
        <v>1666</v>
      </c>
      <c r="B50" s="3"/>
      <c r="C50" s="5"/>
      <c r="D50" s="5"/>
      <c r="E50" s="3"/>
    </row>
    <row r="51" spans="1:5" s="92" customFormat="1">
      <c r="A51" s="23" t="s">
        <v>1667</v>
      </c>
      <c r="B51" s="3"/>
      <c r="C51" s="5"/>
      <c r="D51" s="5"/>
      <c r="E51" s="3"/>
    </row>
    <row r="52" spans="1:5" s="92" customFormat="1">
      <c r="A52" s="192">
        <v>2013</v>
      </c>
      <c r="B52" s="3"/>
      <c r="C52" s="5"/>
      <c r="D52" s="5"/>
      <c r="E52" s="3"/>
    </row>
    <row r="53" spans="1:5" s="92" customFormat="1">
      <c r="A53" s="23" t="s">
        <v>1668</v>
      </c>
      <c r="B53" s="3"/>
      <c r="C53" s="5"/>
      <c r="D53" s="5"/>
      <c r="E53" s="3"/>
    </row>
    <row r="54" spans="1:5" s="92" customFormat="1">
      <c r="A54" s="46" t="s">
        <v>1669</v>
      </c>
      <c r="B54" s="3"/>
      <c r="C54" s="5"/>
      <c r="D54" s="5"/>
      <c r="E54" s="3"/>
    </row>
    <row r="55" spans="1:5" s="92" customFormat="1">
      <c r="A55" s="23" t="s">
        <v>1670</v>
      </c>
      <c r="B55" s="3"/>
      <c r="C55" s="5"/>
      <c r="D55" s="5"/>
      <c r="E55" s="3"/>
    </row>
    <row r="56" spans="1:5" s="92" customFormat="1">
      <c r="A56" s="23"/>
      <c r="B56" s="3"/>
      <c r="C56" s="5"/>
      <c r="D56" s="5"/>
      <c r="E56" s="3"/>
    </row>
    <row r="57" spans="1:5" s="92" customFormat="1">
      <c r="A57" s="23"/>
      <c r="B57" s="3"/>
      <c r="C57" s="5"/>
      <c r="D57" s="5"/>
      <c r="E57" s="3"/>
    </row>
    <row r="58" spans="1:5" s="92" customFormat="1">
      <c r="A58" s="47" t="s">
        <v>1671</v>
      </c>
      <c r="B58" s="151"/>
      <c r="C58" s="191"/>
      <c r="D58" s="5"/>
      <c r="E58" s="3"/>
    </row>
    <row r="59" spans="1:5" s="92" customFormat="1" ht="28.5">
      <c r="A59" s="112" t="s">
        <v>1672</v>
      </c>
      <c r="B59" s="193" t="s">
        <v>1673</v>
      </c>
      <c r="C59" s="193" t="s">
        <v>1674</v>
      </c>
      <c r="D59" s="5"/>
      <c r="E59" s="3"/>
    </row>
    <row r="60" spans="1:5" s="92" customFormat="1">
      <c r="A60" s="112" t="s">
        <v>545</v>
      </c>
      <c r="B60" s="83">
        <v>1</v>
      </c>
      <c r="C60" s="83">
        <v>1</v>
      </c>
      <c r="D60" s="5"/>
      <c r="E60" s="3"/>
    </row>
    <row r="61" spans="1:5" s="92" customFormat="1">
      <c r="A61" s="112" t="s">
        <v>546</v>
      </c>
      <c r="B61" s="83">
        <v>16.2</v>
      </c>
      <c r="C61" s="83">
        <v>5</v>
      </c>
      <c r="D61" s="5"/>
      <c r="E61" s="3"/>
    </row>
    <row r="62" spans="1:5" s="92" customFormat="1">
      <c r="A62" s="112" t="s">
        <v>521</v>
      </c>
      <c r="B62" s="83">
        <v>5.6</v>
      </c>
      <c r="C62" s="83">
        <v>1.8</v>
      </c>
      <c r="D62" s="5"/>
      <c r="E62" s="3"/>
    </row>
    <row r="63" spans="1:5" s="92" customFormat="1">
      <c r="A63" s="112" t="s">
        <v>547</v>
      </c>
      <c r="B63" s="83">
        <v>-2.4</v>
      </c>
      <c r="C63" s="83">
        <v>-8.1999999999999993</v>
      </c>
      <c r="D63" s="5"/>
      <c r="E63" s="3"/>
    </row>
    <row r="64" spans="1:5" s="92" customFormat="1">
      <c r="A64" s="112" t="s">
        <v>548</v>
      </c>
      <c r="B64" s="83">
        <v>0</v>
      </c>
      <c r="C64" s="83">
        <v>0</v>
      </c>
      <c r="D64" s="5"/>
      <c r="E64" s="3"/>
    </row>
    <row r="65" spans="1:7" s="92" customFormat="1">
      <c r="A65" s="112" t="s">
        <v>549</v>
      </c>
      <c r="B65" s="83">
        <v>0</v>
      </c>
      <c r="C65" s="83">
        <v>0</v>
      </c>
      <c r="D65" s="5"/>
      <c r="E65" s="3"/>
    </row>
    <row r="66" spans="1:7" s="92" customFormat="1">
      <c r="A66" s="112" t="s">
        <v>550</v>
      </c>
      <c r="B66" s="83">
        <v>0</v>
      </c>
      <c r="C66" s="83">
        <v>0</v>
      </c>
      <c r="D66" s="5"/>
      <c r="E66" s="3"/>
    </row>
    <row r="67" spans="1:7" s="92" customFormat="1">
      <c r="A67" s="112" t="s">
        <v>551</v>
      </c>
      <c r="B67" s="83">
        <v>1200</v>
      </c>
      <c r="C67" s="83">
        <v>345</v>
      </c>
      <c r="D67" s="5"/>
      <c r="E67" s="3"/>
    </row>
    <row r="68" spans="1:7" s="92" customFormat="1">
      <c r="A68" s="112" t="s">
        <v>552</v>
      </c>
      <c r="B68" s="83">
        <v>-160</v>
      </c>
      <c r="C68" s="83">
        <v>-46</v>
      </c>
      <c r="D68" s="5"/>
      <c r="E68" s="3"/>
    </row>
    <row r="69" spans="1:7" s="92" customFormat="1">
      <c r="A69" s="112" t="s">
        <v>553</v>
      </c>
      <c r="B69" s="83">
        <v>84</v>
      </c>
      <c r="C69" s="83">
        <v>28</v>
      </c>
      <c r="D69" s="5"/>
      <c r="E69" s="3"/>
    </row>
    <row r="70" spans="1:7" s="92" customFormat="1">
      <c r="A70" s="112" t="s">
        <v>554</v>
      </c>
      <c r="B70" s="83">
        <v>264</v>
      </c>
      <c r="C70" s="83">
        <v>265</v>
      </c>
      <c r="D70" s="5"/>
      <c r="E70" s="3"/>
    </row>
    <row r="71" spans="1:7" s="92" customFormat="1">
      <c r="A71" s="112" t="s">
        <v>555</v>
      </c>
      <c r="B71" s="83">
        <v>1</v>
      </c>
      <c r="C71" s="83">
        <v>1</v>
      </c>
      <c r="D71" s="5"/>
      <c r="E71" s="3"/>
    </row>
    <row r="72" spans="1:7" s="92" customFormat="1">
      <c r="A72" s="23"/>
      <c r="B72" s="3"/>
      <c r="C72" s="5"/>
      <c r="D72" s="5"/>
      <c r="E72" s="3"/>
    </row>
    <row r="73" spans="1:7" s="92" customFormat="1"/>
    <row r="74" spans="1:7" s="92" customFormat="1" ht="15.75">
      <c r="A74" s="194" t="s">
        <v>1675</v>
      </c>
      <c r="B74" s="195"/>
      <c r="C74" s="195"/>
      <c r="D74" s="195"/>
      <c r="E74" s="195"/>
      <c r="F74" s="195"/>
    </row>
    <row r="75" spans="1:7" s="92" customFormat="1" ht="28.5">
      <c r="A75" s="196"/>
      <c r="B75" s="197" t="s">
        <v>1676</v>
      </c>
      <c r="C75" s="197" t="s">
        <v>1677</v>
      </c>
      <c r="D75" s="197" t="s">
        <v>553</v>
      </c>
      <c r="E75" s="197" t="s">
        <v>554</v>
      </c>
      <c r="F75" s="198" t="s">
        <v>1678</v>
      </c>
      <c r="G75" s="107"/>
    </row>
    <row r="76" spans="1:7" s="92" customFormat="1" ht="16.149999999999999">
      <c r="A76" s="199" t="s">
        <v>1679</v>
      </c>
      <c r="B76" s="200">
        <v>1497029.2</v>
      </c>
      <c r="C76" s="200">
        <v>275358</v>
      </c>
      <c r="D76" s="200">
        <v>20564.2</v>
      </c>
      <c r="E76" s="200">
        <v>239.31</v>
      </c>
      <c r="F76" s="200">
        <v>1727706.1</v>
      </c>
    </row>
    <row r="77" spans="1:7" s="92" customFormat="1" ht="16.149999999999999">
      <c r="A77" s="201" t="s">
        <v>1680</v>
      </c>
      <c r="B77" s="202">
        <v>992836.3</v>
      </c>
      <c r="C77" s="203"/>
      <c r="D77" s="202">
        <v>4266.05</v>
      </c>
      <c r="E77" s="202">
        <v>56.88</v>
      </c>
      <c r="F77" s="202">
        <v>1100056.8899999999</v>
      </c>
    </row>
    <row r="78" spans="1:7" s="92" customFormat="1" ht="16.149999999999999">
      <c r="A78" s="204" t="s">
        <v>1681</v>
      </c>
      <c r="B78" s="205">
        <v>715829.8</v>
      </c>
      <c r="C78" s="206"/>
      <c r="D78" s="205">
        <v>8.14</v>
      </c>
      <c r="E78" s="205">
        <v>10.66</v>
      </c>
      <c r="F78" s="205">
        <v>719305.34</v>
      </c>
    </row>
    <row r="79" spans="1:7" s="92" customFormat="1" ht="16.149999999999999">
      <c r="A79" s="204" t="s">
        <v>1682</v>
      </c>
      <c r="B79" s="205">
        <v>33787.5</v>
      </c>
      <c r="C79" s="206"/>
      <c r="D79" s="205">
        <v>1.72</v>
      </c>
      <c r="E79" s="205">
        <v>7.0000000000000007E-2</v>
      </c>
      <c r="F79" s="205">
        <v>33845.32</v>
      </c>
    </row>
    <row r="80" spans="1:7" s="92" customFormat="1" ht="16.149999999999999">
      <c r="A80" s="204" t="s">
        <v>1683</v>
      </c>
      <c r="B80" s="205">
        <v>138858</v>
      </c>
      <c r="C80" s="206"/>
      <c r="D80" s="205">
        <v>23.47</v>
      </c>
      <c r="E80" s="205">
        <v>8.67</v>
      </c>
      <c r="F80" s="205">
        <v>142038.57</v>
      </c>
    </row>
    <row r="81" spans="1:7" s="92" customFormat="1">
      <c r="A81" s="207" t="s">
        <v>1684</v>
      </c>
      <c r="B81" s="208">
        <v>121211</v>
      </c>
      <c r="C81" s="206"/>
      <c r="D81" s="208">
        <v>23</v>
      </c>
      <c r="E81" s="208">
        <v>6</v>
      </c>
      <c r="F81" s="208">
        <v>123554</v>
      </c>
    </row>
    <row r="82" spans="1:7" s="92" customFormat="1">
      <c r="A82" s="207" t="s">
        <v>1685</v>
      </c>
      <c r="B82" s="208">
        <v>6109</v>
      </c>
      <c r="C82" s="206"/>
      <c r="D82" s="208">
        <v>0.34</v>
      </c>
      <c r="E82" s="208">
        <v>2.35</v>
      </c>
      <c r="F82" s="208">
        <v>6844.64</v>
      </c>
    </row>
    <row r="83" spans="1:7" s="92" customFormat="1">
      <c r="A83" s="207" t="s">
        <v>530</v>
      </c>
      <c r="B83" s="208">
        <v>10122</v>
      </c>
      <c r="C83" s="206"/>
      <c r="D83" s="208">
        <v>0.1</v>
      </c>
      <c r="E83" s="208">
        <v>0.28000000000000003</v>
      </c>
      <c r="F83" s="208">
        <v>10210.9</v>
      </c>
    </row>
    <row r="84" spans="1:7" s="92" customFormat="1">
      <c r="A84" s="207" t="s">
        <v>531</v>
      </c>
      <c r="B84" s="208">
        <v>1416</v>
      </c>
      <c r="C84" s="206"/>
      <c r="D84" s="208">
        <v>0.13</v>
      </c>
      <c r="E84" s="208">
        <v>0.04</v>
      </c>
      <c r="F84" s="208">
        <v>1431.13</v>
      </c>
    </row>
    <row r="85" spans="1:7" s="92" customFormat="1" ht="16.149999999999999">
      <c r="A85" s="204" t="s">
        <v>532</v>
      </c>
      <c r="B85" s="205">
        <v>69427</v>
      </c>
      <c r="C85" s="206"/>
      <c r="D85" s="205">
        <v>2721.94</v>
      </c>
      <c r="E85" s="205">
        <v>36.29</v>
      </c>
      <c r="F85" s="205">
        <v>137838.49</v>
      </c>
    </row>
    <row r="86" spans="1:7" s="92" customFormat="1" ht="16.149999999999999">
      <c r="A86" s="204" t="s">
        <v>1686</v>
      </c>
      <c r="B86" s="205">
        <v>1657</v>
      </c>
      <c r="C86" s="206"/>
      <c r="D86" s="205">
        <v>0.18</v>
      </c>
      <c r="E86" s="205">
        <v>0.04</v>
      </c>
      <c r="F86" s="205">
        <v>1673.18</v>
      </c>
    </row>
    <row r="87" spans="1:7" s="92" customFormat="1" ht="16.149999999999999">
      <c r="A87" s="204" t="s">
        <v>1687</v>
      </c>
      <c r="B87" s="205">
        <v>33277</v>
      </c>
      <c r="C87" s="206"/>
      <c r="D87" s="205">
        <v>1.2</v>
      </c>
      <c r="E87" s="205">
        <v>1.1499999999999999</v>
      </c>
      <c r="F87" s="205">
        <v>33658.699999999997</v>
      </c>
    </row>
    <row r="88" spans="1:7" s="92" customFormat="1" ht="16.149999999999999">
      <c r="A88" s="204" t="s">
        <v>535</v>
      </c>
      <c r="B88" s="206"/>
      <c r="C88" s="206"/>
      <c r="D88" s="205">
        <v>1509.4</v>
      </c>
      <c r="E88" s="206"/>
      <c r="F88" s="205">
        <v>31697.3</v>
      </c>
    </row>
    <row r="89" spans="1:7" s="92" customFormat="1" ht="16.149999999999999">
      <c r="A89" s="201" t="s">
        <v>1688</v>
      </c>
      <c r="B89" s="202">
        <v>405862.9</v>
      </c>
      <c r="C89" s="203"/>
      <c r="D89" s="202">
        <v>14.77</v>
      </c>
      <c r="E89" s="202">
        <v>20.56</v>
      </c>
      <c r="F89" s="202">
        <v>412546.53</v>
      </c>
      <c r="G89" s="107"/>
    </row>
    <row r="90" spans="1:7" s="92" customFormat="1" ht="16.149999999999999">
      <c r="A90" s="209" t="s">
        <v>1689</v>
      </c>
      <c r="B90" s="210">
        <v>130783.95</v>
      </c>
      <c r="C90" s="211"/>
      <c r="D90" s="210">
        <v>0.32</v>
      </c>
      <c r="E90" s="210">
        <v>0.46</v>
      </c>
      <c r="F90" s="210">
        <v>130933.27</v>
      </c>
    </row>
    <row r="91" spans="1:7" s="92" customFormat="1" ht="16.149999999999999">
      <c r="A91" s="204" t="s">
        <v>1690</v>
      </c>
      <c r="B91" s="205">
        <v>129920</v>
      </c>
      <c r="C91" s="206"/>
      <c r="D91" s="206"/>
      <c r="E91" s="206"/>
      <c r="F91" s="205">
        <v>129920</v>
      </c>
    </row>
    <row r="92" spans="1:7" s="92" customFormat="1" ht="16.149999999999999">
      <c r="A92" s="204" t="s">
        <v>1691</v>
      </c>
      <c r="B92" s="205">
        <v>277.82</v>
      </c>
      <c r="C92" s="206"/>
      <c r="D92" s="205">
        <v>0.32</v>
      </c>
      <c r="E92" s="205">
        <v>0.46</v>
      </c>
      <c r="F92" s="205">
        <v>427.14</v>
      </c>
    </row>
    <row r="93" spans="1:7" s="92" customFormat="1" ht="16.149999999999999">
      <c r="A93" s="204" t="s">
        <v>1692</v>
      </c>
      <c r="B93" s="205">
        <v>586.12</v>
      </c>
      <c r="C93" s="206"/>
      <c r="D93" s="206"/>
      <c r="E93" s="206"/>
      <c r="F93" s="205">
        <v>586.12</v>
      </c>
    </row>
    <row r="94" spans="1:7" s="92" customFormat="1" ht="16.149999999999999">
      <c r="A94" s="209" t="s">
        <v>1038</v>
      </c>
      <c r="B94" s="210">
        <v>27888.86</v>
      </c>
      <c r="C94" s="211"/>
      <c r="D94" s="210">
        <v>11.14</v>
      </c>
      <c r="E94" s="210">
        <v>17.329999999999998</v>
      </c>
      <c r="F94" s="210">
        <v>33496.42</v>
      </c>
    </row>
    <row r="95" spans="1:7" s="92" customFormat="1" ht="16.149999999999999">
      <c r="A95" s="204" t="s">
        <v>1693</v>
      </c>
      <c r="B95" s="205">
        <v>10056.43</v>
      </c>
      <c r="C95" s="206"/>
      <c r="D95" s="206"/>
      <c r="E95" s="206"/>
      <c r="F95" s="205">
        <v>10056.43</v>
      </c>
    </row>
    <row r="96" spans="1:7" s="92" customFormat="1" ht="16.149999999999999">
      <c r="A96" s="204" t="s">
        <v>1694</v>
      </c>
      <c r="B96" s="206"/>
      <c r="C96" s="206"/>
      <c r="D96" s="206"/>
      <c r="E96" s="205">
        <v>16.05</v>
      </c>
      <c r="F96" s="205">
        <v>4975.5</v>
      </c>
    </row>
    <row r="97" spans="1:6" s="92" customFormat="1" ht="16.149999999999999">
      <c r="A97" s="204" t="s">
        <v>1695</v>
      </c>
      <c r="B97" s="205">
        <v>119.58</v>
      </c>
      <c r="C97" s="206"/>
      <c r="D97" s="206"/>
      <c r="E97" s="206"/>
      <c r="F97" s="205">
        <v>119.58</v>
      </c>
    </row>
    <row r="98" spans="1:6" s="92" customFormat="1" ht="16.149999999999999">
      <c r="A98" s="204" t="s">
        <v>1696</v>
      </c>
      <c r="B98" s="205">
        <v>88.04</v>
      </c>
      <c r="C98" s="206"/>
      <c r="D98" s="206"/>
      <c r="E98" s="206"/>
      <c r="F98" s="205">
        <v>88.04</v>
      </c>
    </row>
    <row r="99" spans="1:6" s="92" customFormat="1" ht="16.149999999999999">
      <c r="A99" s="204" t="s">
        <v>1697</v>
      </c>
      <c r="B99" s="205">
        <v>266.18</v>
      </c>
      <c r="C99" s="206"/>
      <c r="D99" s="205">
        <v>0.91</v>
      </c>
      <c r="E99" s="206"/>
      <c r="F99" s="205">
        <v>285.37</v>
      </c>
    </row>
    <row r="100" spans="1:6" s="92" customFormat="1" ht="16.149999999999999">
      <c r="A100" s="204" t="s">
        <v>1698</v>
      </c>
      <c r="B100" s="205">
        <v>7072.52</v>
      </c>
      <c r="C100" s="206"/>
      <c r="D100" s="205">
        <v>9.43</v>
      </c>
      <c r="E100" s="206"/>
      <c r="F100" s="205">
        <v>7270.64</v>
      </c>
    </row>
    <row r="101" spans="1:6" s="92" customFormat="1" ht="16.149999999999999">
      <c r="A101" s="204" t="s">
        <v>1699</v>
      </c>
      <c r="B101" s="205">
        <v>198.91</v>
      </c>
      <c r="C101" s="206"/>
      <c r="D101" s="206"/>
      <c r="E101" s="206"/>
      <c r="F101" s="205">
        <v>198.91</v>
      </c>
    </row>
    <row r="102" spans="1:6" s="92" customFormat="1" ht="16.149999999999999">
      <c r="A102" s="204" t="s">
        <v>1700</v>
      </c>
      <c r="B102" s="205">
        <v>93.64</v>
      </c>
      <c r="C102" s="206"/>
      <c r="D102" s="205">
        <v>0.19</v>
      </c>
      <c r="E102" s="206"/>
      <c r="F102" s="205">
        <v>97.71</v>
      </c>
    </row>
    <row r="103" spans="1:6" s="92" customFormat="1" ht="16.149999999999999">
      <c r="A103" s="204" t="s">
        <v>1701</v>
      </c>
      <c r="B103" s="205">
        <v>37.840000000000003</v>
      </c>
      <c r="C103" s="206"/>
      <c r="D103" s="205">
        <v>0.01</v>
      </c>
      <c r="E103" s="206"/>
      <c r="F103" s="205">
        <v>37.979999999999997</v>
      </c>
    </row>
    <row r="104" spans="1:6" s="92" customFormat="1" ht="16.149999999999999">
      <c r="A104" s="204" t="s">
        <v>1702</v>
      </c>
      <c r="B104" s="205">
        <v>1155.52</v>
      </c>
      <c r="C104" s="206"/>
      <c r="D104" s="205">
        <v>0.03</v>
      </c>
      <c r="E104" s="206"/>
      <c r="F104" s="205">
        <v>1156.07</v>
      </c>
    </row>
    <row r="105" spans="1:6" s="92" customFormat="1" ht="16.149999999999999">
      <c r="A105" s="204" t="s">
        <v>1703</v>
      </c>
      <c r="B105" s="206"/>
      <c r="C105" s="206"/>
      <c r="D105" s="206"/>
      <c r="E105" s="205">
        <v>1.08</v>
      </c>
      <c r="F105" s="205">
        <v>336.22</v>
      </c>
    </row>
    <row r="106" spans="1:6" s="92" customFormat="1" ht="16.149999999999999">
      <c r="A106" s="204" t="s">
        <v>1704</v>
      </c>
      <c r="B106" s="205">
        <v>8800.2099999999991</v>
      </c>
      <c r="C106" s="206"/>
      <c r="D106" s="205">
        <v>0.56000000000000005</v>
      </c>
      <c r="E106" s="205">
        <v>0.2</v>
      </c>
      <c r="F106" s="205">
        <v>8873.9699999999993</v>
      </c>
    </row>
    <row r="107" spans="1:6" s="92" customFormat="1" ht="16.149999999999999">
      <c r="A107" s="209" t="s">
        <v>1705</v>
      </c>
      <c r="B107" s="210">
        <v>122371.43</v>
      </c>
      <c r="C107" s="211"/>
      <c r="D107" s="210">
        <v>0.95</v>
      </c>
      <c r="E107" s="210">
        <v>1.1100000000000001</v>
      </c>
      <c r="F107" s="210">
        <v>122736.91</v>
      </c>
    </row>
    <row r="108" spans="1:6" s="92" customFormat="1" ht="16.149999999999999">
      <c r="A108" s="204" t="s">
        <v>1706</v>
      </c>
      <c r="B108" s="205">
        <v>116958.37</v>
      </c>
      <c r="C108" s="206"/>
      <c r="D108" s="205">
        <v>0.85</v>
      </c>
      <c r="E108" s="205">
        <v>1.0900000000000001</v>
      </c>
      <c r="F108" s="205">
        <v>117315.63</v>
      </c>
    </row>
    <row r="109" spans="1:6" s="92" customFormat="1" ht="16.149999999999999">
      <c r="A109" s="204" t="s">
        <v>1707</v>
      </c>
      <c r="B109" s="205">
        <v>2460.6999999999998</v>
      </c>
      <c r="C109" s="206"/>
      <c r="D109" s="205">
        <v>0.08</v>
      </c>
      <c r="E109" s="206"/>
      <c r="F109" s="205">
        <v>2462.29</v>
      </c>
    </row>
    <row r="110" spans="1:6" s="92" customFormat="1" ht="16.149999999999999">
      <c r="A110" s="204" t="s">
        <v>1708</v>
      </c>
      <c r="B110" s="205">
        <v>2728.87</v>
      </c>
      <c r="C110" s="206"/>
      <c r="D110" s="205">
        <v>0.01</v>
      </c>
      <c r="E110" s="205">
        <v>0</v>
      </c>
      <c r="F110" s="205">
        <v>2729.91</v>
      </c>
    </row>
    <row r="111" spans="1:6" s="92" customFormat="1" ht="16.149999999999999">
      <c r="A111" s="204" t="s">
        <v>1709</v>
      </c>
      <c r="B111" s="205">
        <v>84.13</v>
      </c>
      <c r="C111" s="206"/>
      <c r="D111" s="205">
        <v>0</v>
      </c>
      <c r="E111" s="205">
        <v>0.01</v>
      </c>
      <c r="F111" s="205">
        <v>86.38</v>
      </c>
    </row>
    <row r="112" spans="1:6" s="92" customFormat="1" ht="16.149999999999999">
      <c r="A112" s="204" t="s">
        <v>1710</v>
      </c>
      <c r="B112" s="205">
        <v>76.11</v>
      </c>
      <c r="C112" s="206"/>
      <c r="D112" s="205">
        <v>0</v>
      </c>
      <c r="E112" s="205">
        <v>0.01</v>
      </c>
      <c r="F112" s="205">
        <v>77.989999999999995</v>
      </c>
    </row>
    <row r="113" spans="1:6" s="92" customFormat="1" ht="16.149999999999999">
      <c r="A113" s="204" t="s">
        <v>1711</v>
      </c>
      <c r="B113" s="205">
        <v>63.25</v>
      </c>
      <c r="C113" s="206"/>
      <c r="D113" s="205">
        <v>0.01</v>
      </c>
      <c r="E113" s="205">
        <v>0</v>
      </c>
      <c r="F113" s="205">
        <v>64.7</v>
      </c>
    </row>
    <row r="114" spans="1:6" s="92" customFormat="1" ht="16.149999999999999">
      <c r="A114" s="209" t="s">
        <v>149</v>
      </c>
      <c r="B114" s="210">
        <v>123969.17</v>
      </c>
      <c r="C114" s="211"/>
      <c r="D114" s="210">
        <v>2.37</v>
      </c>
      <c r="E114" s="210">
        <v>1.65</v>
      </c>
      <c r="F114" s="210">
        <v>124530.44</v>
      </c>
    </row>
    <row r="115" spans="1:6" s="92" customFormat="1" ht="16.149999999999999">
      <c r="A115" s="204" t="s">
        <v>1712</v>
      </c>
      <c r="B115" s="205">
        <v>5222.5</v>
      </c>
      <c r="C115" s="206"/>
      <c r="D115" s="205">
        <v>0.05</v>
      </c>
      <c r="E115" s="205">
        <v>0.08</v>
      </c>
      <c r="F115" s="205">
        <v>5248.35</v>
      </c>
    </row>
    <row r="116" spans="1:6" s="92" customFormat="1" ht="16.149999999999999">
      <c r="A116" s="204" t="s">
        <v>1713</v>
      </c>
      <c r="B116" s="205">
        <v>27625.53</v>
      </c>
      <c r="C116" s="206"/>
      <c r="D116" s="205">
        <v>1.1200000000000001</v>
      </c>
      <c r="E116" s="205">
        <v>0.22</v>
      </c>
      <c r="F116" s="205">
        <v>27717.25</v>
      </c>
    </row>
    <row r="117" spans="1:6" s="92" customFormat="1" ht="16.149999999999999">
      <c r="A117" s="204" t="s">
        <v>1714</v>
      </c>
      <c r="B117" s="205">
        <v>1861.11</v>
      </c>
      <c r="C117" s="206"/>
      <c r="D117" s="205">
        <v>0.03</v>
      </c>
      <c r="E117" s="205">
        <v>0.02</v>
      </c>
      <c r="F117" s="205">
        <v>1867.94</v>
      </c>
    </row>
    <row r="118" spans="1:6" s="92" customFormat="1" ht="16.149999999999999">
      <c r="A118" s="204" t="s">
        <v>1715</v>
      </c>
      <c r="B118" s="205">
        <v>1460.26</v>
      </c>
      <c r="C118" s="206"/>
      <c r="D118" s="205">
        <v>0.06</v>
      </c>
      <c r="E118" s="205">
        <v>0.01</v>
      </c>
      <c r="F118" s="205">
        <v>1464.62</v>
      </c>
    </row>
    <row r="119" spans="1:6" s="92" customFormat="1" ht="16.149999999999999">
      <c r="A119" s="204" t="s">
        <v>1716</v>
      </c>
      <c r="B119" s="205">
        <v>87799.77</v>
      </c>
      <c r="C119" s="206"/>
      <c r="D119" s="205">
        <v>1.1100000000000001</v>
      </c>
      <c r="E119" s="205">
        <v>1.32</v>
      </c>
      <c r="F119" s="205">
        <v>88232.28</v>
      </c>
    </row>
    <row r="120" spans="1:6" s="92" customFormat="1" ht="16.149999999999999">
      <c r="A120" s="212" t="s">
        <v>1717</v>
      </c>
      <c r="B120" s="213">
        <v>849.49</v>
      </c>
      <c r="C120" s="214"/>
      <c r="D120" s="214"/>
      <c r="E120" s="214"/>
      <c r="F120" s="215">
        <v>849.49</v>
      </c>
    </row>
    <row r="121" spans="1:6" s="92" customFormat="1" ht="16.149999999999999">
      <c r="A121" s="204" t="s">
        <v>1718</v>
      </c>
      <c r="B121" s="205">
        <v>776.75</v>
      </c>
      <c r="C121" s="206"/>
      <c r="D121" s="206"/>
      <c r="E121" s="206"/>
      <c r="F121" s="205">
        <v>776.75</v>
      </c>
    </row>
    <row r="122" spans="1:6" s="92" customFormat="1" ht="16.149999999999999">
      <c r="A122" s="204" t="s">
        <v>1719</v>
      </c>
      <c r="B122" s="205">
        <v>72.75</v>
      </c>
      <c r="C122" s="206"/>
      <c r="D122" s="206"/>
      <c r="E122" s="206"/>
      <c r="F122" s="205">
        <v>72.75</v>
      </c>
    </row>
    <row r="123" spans="1:6" s="92" customFormat="1" ht="16.149999999999999">
      <c r="A123" s="201" t="s">
        <v>1720</v>
      </c>
      <c r="B123" s="203"/>
      <c r="C123" s="203"/>
      <c r="D123" s="202">
        <v>13767.8</v>
      </c>
      <c r="E123" s="202">
        <v>146.07</v>
      </c>
      <c r="F123" s="202">
        <v>334405.5</v>
      </c>
    </row>
    <row r="124" spans="1:6" s="92" customFormat="1" ht="16.149999999999999">
      <c r="A124" s="204" t="s">
        <v>1721</v>
      </c>
      <c r="B124" s="206"/>
      <c r="C124" s="206"/>
      <c r="D124" s="205">
        <v>10099.799999999999</v>
      </c>
      <c r="E124" s="206"/>
      <c r="F124" s="205">
        <v>212095.8</v>
      </c>
    </row>
    <row r="125" spans="1:6" s="92" customFormat="1" ht="16.149999999999999">
      <c r="A125" s="204" t="s">
        <v>1722</v>
      </c>
      <c r="B125" s="206"/>
      <c r="C125" s="206"/>
      <c r="D125" s="205">
        <v>115</v>
      </c>
      <c r="E125" s="205">
        <v>7.0000000000000007E-2</v>
      </c>
      <c r="F125" s="205">
        <v>2436.6999999999998</v>
      </c>
    </row>
    <row r="126" spans="1:6" s="92" customFormat="1" ht="16.149999999999999">
      <c r="A126" s="204" t="s">
        <v>1723</v>
      </c>
      <c r="B126" s="206"/>
      <c r="C126" s="206"/>
      <c r="D126" s="205">
        <v>3327</v>
      </c>
      <c r="E126" s="206"/>
      <c r="F126" s="205">
        <v>69867</v>
      </c>
    </row>
    <row r="127" spans="1:6" s="92" customFormat="1" ht="16.149999999999999">
      <c r="A127" s="204" t="s">
        <v>1724</v>
      </c>
      <c r="B127" s="206"/>
      <c r="C127" s="206"/>
      <c r="D127" s="206"/>
      <c r="E127" s="205">
        <v>140</v>
      </c>
      <c r="F127" s="205">
        <v>43400</v>
      </c>
    </row>
    <row r="128" spans="1:6" s="92" customFormat="1" ht="16.149999999999999">
      <c r="A128" s="204" t="s">
        <v>1725</v>
      </c>
      <c r="B128" s="206"/>
      <c r="C128" s="206"/>
      <c r="D128" s="205">
        <v>226</v>
      </c>
      <c r="E128" s="205">
        <v>6</v>
      </c>
      <c r="F128" s="205">
        <v>6606</v>
      </c>
    </row>
    <row r="129" spans="1:6" s="92" customFormat="1" ht="16.149999999999999">
      <c r="A129" s="201" t="s">
        <v>1726</v>
      </c>
      <c r="B129" s="202">
        <v>98330</v>
      </c>
      <c r="C129" s="202">
        <v>275358</v>
      </c>
      <c r="D129" s="203"/>
      <c r="E129" s="203"/>
      <c r="F129" s="216">
        <v>-177028</v>
      </c>
    </row>
    <row r="130" spans="1:6" s="92" customFormat="1" ht="16.149999999999999">
      <c r="A130" s="204" t="s">
        <v>1727</v>
      </c>
      <c r="B130" s="206"/>
      <c r="C130" s="205">
        <v>67800</v>
      </c>
      <c r="D130" s="206"/>
      <c r="E130" s="206"/>
      <c r="F130" s="217">
        <v>-67800</v>
      </c>
    </row>
    <row r="131" spans="1:6" s="92" customFormat="1" ht="16.149999999999999">
      <c r="A131" s="204" t="s">
        <v>1728</v>
      </c>
      <c r="B131" s="206"/>
      <c r="C131" s="205">
        <v>207520</v>
      </c>
      <c r="D131" s="206"/>
      <c r="E131" s="206"/>
      <c r="F131" s="217">
        <v>-207520</v>
      </c>
    </row>
    <row r="132" spans="1:6" s="92" customFormat="1" ht="16.149999999999999">
      <c r="A132" s="204" t="s">
        <v>1729</v>
      </c>
      <c r="B132" s="205">
        <v>10490</v>
      </c>
      <c r="C132" s="206"/>
      <c r="D132" s="206"/>
      <c r="E132" s="206"/>
      <c r="F132" s="205">
        <v>10490</v>
      </c>
    </row>
    <row r="133" spans="1:6" s="92" customFormat="1" ht="16.149999999999999">
      <c r="A133" s="204" t="s">
        <v>1730</v>
      </c>
      <c r="B133" s="206"/>
      <c r="C133" s="205">
        <v>38</v>
      </c>
      <c r="D133" s="206"/>
      <c r="E133" s="206"/>
      <c r="F133" s="217">
        <v>-38</v>
      </c>
    </row>
    <row r="134" spans="1:6" s="92" customFormat="1" ht="16.149999999999999">
      <c r="A134" s="204" t="s">
        <v>1731</v>
      </c>
      <c r="B134" s="218" t="s">
        <v>527</v>
      </c>
      <c r="C134" s="206"/>
      <c r="D134" s="206"/>
      <c r="E134" s="206"/>
      <c r="F134" s="218" t="s">
        <v>527</v>
      </c>
    </row>
    <row r="135" spans="1:6" s="92" customFormat="1" ht="16.149999999999999">
      <c r="A135" s="204" t="s">
        <v>1732</v>
      </c>
      <c r="B135" s="204" t="s">
        <v>528</v>
      </c>
      <c r="C135" s="206"/>
      <c r="D135" s="206"/>
      <c r="E135" s="206"/>
      <c r="F135" s="204" t="s">
        <v>528</v>
      </c>
    </row>
    <row r="136" spans="1:6" s="92" customFormat="1" ht="16.149999999999999">
      <c r="A136" s="204" t="s">
        <v>1733</v>
      </c>
      <c r="B136" s="205">
        <v>87840</v>
      </c>
      <c r="C136" s="206"/>
      <c r="D136" s="206"/>
      <c r="E136" s="206"/>
      <c r="F136" s="205">
        <v>87840</v>
      </c>
    </row>
    <row r="137" spans="1:6" s="92" customFormat="1" ht="16.149999999999999">
      <c r="A137" s="201" t="s">
        <v>1734</v>
      </c>
      <c r="B137" s="203"/>
      <c r="C137" s="203"/>
      <c r="D137" s="202">
        <v>2515.58</v>
      </c>
      <c r="E137" s="202">
        <v>15.8</v>
      </c>
      <c r="F137" s="202">
        <v>57725.18</v>
      </c>
    </row>
    <row r="138" spans="1:6" s="92" customFormat="1" ht="16.149999999999999">
      <c r="A138" s="204" t="s">
        <v>1735</v>
      </c>
      <c r="B138" s="206"/>
      <c r="C138" s="206"/>
      <c r="D138" s="205">
        <v>604.51</v>
      </c>
      <c r="E138" s="206"/>
      <c r="F138" s="205">
        <v>12694.71</v>
      </c>
    </row>
    <row r="139" spans="1:6" s="92" customFormat="1" ht="16.149999999999999">
      <c r="A139" s="204" t="s">
        <v>1736</v>
      </c>
      <c r="B139" s="206"/>
      <c r="C139" s="206"/>
      <c r="D139" s="205">
        <v>861.07</v>
      </c>
      <c r="E139" s="205">
        <v>15.8</v>
      </c>
      <c r="F139" s="205">
        <v>22980.47</v>
      </c>
    </row>
    <row r="140" spans="1:6" s="92" customFormat="1" ht="16.149999999999999">
      <c r="A140" s="204" t="s">
        <v>1737</v>
      </c>
      <c r="B140" s="206"/>
      <c r="C140" s="206"/>
      <c r="D140" s="205">
        <v>1050</v>
      </c>
      <c r="E140" s="206"/>
      <c r="F140" s="205">
        <v>22050</v>
      </c>
    </row>
    <row r="141" spans="1:6" s="92" customFormat="1" ht="16.149999999999999">
      <c r="A141" s="201" t="s">
        <v>1738</v>
      </c>
      <c r="B141" s="219">
        <v>3454</v>
      </c>
      <c r="C141" s="203"/>
      <c r="D141" s="202">
        <v>0.03</v>
      </c>
      <c r="E141" s="202">
        <v>0.1</v>
      </c>
      <c r="F141" s="202">
        <v>3484.45</v>
      </c>
    </row>
    <row r="142" spans="1:6" s="92" customFormat="1" ht="16.149999999999999">
      <c r="A142" s="204" t="s">
        <v>1739</v>
      </c>
      <c r="B142" s="220">
        <v>3326</v>
      </c>
      <c r="C142" s="206"/>
      <c r="D142" s="205">
        <v>0.02</v>
      </c>
      <c r="E142" s="205">
        <v>0.09</v>
      </c>
      <c r="F142" s="205">
        <v>3355.31</v>
      </c>
    </row>
    <row r="143" spans="1:6" s="92" customFormat="1" ht="16.149999999999999">
      <c r="A143" s="204" t="s">
        <v>1740</v>
      </c>
      <c r="B143" s="220">
        <v>128</v>
      </c>
      <c r="C143" s="206"/>
      <c r="D143" s="205">
        <v>0.01</v>
      </c>
      <c r="E143" s="221">
        <v>3.0000000000000001E-3</v>
      </c>
      <c r="F143" s="205">
        <v>129.13999999999999</v>
      </c>
    </row>
    <row r="144" spans="1:6" s="92" customFormat="1">
      <c r="A144" s="222" t="s">
        <v>1741</v>
      </c>
      <c r="B144" s="80"/>
      <c r="C144" s="80"/>
      <c r="D144" s="80"/>
      <c r="E144" s="80"/>
      <c r="F144" s="80"/>
    </row>
    <row r="145" spans="1:11" s="92" customFormat="1">
      <c r="A145" s="222" t="s">
        <v>1742</v>
      </c>
      <c r="B145" s="80"/>
      <c r="C145" s="80"/>
      <c r="D145" s="80"/>
      <c r="E145" s="80"/>
      <c r="F145" s="80"/>
    </row>
    <row r="146" spans="1:11" s="92" customFormat="1">
      <c r="A146" s="223"/>
      <c r="B146" s="224" t="s">
        <v>545</v>
      </c>
      <c r="C146" s="224"/>
      <c r="D146" s="224" t="s">
        <v>553</v>
      </c>
      <c r="E146" s="224" t="s">
        <v>554</v>
      </c>
      <c r="F146" s="80"/>
    </row>
    <row r="147" spans="1:11" s="92" customFormat="1">
      <c r="A147" s="225" t="s">
        <v>1743</v>
      </c>
      <c r="B147" s="226">
        <f>B76-C76</f>
        <v>1221671.2</v>
      </c>
      <c r="C147" s="80"/>
      <c r="D147" s="227">
        <f>D76</f>
        <v>20564.2</v>
      </c>
      <c r="E147" s="227">
        <f>E76</f>
        <v>239.31</v>
      </c>
      <c r="F147" s="80"/>
    </row>
    <row r="148" spans="1:11" s="92" customFormat="1">
      <c r="A148" s="225" t="s">
        <v>1744</v>
      </c>
      <c r="B148" s="80">
        <f>B147*$C$60</f>
        <v>1221671.2</v>
      </c>
      <c r="C148" s="80"/>
      <c r="D148" s="80">
        <f>D147*$C$69</f>
        <v>575797.6</v>
      </c>
      <c r="E148" s="80">
        <f>E147*$C$70</f>
        <v>63417.15</v>
      </c>
      <c r="F148" s="80"/>
    </row>
    <row r="149" spans="1:11" s="92" customFormat="1">
      <c r="A149" s="225" t="s">
        <v>1745</v>
      </c>
      <c r="B149" s="80">
        <f>SUM(B148:E148)</f>
        <v>1860885.9499999997</v>
      </c>
      <c r="C149" s="80"/>
      <c r="D149" s="80"/>
      <c r="E149" s="80"/>
      <c r="F149" s="80"/>
    </row>
    <row r="150" spans="1:11" s="92" customFormat="1">
      <c r="A150" s="223"/>
      <c r="B150" s="80"/>
      <c r="C150" s="80"/>
      <c r="D150" s="80"/>
      <c r="E150" s="80"/>
      <c r="F150" s="80"/>
    </row>
    <row r="151" spans="1:11" s="92" customFormat="1"/>
    <row r="152" spans="1:11" s="92" customFormat="1" ht="15" customHeight="1">
      <c r="A152" s="228" t="s">
        <v>1746</v>
      </c>
      <c r="B152" s="194"/>
      <c r="C152" s="194"/>
      <c r="D152" s="194"/>
      <c r="E152" s="194"/>
      <c r="F152" s="194"/>
      <c r="G152" s="194"/>
      <c r="H152" s="194"/>
      <c r="I152" s="194"/>
      <c r="J152" s="194"/>
      <c r="K152" s="194"/>
    </row>
    <row r="153" spans="1:11" s="92" customFormat="1" ht="40.5">
      <c r="A153" s="229"/>
      <c r="B153" s="229" t="s">
        <v>1747</v>
      </c>
      <c r="C153" s="229" t="s">
        <v>1748</v>
      </c>
      <c r="D153" s="229" t="s">
        <v>553</v>
      </c>
      <c r="E153" s="229" t="s">
        <v>554</v>
      </c>
      <c r="F153" s="230" t="s">
        <v>534</v>
      </c>
      <c r="G153" s="230" t="s">
        <v>533</v>
      </c>
      <c r="H153" s="229" t="s">
        <v>541</v>
      </c>
      <c r="I153" s="229" t="s">
        <v>542</v>
      </c>
      <c r="J153" s="229" t="s">
        <v>543</v>
      </c>
      <c r="K153" s="229" t="s">
        <v>1749</v>
      </c>
    </row>
    <row r="154" spans="1:11" s="92" customFormat="1">
      <c r="A154" s="231" t="s">
        <v>1750</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1751</v>
      </c>
      <c r="B155" s="236">
        <v>952212.06</v>
      </c>
      <c r="C155" s="237"/>
      <c r="D155" s="236">
        <v>2991.42</v>
      </c>
      <c r="E155" s="238">
        <v>38.659999999999997</v>
      </c>
      <c r="F155" s="237"/>
      <c r="G155" s="237"/>
      <c r="H155" s="237"/>
      <c r="I155" s="237"/>
      <c r="J155" s="237"/>
      <c r="K155" s="236">
        <v>1027015.54</v>
      </c>
    </row>
    <row r="156" spans="1:11" s="92" customFormat="1">
      <c r="A156" s="239" t="s">
        <v>1752</v>
      </c>
      <c r="B156" s="240">
        <v>952212.06</v>
      </c>
      <c r="C156" s="241"/>
      <c r="D156" s="240">
        <v>1639.25</v>
      </c>
      <c r="E156" s="242">
        <v>38.659999999999997</v>
      </c>
      <c r="F156" s="241"/>
      <c r="G156" s="241"/>
      <c r="H156" s="241"/>
      <c r="I156" s="241"/>
      <c r="J156" s="241"/>
      <c r="K156" s="240">
        <v>998619.97</v>
      </c>
    </row>
    <row r="157" spans="1:11" s="92" customFormat="1">
      <c r="A157" s="243" t="s">
        <v>522</v>
      </c>
      <c r="B157" s="240">
        <v>541191.32999999996</v>
      </c>
      <c r="C157" s="241"/>
      <c r="D157" s="242">
        <v>6.96</v>
      </c>
      <c r="E157" s="242">
        <v>7.78</v>
      </c>
      <c r="F157" s="241"/>
      <c r="G157" s="241"/>
      <c r="H157" s="241"/>
      <c r="I157" s="241"/>
      <c r="J157" s="241"/>
      <c r="K157" s="240">
        <v>543749.85</v>
      </c>
    </row>
    <row r="158" spans="1:11" s="92" customFormat="1">
      <c r="A158" s="243" t="s">
        <v>1753</v>
      </c>
      <c r="B158" s="240">
        <v>522495.43</v>
      </c>
      <c r="C158" s="241"/>
      <c r="D158" s="242">
        <v>5.99</v>
      </c>
      <c r="E158" s="242">
        <v>7.75</v>
      </c>
      <c r="F158" s="241"/>
      <c r="G158" s="241"/>
      <c r="H158" s="241"/>
      <c r="I158" s="241"/>
      <c r="J158" s="241"/>
      <c r="K158" s="240">
        <v>525023.42000000004</v>
      </c>
    </row>
    <row r="159" spans="1:11" s="92" customFormat="1">
      <c r="A159" s="243" t="s">
        <v>1754</v>
      </c>
      <c r="B159" s="240">
        <v>18695.900000000001</v>
      </c>
      <c r="C159" s="241"/>
      <c r="D159" s="242">
        <v>0.97</v>
      </c>
      <c r="E159" s="242">
        <v>0.03</v>
      </c>
      <c r="F159" s="241"/>
      <c r="G159" s="241"/>
      <c r="H159" s="241"/>
      <c r="I159" s="241"/>
      <c r="J159" s="241"/>
      <c r="K159" s="240">
        <v>18726.43</v>
      </c>
    </row>
    <row r="160" spans="1:11" s="92" customFormat="1" ht="27">
      <c r="A160" s="243" t="s">
        <v>1755</v>
      </c>
      <c r="B160" s="243" t="s">
        <v>1756</v>
      </c>
      <c r="C160" s="241"/>
      <c r="D160" s="243" t="s">
        <v>527</v>
      </c>
      <c r="E160" s="243" t="s">
        <v>527</v>
      </c>
      <c r="F160" s="241"/>
      <c r="G160" s="241"/>
      <c r="H160" s="241"/>
      <c r="I160" s="241"/>
      <c r="J160" s="241"/>
      <c r="K160" s="243" t="s">
        <v>527</v>
      </c>
    </row>
    <row r="161" spans="1:11" s="92" customFormat="1">
      <c r="A161" s="243" t="s">
        <v>523</v>
      </c>
      <c r="B161" s="240">
        <v>228246.91</v>
      </c>
      <c r="C161" s="241"/>
      <c r="D161" s="242">
        <v>4.29</v>
      </c>
      <c r="E161" s="242">
        <v>2.4</v>
      </c>
      <c r="F161" s="241"/>
      <c r="G161" s="241"/>
      <c r="H161" s="241"/>
      <c r="I161" s="241"/>
      <c r="J161" s="241"/>
      <c r="K161" s="240">
        <v>229079.9</v>
      </c>
    </row>
    <row r="162" spans="1:11" s="92" customFormat="1">
      <c r="A162" s="243" t="s">
        <v>1757</v>
      </c>
      <c r="B162" s="240">
        <v>39696</v>
      </c>
      <c r="C162" s="241"/>
      <c r="D162" s="241"/>
      <c r="E162" s="241"/>
      <c r="F162" s="241"/>
      <c r="G162" s="241"/>
      <c r="H162" s="241"/>
      <c r="I162" s="241"/>
      <c r="J162" s="241"/>
      <c r="K162" s="240">
        <v>39696</v>
      </c>
    </row>
    <row r="163" spans="1:11" s="92" customFormat="1">
      <c r="A163" s="243" t="s">
        <v>1758</v>
      </c>
      <c r="B163" s="240">
        <v>52366.02</v>
      </c>
      <c r="C163" s="241"/>
      <c r="D163" s="242">
        <v>0.64</v>
      </c>
      <c r="E163" s="242">
        <v>0.85</v>
      </c>
      <c r="F163" s="241"/>
      <c r="G163" s="241"/>
      <c r="H163" s="241"/>
      <c r="I163" s="241"/>
      <c r="J163" s="241"/>
      <c r="K163" s="240">
        <v>52641.440000000002</v>
      </c>
    </row>
    <row r="164" spans="1:11" s="92" customFormat="1">
      <c r="A164" s="243" t="s">
        <v>1759</v>
      </c>
      <c r="B164" s="240">
        <v>1885.88</v>
      </c>
      <c r="C164" s="241"/>
      <c r="D164" s="242">
        <v>0.03</v>
      </c>
      <c r="E164" s="242">
        <v>0.03</v>
      </c>
      <c r="F164" s="241"/>
      <c r="G164" s="241"/>
      <c r="H164" s="241"/>
      <c r="I164" s="241"/>
      <c r="J164" s="241"/>
      <c r="K164" s="240">
        <v>1894.52</v>
      </c>
    </row>
    <row r="165" spans="1:11" s="92" customFormat="1">
      <c r="A165" s="243" t="s">
        <v>1760</v>
      </c>
      <c r="B165" s="240">
        <v>34482.44</v>
      </c>
      <c r="C165" s="241"/>
      <c r="D165" s="242">
        <v>1.1000000000000001</v>
      </c>
      <c r="E165" s="242">
        <v>0.34</v>
      </c>
      <c r="F165" s="241"/>
      <c r="G165" s="241"/>
      <c r="H165" s="241"/>
      <c r="I165" s="241"/>
      <c r="J165" s="241"/>
      <c r="K165" s="240">
        <v>34612.32</v>
      </c>
    </row>
    <row r="166" spans="1:11" s="92" customFormat="1">
      <c r="A166" s="243" t="s">
        <v>1761</v>
      </c>
      <c r="B166" s="240">
        <v>5331.75</v>
      </c>
      <c r="C166" s="241"/>
      <c r="D166" s="242">
        <v>0.06</v>
      </c>
      <c r="E166" s="242">
        <v>0.08</v>
      </c>
      <c r="F166" s="241"/>
      <c r="G166" s="241"/>
      <c r="H166" s="241"/>
      <c r="I166" s="241"/>
      <c r="J166" s="241"/>
      <c r="K166" s="240">
        <v>5358.71</v>
      </c>
    </row>
    <row r="167" spans="1:11" s="92" customFormat="1">
      <c r="A167" s="243" t="s">
        <v>1762</v>
      </c>
      <c r="B167" s="240">
        <v>24577.85</v>
      </c>
      <c r="C167" s="241"/>
      <c r="D167" s="242">
        <v>0.99</v>
      </c>
      <c r="E167" s="242">
        <v>0.2</v>
      </c>
      <c r="F167" s="241"/>
      <c r="G167" s="241"/>
      <c r="H167" s="241"/>
      <c r="I167" s="241"/>
      <c r="J167" s="241"/>
      <c r="K167" s="240">
        <v>24660.34</v>
      </c>
    </row>
    <row r="168" spans="1:11" s="92" customFormat="1">
      <c r="A168" s="243" t="s">
        <v>1763</v>
      </c>
      <c r="B168" s="240">
        <v>1010.93</v>
      </c>
      <c r="C168" s="241"/>
      <c r="D168" s="242">
        <v>0.04</v>
      </c>
      <c r="E168" s="242">
        <v>0.01</v>
      </c>
      <c r="F168" s="241"/>
      <c r="G168" s="241"/>
      <c r="H168" s="241"/>
      <c r="I168" s="241"/>
      <c r="J168" s="241"/>
      <c r="K168" s="240">
        <v>1014.23</v>
      </c>
    </row>
    <row r="169" spans="1:11" s="92" customFormat="1">
      <c r="A169" s="243" t="s">
        <v>1764</v>
      </c>
      <c r="B169" s="240">
        <v>2509.79</v>
      </c>
      <c r="C169" s="241"/>
      <c r="D169" s="242">
        <v>0.1</v>
      </c>
      <c r="E169" s="242">
        <v>0.02</v>
      </c>
      <c r="F169" s="241"/>
      <c r="G169" s="241"/>
      <c r="H169" s="241"/>
      <c r="I169" s="241"/>
      <c r="J169" s="241"/>
      <c r="K169" s="240">
        <v>2518.16</v>
      </c>
    </row>
    <row r="170" spans="1:11" s="92" customFormat="1">
      <c r="A170" s="243" t="s">
        <v>1765</v>
      </c>
      <c r="B170" s="240">
        <v>7669.09</v>
      </c>
      <c r="C170" s="241"/>
      <c r="D170" s="242">
        <v>0.21</v>
      </c>
      <c r="E170" s="242">
        <v>0.08</v>
      </c>
      <c r="F170" s="241"/>
      <c r="G170" s="241"/>
      <c r="H170" s="241"/>
      <c r="I170" s="241"/>
      <c r="J170" s="241"/>
      <c r="K170" s="240">
        <v>7699.48</v>
      </c>
    </row>
    <row r="171" spans="1:11" s="92" customFormat="1">
      <c r="A171" s="243" t="s">
        <v>1766</v>
      </c>
      <c r="B171" s="240">
        <v>58717.17</v>
      </c>
      <c r="C171" s="241"/>
      <c r="D171" s="242">
        <v>1.1100000000000001</v>
      </c>
      <c r="E171" s="242">
        <v>0.79</v>
      </c>
      <c r="F171" s="241"/>
      <c r="G171" s="241"/>
      <c r="H171" s="241"/>
      <c r="I171" s="241"/>
      <c r="J171" s="241"/>
      <c r="K171" s="240">
        <v>58984.7</v>
      </c>
    </row>
    <row r="172" spans="1:11" s="92" customFormat="1">
      <c r="A172" s="243" t="s">
        <v>524</v>
      </c>
      <c r="B172" s="240">
        <v>95976.83</v>
      </c>
      <c r="C172" s="241"/>
      <c r="D172" s="242">
        <v>9.5</v>
      </c>
      <c r="E172" s="242">
        <v>6.22</v>
      </c>
      <c r="F172" s="241"/>
      <c r="G172" s="241"/>
      <c r="H172" s="241"/>
      <c r="I172" s="241"/>
      <c r="J172" s="241"/>
      <c r="K172" s="240">
        <v>98104.12</v>
      </c>
    </row>
    <row r="173" spans="1:11" s="92" customFormat="1">
      <c r="A173" s="243" t="s">
        <v>1767</v>
      </c>
      <c r="B173" s="240">
        <v>85515.82</v>
      </c>
      <c r="C173" s="241"/>
      <c r="D173" s="242">
        <v>9.08</v>
      </c>
      <c r="E173" s="242">
        <v>4</v>
      </c>
      <c r="F173" s="241"/>
      <c r="G173" s="241"/>
      <c r="H173" s="241"/>
      <c r="I173" s="241"/>
      <c r="J173" s="241"/>
      <c r="K173" s="240">
        <v>86946.62</v>
      </c>
    </row>
    <row r="174" spans="1:11" s="92" customFormat="1">
      <c r="A174" s="243" t="s">
        <v>1768</v>
      </c>
      <c r="B174" s="240">
        <v>4021.98</v>
      </c>
      <c r="C174" s="241"/>
      <c r="D174" s="242">
        <v>0.04</v>
      </c>
      <c r="E174" s="242">
        <v>0.12</v>
      </c>
      <c r="F174" s="241"/>
      <c r="G174" s="241"/>
      <c r="H174" s="241"/>
      <c r="I174" s="241"/>
      <c r="J174" s="241"/>
      <c r="K174" s="240">
        <v>4058.69</v>
      </c>
    </row>
    <row r="175" spans="1:11" s="92" customFormat="1">
      <c r="A175" s="243" t="s">
        <v>1769</v>
      </c>
      <c r="B175" s="240">
        <v>5426.32</v>
      </c>
      <c r="C175" s="241"/>
      <c r="D175" s="242">
        <v>0.31</v>
      </c>
      <c r="E175" s="242">
        <v>2.06</v>
      </c>
      <c r="F175" s="241"/>
      <c r="G175" s="241"/>
      <c r="H175" s="241"/>
      <c r="I175" s="241"/>
      <c r="J175" s="241"/>
      <c r="K175" s="240">
        <v>6071.83</v>
      </c>
    </row>
    <row r="176" spans="1:11" s="92" customFormat="1">
      <c r="A176" s="243" t="s">
        <v>1770</v>
      </c>
      <c r="B176" s="240">
        <v>1012.71</v>
      </c>
      <c r="C176" s="241"/>
      <c r="D176" s="242">
        <v>7.0000000000000007E-2</v>
      </c>
      <c r="E176" s="242">
        <v>0.04</v>
      </c>
      <c r="F176" s="241"/>
      <c r="G176" s="241"/>
      <c r="H176" s="241"/>
      <c r="I176" s="241"/>
      <c r="J176" s="241"/>
      <c r="K176" s="240">
        <v>1026.98</v>
      </c>
    </row>
    <row r="177" spans="1:11" s="92" customFormat="1">
      <c r="A177" s="243" t="s">
        <v>525</v>
      </c>
      <c r="B177" s="240">
        <v>86797</v>
      </c>
      <c r="C177" s="241"/>
      <c r="D177" s="240">
        <v>1618.5</v>
      </c>
      <c r="E177" s="242">
        <v>22.26</v>
      </c>
      <c r="F177" s="241"/>
      <c r="G177" s="241"/>
      <c r="H177" s="241"/>
      <c r="I177" s="241"/>
      <c r="J177" s="241"/>
      <c r="K177" s="240">
        <v>127686.1</v>
      </c>
    </row>
    <row r="178" spans="1:11" s="92" customFormat="1">
      <c r="A178" s="243" t="s">
        <v>1771</v>
      </c>
      <c r="B178" s="240">
        <v>3268</v>
      </c>
      <c r="C178" s="241"/>
      <c r="D178" s="242">
        <v>0.5</v>
      </c>
      <c r="E178" s="242">
        <v>0.03</v>
      </c>
      <c r="F178" s="241"/>
      <c r="G178" s="241"/>
      <c r="H178" s="241"/>
      <c r="I178" s="241"/>
      <c r="J178" s="241"/>
      <c r="K178" s="240">
        <v>3287.8</v>
      </c>
    </row>
    <row r="179" spans="1:11" s="92" customFormat="1">
      <c r="A179" s="243" t="s">
        <v>1772</v>
      </c>
      <c r="B179" s="240">
        <v>55182</v>
      </c>
      <c r="C179" s="241"/>
      <c r="D179" s="240">
        <v>1614</v>
      </c>
      <c r="E179" s="242">
        <v>22</v>
      </c>
      <c r="F179" s="241"/>
      <c r="G179" s="241"/>
      <c r="H179" s="241"/>
      <c r="I179" s="241"/>
      <c r="J179" s="241"/>
      <c r="K179" s="240">
        <v>95896</v>
      </c>
    </row>
    <row r="180" spans="1:11" s="92" customFormat="1">
      <c r="A180" s="243" t="s">
        <v>1773</v>
      </c>
      <c r="B180" s="240">
        <v>28347</v>
      </c>
      <c r="C180" s="241"/>
      <c r="D180" s="242">
        <v>4</v>
      </c>
      <c r="E180" s="242">
        <v>0.23</v>
      </c>
      <c r="F180" s="241"/>
      <c r="G180" s="241"/>
      <c r="H180" s="241"/>
      <c r="I180" s="241"/>
      <c r="J180" s="241"/>
      <c r="K180" s="240">
        <v>28502.3</v>
      </c>
    </row>
    <row r="181" spans="1:11" s="92" customFormat="1">
      <c r="A181" s="239" t="s">
        <v>1774</v>
      </c>
      <c r="B181" s="241"/>
      <c r="C181" s="241"/>
      <c r="D181" s="240">
        <v>1352.17</v>
      </c>
      <c r="E181" s="241"/>
      <c r="F181" s="241"/>
      <c r="G181" s="241"/>
      <c r="H181" s="241"/>
      <c r="I181" s="241"/>
      <c r="J181" s="241"/>
      <c r="K181" s="240">
        <v>28395.58</v>
      </c>
    </row>
    <row r="182" spans="1:11" s="92" customFormat="1">
      <c r="A182" s="239" t="s">
        <v>526</v>
      </c>
      <c r="B182" s="241"/>
      <c r="C182" s="241"/>
      <c r="D182" s="242">
        <v>585.65</v>
      </c>
      <c r="E182" s="241"/>
      <c r="F182" s="241"/>
      <c r="G182" s="241"/>
      <c r="H182" s="241"/>
      <c r="I182" s="241"/>
      <c r="J182" s="241"/>
      <c r="K182" s="240">
        <v>12298.74</v>
      </c>
    </row>
    <row r="183" spans="1:11" s="92" customFormat="1">
      <c r="A183" s="243" t="s">
        <v>1775</v>
      </c>
      <c r="B183" s="241"/>
      <c r="C183" s="241"/>
      <c r="D183" s="242">
        <v>239.3</v>
      </c>
      <c r="E183" s="241"/>
      <c r="F183" s="241"/>
      <c r="G183" s="241"/>
      <c r="H183" s="241"/>
      <c r="I183" s="241"/>
      <c r="J183" s="241"/>
      <c r="K183" s="240">
        <v>5025.37</v>
      </c>
    </row>
    <row r="184" spans="1:11" s="92" customFormat="1">
      <c r="A184" s="243" t="s">
        <v>1776</v>
      </c>
      <c r="B184" s="241"/>
      <c r="C184" s="241"/>
      <c r="D184" s="242">
        <v>346.35</v>
      </c>
      <c r="E184" s="241"/>
      <c r="F184" s="241"/>
      <c r="G184" s="241"/>
      <c r="H184" s="241"/>
      <c r="I184" s="241"/>
      <c r="J184" s="241"/>
      <c r="K184" s="240">
        <v>7273.37</v>
      </c>
    </row>
    <row r="185" spans="1:11" s="92" customFormat="1">
      <c r="A185" s="239" t="s">
        <v>1777</v>
      </c>
      <c r="B185" s="241"/>
      <c r="C185" s="241"/>
      <c r="D185" s="242">
        <v>766.52</v>
      </c>
      <c r="E185" s="241"/>
      <c r="F185" s="241"/>
      <c r="G185" s="241"/>
      <c r="H185" s="241"/>
      <c r="I185" s="241"/>
      <c r="J185" s="241"/>
      <c r="K185" s="240">
        <v>16096.83</v>
      </c>
    </row>
    <row r="186" spans="1:11" s="92" customFormat="1">
      <c r="A186" s="243" t="s">
        <v>1778</v>
      </c>
      <c r="B186" s="241"/>
      <c r="C186" s="241"/>
      <c r="D186" s="242">
        <v>49.25</v>
      </c>
      <c r="E186" s="241"/>
      <c r="F186" s="241"/>
      <c r="G186" s="241"/>
      <c r="H186" s="241"/>
      <c r="I186" s="241"/>
      <c r="J186" s="241"/>
      <c r="K186" s="240">
        <v>1034.1600000000001</v>
      </c>
    </row>
    <row r="187" spans="1:11" s="92" customFormat="1">
      <c r="A187" s="243" t="s">
        <v>1779</v>
      </c>
      <c r="B187" s="241"/>
      <c r="C187" s="241"/>
      <c r="D187" s="242">
        <v>698.49</v>
      </c>
      <c r="E187" s="241"/>
      <c r="F187" s="241"/>
      <c r="G187" s="241"/>
      <c r="H187" s="241"/>
      <c r="I187" s="241"/>
      <c r="J187" s="241"/>
      <c r="K187" s="240">
        <v>14668.34</v>
      </c>
    </row>
    <row r="188" spans="1:11" s="92" customFormat="1">
      <c r="A188" s="243" t="s">
        <v>1780</v>
      </c>
      <c r="B188" s="241"/>
      <c r="C188" s="241"/>
      <c r="D188" s="242">
        <v>18.78</v>
      </c>
      <c r="E188" s="241"/>
      <c r="F188" s="241"/>
      <c r="G188" s="241"/>
      <c r="H188" s="241"/>
      <c r="I188" s="241"/>
      <c r="J188" s="241"/>
      <c r="K188" s="242">
        <v>394.33</v>
      </c>
    </row>
    <row r="189" spans="1:11" s="92" customFormat="1">
      <c r="A189" s="235" t="s">
        <v>1781</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1782</v>
      </c>
      <c r="B190" s="240">
        <v>53558.17</v>
      </c>
      <c r="C190" s="241"/>
      <c r="D190" s="241"/>
      <c r="E190" s="241"/>
      <c r="F190" s="241"/>
      <c r="G190" s="241"/>
      <c r="H190" s="241"/>
      <c r="I190" s="241"/>
      <c r="J190" s="241"/>
      <c r="K190" s="240">
        <v>53558.17</v>
      </c>
    </row>
    <row r="191" spans="1:11" s="92" customFormat="1">
      <c r="A191" s="243" t="s">
        <v>1783</v>
      </c>
      <c r="B191" s="240">
        <v>44056</v>
      </c>
      <c r="C191" s="241"/>
      <c r="D191" s="241"/>
      <c r="E191" s="241"/>
      <c r="F191" s="241"/>
      <c r="G191" s="241"/>
      <c r="H191" s="241"/>
      <c r="I191" s="241"/>
      <c r="J191" s="241"/>
      <c r="K191" s="240">
        <v>44056</v>
      </c>
    </row>
    <row r="192" spans="1:11" s="92" customFormat="1">
      <c r="A192" s="243" t="s">
        <v>1784</v>
      </c>
      <c r="B192" s="240">
        <v>2921</v>
      </c>
      <c r="C192" s="241"/>
      <c r="D192" s="241"/>
      <c r="E192" s="241"/>
      <c r="F192" s="241"/>
      <c r="G192" s="241"/>
      <c r="H192" s="241"/>
      <c r="I192" s="241"/>
      <c r="J192" s="241"/>
      <c r="K192" s="240">
        <v>2921</v>
      </c>
    </row>
    <row r="193" spans="1:11" s="92" customFormat="1">
      <c r="A193" s="243" t="s">
        <v>1785</v>
      </c>
      <c r="B193" s="240">
        <v>5961.68</v>
      </c>
      <c r="C193" s="241"/>
      <c r="D193" s="241"/>
      <c r="E193" s="241"/>
      <c r="F193" s="241"/>
      <c r="G193" s="241"/>
      <c r="H193" s="241"/>
      <c r="I193" s="241"/>
      <c r="J193" s="241"/>
      <c r="K193" s="240">
        <v>5961.68</v>
      </c>
    </row>
    <row r="194" spans="1:11" s="92" customFormat="1">
      <c r="A194" s="243" t="s">
        <v>1786</v>
      </c>
      <c r="B194" s="242">
        <v>463.94</v>
      </c>
      <c r="C194" s="241"/>
      <c r="D194" s="241"/>
      <c r="E194" s="241"/>
      <c r="F194" s="241"/>
      <c r="G194" s="241"/>
      <c r="H194" s="241"/>
      <c r="I194" s="241"/>
      <c r="J194" s="241"/>
      <c r="K194" s="242">
        <v>463.94</v>
      </c>
    </row>
    <row r="195" spans="1:11" s="92" customFormat="1">
      <c r="A195" s="243" t="s">
        <v>1787</v>
      </c>
      <c r="B195" s="242">
        <v>155.54</v>
      </c>
      <c r="C195" s="241"/>
      <c r="D195" s="241"/>
      <c r="E195" s="241"/>
      <c r="F195" s="241"/>
      <c r="G195" s="241"/>
      <c r="H195" s="241"/>
      <c r="I195" s="241"/>
      <c r="J195" s="241"/>
      <c r="K195" s="242">
        <v>155.54</v>
      </c>
    </row>
    <row r="196" spans="1:11" s="92" customFormat="1">
      <c r="A196" s="239" t="s">
        <v>1788</v>
      </c>
      <c r="B196" s="240">
        <v>15785.98</v>
      </c>
      <c r="C196" s="241"/>
      <c r="D196" s="242">
        <v>5.34</v>
      </c>
      <c r="E196" s="242">
        <v>12.8</v>
      </c>
      <c r="F196" s="241"/>
      <c r="G196" s="241"/>
      <c r="H196" s="241"/>
      <c r="I196" s="241"/>
      <c r="J196" s="241"/>
      <c r="K196" s="240">
        <v>19866.66</v>
      </c>
    </row>
    <row r="197" spans="1:11" s="92" customFormat="1">
      <c r="A197" s="243" t="s">
        <v>1789</v>
      </c>
      <c r="B197" s="240">
        <v>11067.3</v>
      </c>
      <c r="C197" s="241"/>
      <c r="D197" s="241"/>
      <c r="E197" s="241"/>
      <c r="F197" s="241"/>
      <c r="G197" s="241"/>
      <c r="H197" s="241"/>
      <c r="I197" s="241"/>
      <c r="J197" s="241"/>
      <c r="K197" s="240">
        <v>11067.3</v>
      </c>
    </row>
    <row r="198" spans="1:11" s="92" customFormat="1">
      <c r="A198" s="243" t="s">
        <v>1790</v>
      </c>
      <c r="B198" s="242">
        <v>0</v>
      </c>
      <c r="C198" s="241"/>
      <c r="D198" s="241"/>
      <c r="E198" s="242">
        <v>11.75</v>
      </c>
      <c r="F198" s="241"/>
      <c r="G198" s="241"/>
      <c r="H198" s="241"/>
      <c r="I198" s="241"/>
      <c r="J198" s="241"/>
      <c r="K198" s="240">
        <v>3643.83</v>
      </c>
    </row>
    <row r="199" spans="1:11" s="92" customFormat="1">
      <c r="A199" s="243" t="s">
        <v>1791</v>
      </c>
      <c r="B199" s="242">
        <v>102.72</v>
      </c>
      <c r="C199" s="241"/>
      <c r="D199" s="241"/>
      <c r="E199" s="241"/>
      <c r="F199" s="241"/>
      <c r="G199" s="241"/>
      <c r="H199" s="241"/>
      <c r="I199" s="241"/>
      <c r="J199" s="241"/>
      <c r="K199" s="242">
        <v>102.72</v>
      </c>
    </row>
    <row r="200" spans="1:11" s="92" customFormat="1">
      <c r="A200" s="243" t="s">
        <v>1792</v>
      </c>
      <c r="B200" s="242">
        <v>43.75</v>
      </c>
      <c r="C200" s="241"/>
      <c r="D200" s="241"/>
      <c r="E200" s="241"/>
      <c r="F200" s="241"/>
      <c r="G200" s="241"/>
      <c r="H200" s="241"/>
      <c r="I200" s="241"/>
      <c r="J200" s="241"/>
      <c r="K200" s="242">
        <v>43.75</v>
      </c>
    </row>
    <row r="201" spans="1:11" s="92" customFormat="1">
      <c r="A201" s="243" t="s">
        <v>1793</v>
      </c>
      <c r="B201" s="242">
        <v>229.84</v>
      </c>
      <c r="C201" s="241"/>
      <c r="D201" s="242">
        <v>0.79</v>
      </c>
      <c r="E201" s="241"/>
      <c r="F201" s="241"/>
      <c r="G201" s="241"/>
      <c r="H201" s="241"/>
      <c r="I201" s="241"/>
      <c r="J201" s="241"/>
      <c r="K201" s="242">
        <v>246.41</v>
      </c>
    </row>
    <row r="202" spans="1:11" s="92" customFormat="1">
      <c r="A202" s="243" t="s">
        <v>1794</v>
      </c>
      <c r="B202" s="240">
        <v>3317.23</v>
      </c>
      <c r="C202" s="241"/>
      <c r="D202" s="242">
        <v>4.42</v>
      </c>
      <c r="E202" s="241"/>
      <c r="F202" s="241"/>
      <c r="G202" s="241"/>
      <c r="H202" s="241"/>
      <c r="I202" s="241"/>
      <c r="J202" s="241"/>
      <c r="K202" s="240">
        <v>3410.15</v>
      </c>
    </row>
    <row r="203" spans="1:11" s="92" customFormat="1">
      <c r="A203" s="243" t="s">
        <v>1795</v>
      </c>
      <c r="B203" s="242">
        <v>233.23</v>
      </c>
      <c r="C203" s="241"/>
      <c r="D203" s="241"/>
      <c r="E203" s="241"/>
      <c r="F203" s="241"/>
      <c r="G203" s="241"/>
      <c r="H203" s="241"/>
      <c r="I203" s="241"/>
      <c r="J203" s="241"/>
      <c r="K203" s="242">
        <v>233.23</v>
      </c>
    </row>
    <row r="204" spans="1:11" s="92" customFormat="1">
      <c r="A204" s="243" t="s">
        <v>1796</v>
      </c>
      <c r="B204" s="242">
        <v>51.29</v>
      </c>
      <c r="C204" s="241"/>
      <c r="D204" s="242">
        <v>0.11</v>
      </c>
      <c r="E204" s="241"/>
      <c r="F204" s="241"/>
      <c r="G204" s="241"/>
      <c r="H204" s="241"/>
      <c r="I204" s="241"/>
      <c r="J204" s="241"/>
      <c r="K204" s="242">
        <v>53.53</v>
      </c>
    </row>
    <row r="205" spans="1:11" s="92" customFormat="1">
      <c r="A205" s="243" t="s">
        <v>1797</v>
      </c>
      <c r="B205" s="242">
        <v>26.98</v>
      </c>
      <c r="C205" s="241"/>
      <c r="D205" s="245">
        <v>4.8999999999999998E-3</v>
      </c>
      <c r="E205" s="241"/>
      <c r="F205" s="241"/>
      <c r="G205" s="241"/>
      <c r="H205" s="241"/>
      <c r="I205" s="241"/>
      <c r="J205" s="241"/>
      <c r="K205" s="242">
        <v>27.08</v>
      </c>
    </row>
    <row r="206" spans="1:11" s="92" customFormat="1">
      <c r="A206" s="243" t="s">
        <v>1798</v>
      </c>
      <c r="B206" s="242">
        <v>713.64</v>
      </c>
      <c r="C206" s="241"/>
      <c r="D206" s="242">
        <v>0.02</v>
      </c>
      <c r="E206" s="241"/>
      <c r="F206" s="241"/>
      <c r="G206" s="241"/>
      <c r="H206" s="241"/>
      <c r="I206" s="241"/>
      <c r="J206" s="241"/>
      <c r="K206" s="242">
        <v>713.98</v>
      </c>
    </row>
    <row r="207" spans="1:11" s="92" customFormat="1">
      <c r="A207" s="243" t="s">
        <v>1799</v>
      </c>
      <c r="B207" s="241"/>
      <c r="C207" s="241"/>
      <c r="D207" s="241"/>
      <c r="E207" s="242">
        <v>1.05</v>
      </c>
      <c r="F207" s="241"/>
      <c r="G207" s="241"/>
      <c r="H207" s="241"/>
      <c r="I207" s="241"/>
      <c r="J207" s="241"/>
      <c r="K207" s="242">
        <v>324.69</v>
      </c>
    </row>
    <row r="208" spans="1:11" s="92" customFormat="1">
      <c r="A208" s="239" t="s">
        <v>1800</v>
      </c>
      <c r="B208" s="246">
        <v>2522.5</v>
      </c>
      <c r="C208" s="241"/>
      <c r="D208" s="242">
        <v>0.05</v>
      </c>
      <c r="E208" s="241"/>
      <c r="F208" s="241"/>
      <c r="G208" s="241"/>
      <c r="H208" s="247">
        <v>0.87</v>
      </c>
      <c r="I208" s="247">
        <v>8.6999999999999994E-2</v>
      </c>
      <c r="J208" s="242">
        <v>0.01</v>
      </c>
      <c r="K208" s="240">
        <v>9229.6200000000008</v>
      </c>
    </row>
    <row r="209" spans="1:11" s="92" customFormat="1">
      <c r="A209" s="243" t="s">
        <v>1801</v>
      </c>
      <c r="B209" s="241"/>
      <c r="C209" s="241"/>
      <c r="D209" s="241"/>
      <c r="E209" s="241"/>
      <c r="F209" s="241"/>
      <c r="G209" s="241"/>
      <c r="H209" s="241"/>
      <c r="I209" s="241"/>
      <c r="J209" s="241"/>
      <c r="K209" s="241"/>
    </row>
    <row r="210" spans="1:11" s="92" customFormat="1">
      <c r="A210" s="243" t="s">
        <v>1802</v>
      </c>
      <c r="B210" s="240">
        <v>1467.55</v>
      </c>
      <c r="C210" s="241"/>
      <c r="D210" s="242">
        <v>0.05</v>
      </c>
      <c r="E210" s="241"/>
      <c r="F210" s="241"/>
      <c r="G210" s="241"/>
      <c r="H210" s="241"/>
      <c r="I210" s="241"/>
      <c r="J210" s="241"/>
      <c r="K210" s="240">
        <v>1468.65</v>
      </c>
    </row>
    <row r="211" spans="1:11" s="92" customFormat="1">
      <c r="A211" s="243" t="s">
        <v>536</v>
      </c>
      <c r="B211" s="240">
        <v>1025.31</v>
      </c>
      <c r="C211" s="241"/>
      <c r="D211" s="241"/>
      <c r="E211" s="241"/>
      <c r="F211" s="241"/>
      <c r="G211" s="241"/>
      <c r="H211" s="242">
        <v>0.87</v>
      </c>
      <c r="I211" s="242">
        <v>0.09</v>
      </c>
      <c r="J211" s="241"/>
      <c r="K211" s="240">
        <v>7480.38</v>
      </c>
    </row>
    <row r="212" spans="1:11" s="92" customFormat="1">
      <c r="A212" s="243" t="s">
        <v>1803</v>
      </c>
      <c r="B212" s="242">
        <v>23.22</v>
      </c>
      <c r="C212" s="241"/>
      <c r="D212" s="241"/>
      <c r="E212" s="241"/>
      <c r="F212" s="241"/>
      <c r="G212" s="241"/>
      <c r="H212" s="241"/>
      <c r="I212" s="241"/>
      <c r="J212" s="241"/>
      <c r="K212" s="242">
        <v>23.22</v>
      </c>
    </row>
    <row r="213" spans="1:11" s="92" customFormat="1">
      <c r="A213" s="243" t="s">
        <v>1804</v>
      </c>
      <c r="B213" s="242">
        <v>6.42</v>
      </c>
      <c r="C213" s="241"/>
      <c r="D213" s="241"/>
      <c r="E213" s="241"/>
      <c r="F213" s="241"/>
      <c r="G213" s="241"/>
      <c r="H213" s="241"/>
      <c r="I213" s="241"/>
      <c r="J213" s="241"/>
      <c r="K213" s="242">
        <v>6.42</v>
      </c>
    </row>
    <row r="214" spans="1:11" s="92" customFormat="1">
      <c r="A214" s="243" t="s">
        <v>1805</v>
      </c>
      <c r="B214" s="241"/>
      <c r="C214" s="241"/>
      <c r="D214" s="241"/>
      <c r="E214" s="241"/>
      <c r="F214" s="241"/>
      <c r="G214" s="241"/>
      <c r="H214" s="241"/>
      <c r="I214" s="241"/>
      <c r="J214" s="242">
        <v>0.01</v>
      </c>
      <c r="K214" s="242">
        <v>250.95</v>
      </c>
    </row>
    <row r="215" spans="1:11" s="92" customFormat="1">
      <c r="A215" s="239" t="s">
        <v>1806</v>
      </c>
      <c r="B215" s="241"/>
      <c r="C215" s="241"/>
      <c r="D215" s="241"/>
      <c r="E215" s="241"/>
      <c r="F215" s="247">
        <v>0.22</v>
      </c>
      <c r="G215" s="247">
        <v>0.42</v>
      </c>
      <c r="H215" s="241"/>
      <c r="I215" s="241"/>
      <c r="J215" s="245">
        <v>2.5000000000000001E-3</v>
      </c>
      <c r="K215" s="240">
        <v>5259.1</v>
      </c>
    </row>
    <row r="216" spans="1:11" s="92" customFormat="1">
      <c r="A216" s="243" t="s">
        <v>1807</v>
      </c>
      <c r="B216" s="241"/>
      <c r="C216" s="241"/>
      <c r="D216" s="241"/>
      <c r="E216" s="241"/>
      <c r="F216" s="247">
        <v>0.22</v>
      </c>
      <c r="G216" s="242">
        <v>0.42</v>
      </c>
      <c r="H216" s="241"/>
      <c r="I216" s="241"/>
      <c r="J216" s="241"/>
      <c r="K216" s="240">
        <v>5199.3500000000004</v>
      </c>
    </row>
    <row r="217" spans="1:11" s="92" customFormat="1">
      <c r="A217" s="241" t="s">
        <v>1808</v>
      </c>
      <c r="B217" s="241"/>
      <c r="C217" s="241"/>
      <c r="D217" s="241"/>
      <c r="E217" s="241"/>
      <c r="F217" s="241"/>
      <c r="G217" s="241"/>
      <c r="H217" s="241"/>
      <c r="I217" s="241"/>
      <c r="J217" s="245">
        <v>2.5000000000000001E-3</v>
      </c>
      <c r="K217" s="242">
        <v>59.75</v>
      </c>
    </row>
    <row r="218" spans="1:11" s="92" customFormat="1">
      <c r="A218" s="239" t="s">
        <v>1809</v>
      </c>
      <c r="B218" s="242">
        <v>694.14</v>
      </c>
      <c r="C218" s="241"/>
      <c r="D218" s="241"/>
      <c r="E218" s="241"/>
      <c r="F218" s="241"/>
      <c r="G218" s="241"/>
      <c r="H218" s="241"/>
      <c r="I218" s="241"/>
      <c r="J218" s="241"/>
      <c r="K218" s="242">
        <v>694.14</v>
      </c>
    </row>
    <row r="219" spans="1:11" s="92" customFormat="1">
      <c r="A219" s="243" t="s">
        <v>1810</v>
      </c>
      <c r="B219" s="242">
        <v>672.91</v>
      </c>
      <c r="C219" s="241"/>
      <c r="D219" s="241"/>
      <c r="E219" s="241"/>
      <c r="F219" s="241"/>
      <c r="G219" s="241"/>
      <c r="H219" s="241"/>
      <c r="I219" s="241"/>
      <c r="J219" s="241"/>
      <c r="K219" s="242">
        <v>672.91</v>
      </c>
    </row>
    <row r="220" spans="1:11" s="92" customFormat="1">
      <c r="A220" s="243" t="s">
        <v>1811</v>
      </c>
      <c r="B220" s="242">
        <v>21.23</v>
      </c>
      <c r="C220" s="241"/>
      <c r="D220" s="241"/>
      <c r="E220" s="241"/>
      <c r="F220" s="241"/>
      <c r="G220" s="241"/>
      <c r="H220" s="241"/>
      <c r="I220" s="241"/>
      <c r="J220" s="241"/>
      <c r="K220" s="242">
        <v>21.23</v>
      </c>
    </row>
    <row r="221" spans="1:11" s="92" customFormat="1">
      <c r="A221" s="235" t="s">
        <v>1812</v>
      </c>
      <c r="B221" s="237"/>
      <c r="C221" s="237"/>
      <c r="D221" s="236">
        <v>14088.3</v>
      </c>
      <c r="E221" s="238">
        <v>192.73</v>
      </c>
      <c r="F221" s="237"/>
      <c r="G221" s="237"/>
      <c r="H221" s="237"/>
      <c r="I221" s="237"/>
      <c r="J221" s="237"/>
      <c r="K221" s="236">
        <v>355600.19</v>
      </c>
    </row>
    <row r="222" spans="1:11" s="92" customFormat="1">
      <c r="A222" s="243" t="s">
        <v>537</v>
      </c>
      <c r="B222" s="241"/>
      <c r="C222" s="241"/>
      <c r="D222" s="240">
        <v>10068.07</v>
      </c>
      <c r="E222" s="242">
        <v>0</v>
      </c>
      <c r="F222" s="241"/>
      <c r="G222" s="241"/>
      <c r="H222" s="241"/>
      <c r="I222" s="241"/>
      <c r="J222" s="241"/>
      <c r="K222" s="240">
        <v>211429.43</v>
      </c>
    </row>
    <row r="223" spans="1:11" s="92" customFormat="1">
      <c r="A223" s="243" t="s">
        <v>1813</v>
      </c>
      <c r="B223" s="241"/>
      <c r="C223" s="241"/>
      <c r="D223" s="242">
        <v>241.19</v>
      </c>
      <c r="E223" s="242">
        <v>7.0000000000000007E-2</v>
      </c>
      <c r="F223" s="241"/>
      <c r="G223" s="241"/>
      <c r="H223" s="241"/>
      <c r="I223" s="241"/>
      <c r="J223" s="241"/>
      <c r="K223" s="240">
        <v>5087.75</v>
      </c>
    </row>
    <row r="224" spans="1:11" s="92" customFormat="1">
      <c r="A224" s="243" t="s">
        <v>1814</v>
      </c>
      <c r="B224" s="241"/>
      <c r="C224" s="241"/>
      <c r="D224" s="240">
        <v>3540.98</v>
      </c>
      <c r="E224" s="242">
        <v>0</v>
      </c>
      <c r="F224" s="241"/>
      <c r="G224" s="241"/>
      <c r="H224" s="241"/>
      <c r="I224" s="241"/>
      <c r="J224" s="241"/>
      <c r="K224" s="240">
        <v>74360.58</v>
      </c>
    </row>
    <row r="225" spans="1:11" s="92" customFormat="1">
      <c r="A225" s="243" t="s">
        <v>1815</v>
      </c>
      <c r="B225" s="241"/>
      <c r="C225" s="241"/>
      <c r="D225" s="241"/>
      <c r="E225" s="242">
        <v>186.49</v>
      </c>
      <c r="F225" s="241"/>
      <c r="G225" s="241"/>
      <c r="H225" s="241"/>
      <c r="I225" s="241"/>
      <c r="J225" s="241"/>
      <c r="K225" s="240">
        <v>57810.47</v>
      </c>
    </row>
    <row r="226" spans="1:11" s="92" customFormat="1">
      <c r="A226" s="243" t="s">
        <v>1816</v>
      </c>
      <c r="B226" s="241"/>
      <c r="C226" s="241"/>
      <c r="D226" s="242">
        <v>238.06</v>
      </c>
      <c r="E226" s="242">
        <v>6.17</v>
      </c>
      <c r="F226" s="241"/>
      <c r="G226" s="241"/>
      <c r="H226" s="241"/>
      <c r="I226" s="241"/>
      <c r="J226" s="241"/>
      <c r="K226" s="240">
        <v>6911.96</v>
      </c>
    </row>
    <row r="227" spans="1:11" s="92" customFormat="1">
      <c r="A227" s="235" t="s">
        <v>1817</v>
      </c>
      <c r="B227" s="237"/>
      <c r="C227" s="236">
        <v>236257.43</v>
      </c>
      <c r="D227" s="238">
        <v>552.38</v>
      </c>
      <c r="E227" s="238">
        <v>6.74</v>
      </c>
      <c r="F227" s="237"/>
      <c r="G227" s="237"/>
      <c r="H227" s="237"/>
      <c r="I227" s="237"/>
      <c r="J227" s="237"/>
      <c r="K227" s="248">
        <v>-222567.43</v>
      </c>
    </row>
    <row r="228" spans="1:11" s="92" customFormat="1">
      <c r="A228" s="243" t="s">
        <v>538</v>
      </c>
      <c r="B228" s="241"/>
      <c r="C228" s="246">
        <v>217393.8</v>
      </c>
      <c r="D228" s="242">
        <v>552.38</v>
      </c>
      <c r="E228" s="242">
        <v>6.74</v>
      </c>
      <c r="F228" s="241"/>
      <c r="G228" s="241"/>
      <c r="H228" s="241"/>
      <c r="I228" s="241"/>
      <c r="J228" s="241"/>
      <c r="K228" s="249">
        <v>-203704.42</v>
      </c>
    </row>
    <row r="229" spans="1:11" s="92" customFormat="1">
      <c r="A229" s="243" t="s">
        <v>539</v>
      </c>
      <c r="B229" s="241"/>
      <c r="C229" s="240">
        <v>15327.31</v>
      </c>
      <c r="D229" s="241"/>
      <c r="E229" s="241"/>
      <c r="F229" s="241"/>
      <c r="G229" s="241"/>
      <c r="H229" s="241"/>
      <c r="I229" s="241"/>
      <c r="J229" s="241"/>
      <c r="K229" s="249">
        <v>-15327.31</v>
      </c>
    </row>
    <row r="230" spans="1:11" s="92" customFormat="1">
      <c r="A230" s="243" t="s">
        <v>540</v>
      </c>
      <c r="B230" s="241"/>
      <c r="C230" s="240">
        <v>3460.77</v>
      </c>
      <c r="D230" s="241"/>
      <c r="E230" s="241"/>
      <c r="F230" s="241"/>
      <c r="G230" s="241"/>
      <c r="H230" s="241"/>
      <c r="I230" s="241"/>
      <c r="J230" s="241"/>
      <c r="K230" s="249">
        <v>-3460.77</v>
      </c>
    </row>
    <row r="231" spans="1:11" s="92" customFormat="1">
      <c r="A231" s="243" t="s">
        <v>1818</v>
      </c>
      <c r="B231" s="241"/>
      <c r="C231" s="242">
        <v>75.55</v>
      </c>
      <c r="D231" s="241"/>
      <c r="E231" s="241"/>
      <c r="F231" s="241"/>
      <c r="G231" s="241"/>
      <c r="H231" s="241"/>
      <c r="I231" s="241"/>
      <c r="J231" s="241"/>
      <c r="K231" s="250">
        <v>-75.55</v>
      </c>
    </row>
    <row r="232" spans="1:11" s="92" customFormat="1">
      <c r="A232" s="243" t="s">
        <v>1819</v>
      </c>
      <c r="B232" s="241"/>
      <c r="C232" s="241"/>
      <c r="D232" s="241"/>
      <c r="E232" s="241"/>
      <c r="F232" s="241"/>
      <c r="G232" s="241"/>
      <c r="H232" s="241"/>
      <c r="I232" s="241"/>
      <c r="J232" s="241"/>
      <c r="K232" s="242">
        <v>0</v>
      </c>
    </row>
    <row r="233" spans="1:11" s="92" customFormat="1">
      <c r="A233" s="243" t="s">
        <v>1820</v>
      </c>
      <c r="B233" s="241"/>
      <c r="C233" s="241"/>
      <c r="D233" s="241"/>
      <c r="E233" s="241"/>
      <c r="F233" s="241"/>
      <c r="G233" s="241"/>
      <c r="H233" s="241"/>
      <c r="I233" s="241"/>
      <c r="J233" s="241"/>
      <c r="K233" s="242">
        <v>0</v>
      </c>
    </row>
    <row r="234" spans="1:11" s="92" customFormat="1">
      <c r="A234" s="243" t="s">
        <v>1821</v>
      </c>
      <c r="B234" s="241"/>
      <c r="C234" s="241"/>
      <c r="D234" s="241"/>
      <c r="E234" s="241"/>
      <c r="F234" s="241"/>
      <c r="G234" s="241"/>
      <c r="H234" s="241"/>
      <c r="I234" s="241"/>
      <c r="J234" s="241"/>
      <c r="K234" s="242">
        <v>0</v>
      </c>
    </row>
    <row r="235" spans="1:11" s="92" customFormat="1">
      <c r="A235" s="235" t="s">
        <v>1822</v>
      </c>
      <c r="B235" s="237"/>
      <c r="C235" s="237"/>
      <c r="D235" s="236">
        <v>2307.19</v>
      </c>
      <c r="E235" s="238">
        <v>13.23</v>
      </c>
      <c r="F235" s="237"/>
      <c r="G235" s="237"/>
      <c r="H235" s="237"/>
      <c r="I235" s="237"/>
      <c r="J235" s="237"/>
      <c r="K235" s="236">
        <v>52552.29</v>
      </c>
    </row>
    <row r="236" spans="1:11" s="92" customFormat="1">
      <c r="A236" s="243" t="s">
        <v>1823</v>
      </c>
      <c r="B236" s="241"/>
      <c r="C236" s="241"/>
      <c r="D236" s="242">
        <v>488.19</v>
      </c>
      <c r="E236" s="241"/>
      <c r="F236" s="241"/>
      <c r="G236" s="241"/>
      <c r="H236" s="241"/>
      <c r="I236" s="241"/>
      <c r="J236" s="241"/>
      <c r="K236" s="240">
        <v>10251.99</v>
      </c>
    </row>
    <row r="237" spans="1:11" s="92" customFormat="1">
      <c r="A237" s="243" t="s">
        <v>1824</v>
      </c>
      <c r="B237" s="241"/>
      <c r="C237" s="241"/>
      <c r="D237" s="242">
        <v>488.19</v>
      </c>
      <c r="E237" s="241"/>
      <c r="F237" s="241"/>
      <c r="G237" s="241"/>
      <c r="H237" s="241"/>
      <c r="I237" s="241"/>
      <c r="J237" s="241"/>
      <c r="K237" s="240">
        <v>10251.99</v>
      </c>
    </row>
    <row r="238" spans="1:11" s="92" customFormat="1">
      <c r="A238" s="243" t="s">
        <v>1825</v>
      </c>
      <c r="B238" s="241"/>
      <c r="C238" s="241"/>
      <c r="D238" s="240">
        <v>1819</v>
      </c>
      <c r="E238" s="242">
        <v>13.23</v>
      </c>
      <c r="F238" s="241"/>
      <c r="G238" s="241"/>
      <c r="H238" s="241"/>
      <c r="I238" s="241"/>
      <c r="J238" s="241"/>
      <c r="K238" s="240">
        <v>42300.3</v>
      </c>
    </row>
    <row r="239" spans="1:11" s="92" customFormat="1">
      <c r="A239" s="243" t="s">
        <v>1826</v>
      </c>
      <c r="B239" s="241"/>
      <c r="C239" s="241"/>
      <c r="D239" s="240">
        <v>1103</v>
      </c>
      <c r="E239" s="241"/>
      <c r="F239" s="241"/>
      <c r="G239" s="241"/>
      <c r="H239" s="241"/>
      <c r="I239" s="241"/>
      <c r="J239" s="241"/>
      <c r="K239" s="240">
        <v>23163</v>
      </c>
    </row>
    <row r="240" spans="1:11" s="92" customFormat="1">
      <c r="A240" s="243" t="s">
        <v>1827</v>
      </c>
      <c r="B240" s="241"/>
      <c r="C240" s="241"/>
      <c r="D240" s="242">
        <v>716</v>
      </c>
      <c r="E240" s="242">
        <v>13.23</v>
      </c>
      <c r="F240" s="241"/>
      <c r="G240" s="241"/>
      <c r="H240" s="241"/>
      <c r="I240" s="241"/>
      <c r="J240" s="241"/>
      <c r="K240" s="240">
        <v>19137.3</v>
      </c>
    </row>
    <row r="241" spans="1:11" s="92" customFormat="1">
      <c r="A241" s="235" t="s">
        <v>1828</v>
      </c>
      <c r="B241" s="237"/>
      <c r="C241" s="237"/>
      <c r="D241" s="237"/>
      <c r="E241" s="237"/>
      <c r="F241" s="237"/>
      <c r="G241" s="237"/>
      <c r="H241" s="237"/>
      <c r="I241" s="237"/>
      <c r="J241" s="237"/>
      <c r="K241" s="237"/>
    </row>
    <row r="242" spans="1:11" s="92" customFormat="1">
      <c r="A242" s="243" t="s">
        <v>529</v>
      </c>
      <c r="B242" s="240">
        <v>3467.12</v>
      </c>
      <c r="C242" s="241"/>
      <c r="D242" s="242">
        <v>0.05</v>
      </c>
      <c r="E242" s="242">
        <v>0.1</v>
      </c>
      <c r="F242" s="241"/>
      <c r="G242" s="241"/>
      <c r="H242" s="241"/>
      <c r="I242" s="241"/>
      <c r="J242" s="241"/>
      <c r="K242" s="240">
        <v>3498.86</v>
      </c>
    </row>
    <row r="243" spans="1:11" s="92" customFormat="1">
      <c r="A243" s="243" t="s">
        <v>530</v>
      </c>
      <c r="B243" s="240">
        <v>3194.12</v>
      </c>
      <c r="C243" s="241"/>
      <c r="D243" s="242">
        <v>0.02</v>
      </c>
      <c r="E243" s="247">
        <v>8.8999999999999996E-2</v>
      </c>
      <c r="F243" s="241"/>
      <c r="G243" s="241"/>
      <c r="H243" s="241"/>
      <c r="I243" s="241"/>
      <c r="J243" s="241"/>
      <c r="K243" s="240">
        <v>3222.13</v>
      </c>
    </row>
    <row r="244" spans="1:11" s="92" customFormat="1">
      <c r="A244" s="243" t="s">
        <v>1829</v>
      </c>
      <c r="B244" s="242">
        <v>273</v>
      </c>
      <c r="C244" s="241"/>
      <c r="D244" s="242">
        <v>0.03</v>
      </c>
      <c r="E244" s="247">
        <v>0.01</v>
      </c>
      <c r="F244" s="241"/>
      <c r="G244" s="241"/>
      <c r="H244" s="241"/>
      <c r="I244" s="241"/>
      <c r="J244" s="241"/>
      <c r="K244" s="242">
        <v>276.73</v>
      </c>
    </row>
    <row r="245" spans="1:11" s="92" customFormat="1">
      <c r="A245" s="241" t="s">
        <v>1830</v>
      </c>
      <c r="B245" s="240">
        <v>376005</v>
      </c>
      <c r="C245" s="241"/>
      <c r="D245" s="241"/>
      <c r="E245" s="241"/>
      <c r="F245" s="241"/>
      <c r="G245" s="241"/>
      <c r="H245" s="241"/>
      <c r="I245" s="241"/>
      <c r="J245" s="241"/>
      <c r="K245" s="240">
        <v>376005</v>
      </c>
    </row>
    <row r="246" spans="1:11" s="92" customFormat="1" ht="15" customHeight="1">
      <c r="A246" s="419" t="s">
        <v>1831</v>
      </c>
      <c r="B246" s="420"/>
      <c r="C246" s="420"/>
      <c r="D246" s="420"/>
      <c r="E246" s="420"/>
      <c r="F246" s="420"/>
      <c r="G246" s="420"/>
      <c r="H246" s="420"/>
      <c r="I246" s="420"/>
      <c r="J246" s="420"/>
      <c r="K246" s="421"/>
    </row>
    <row r="247" spans="1:11" s="92" customFormat="1"/>
    <row r="248" spans="1:11" s="92" customFormat="1" ht="28.5">
      <c r="A248" s="3" t="s">
        <v>1832</v>
      </c>
      <c r="B248" s="251" t="s">
        <v>545</v>
      </c>
      <c r="C248" s="251"/>
      <c r="D248" s="251" t="s">
        <v>553</v>
      </c>
      <c r="E248" s="251" t="s">
        <v>554</v>
      </c>
    </row>
    <row r="249" spans="1:11" s="92" customFormat="1">
      <c r="A249" s="225" t="s">
        <v>1833</v>
      </c>
      <c r="B249" s="252">
        <f>B154-C154</f>
        <v>788515.40999999992</v>
      </c>
      <c r="C249" s="252"/>
      <c r="D249" s="252">
        <f>D154</f>
        <v>19944.68</v>
      </c>
      <c r="E249" s="252">
        <f>E154</f>
        <v>264.16000000000003</v>
      </c>
    </row>
    <row r="250" spans="1:11" s="92" customFormat="1">
      <c r="A250" s="225" t="s">
        <v>1834</v>
      </c>
      <c r="B250" s="252">
        <f>B249*$C$60</f>
        <v>788515.40999999992</v>
      </c>
      <c r="C250" s="252"/>
      <c r="D250" s="252">
        <f>D249*$C$69</f>
        <v>558451.04</v>
      </c>
      <c r="E250" s="252">
        <f>E249*$C$70</f>
        <v>70002.400000000009</v>
      </c>
    </row>
    <row r="251" spans="1:11" s="92" customFormat="1">
      <c r="A251" s="225" t="s">
        <v>1835</v>
      </c>
      <c r="B251" s="252">
        <f>SUM(B250:E250)</f>
        <v>1416968.8499999999</v>
      </c>
      <c r="C251" s="252"/>
      <c r="D251" s="252"/>
      <c r="E251" s="252"/>
    </row>
    <row r="252" spans="1:11" s="92" customFormat="1"/>
    <row r="253" spans="1:11" s="92" customFormat="1"/>
    <row r="254" spans="1:11" s="92" customFormat="1">
      <c r="A254" s="253" t="s">
        <v>1836</v>
      </c>
      <c r="B254" s="81"/>
    </row>
    <row r="255" spans="1:11" s="92" customFormat="1">
      <c r="A255" s="92" t="s">
        <v>1837</v>
      </c>
    </row>
    <row r="256" spans="1:11" s="92" customFormat="1">
      <c r="A256" s="92" t="s">
        <v>1838</v>
      </c>
    </row>
    <row r="257" spans="1:4" s="92" customFormat="1"/>
    <row r="258" spans="1:4" s="92" customFormat="1">
      <c r="A258" s="92" t="s">
        <v>1839</v>
      </c>
      <c r="B258" s="92">
        <v>719</v>
      </c>
    </row>
    <row r="259" spans="1:4" s="92" customFormat="1">
      <c r="A259" s="92" t="s">
        <v>1840</v>
      </c>
      <c r="B259" s="92">
        <v>11</v>
      </c>
    </row>
    <row r="260" spans="1:4" s="92" customFormat="1">
      <c r="A260" s="92" t="s">
        <v>1841</v>
      </c>
      <c r="B260" s="254">
        <f>B259/B258*10^6</f>
        <v>15299.026425591099</v>
      </c>
    </row>
    <row r="261" spans="1:4" s="92" customFormat="1"/>
    <row r="262" spans="1:4" s="92" customFormat="1"/>
    <row r="263" spans="1:4" s="92" customFormat="1">
      <c r="A263" s="82" t="s">
        <v>1842</v>
      </c>
      <c r="B263" s="81"/>
      <c r="C263" s="81"/>
    </row>
    <row r="264" spans="1:4" s="92" customFormat="1">
      <c r="A264" s="92" t="s">
        <v>1843</v>
      </c>
      <c r="B264" s="254">
        <f>(B149-B251)/(2007-2000)*(2005-2000)+B251+B260</f>
        <v>1749351.5192827338</v>
      </c>
      <c r="C264" s="92" t="s">
        <v>1844</v>
      </c>
    </row>
    <row r="265" spans="1:4" s="92" customFormat="1">
      <c r="A265" s="92" t="s">
        <v>1845</v>
      </c>
      <c r="B265" s="92">
        <f>B264/B266</f>
        <v>0.71977393159643066</v>
      </c>
      <c r="C265" s="92" t="s">
        <v>1846</v>
      </c>
    </row>
    <row r="266" spans="1:4" s="92" customFormat="1">
      <c r="A266" s="92" t="s">
        <v>1847</v>
      </c>
      <c r="B266" s="92">
        <v>2430418</v>
      </c>
      <c r="C266" s="92" t="s">
        <v>1848</v>
      </c>
      <c r="D266" s="92" t="s">
        <v>1849</v>
      </c>
    </row>
    <row r="267" spans="1:4" s="92" customFormat="1">
      <c r="A267" s="92" t="s">
        <v>1850</v>
      </c>
      <c r="B267" s="92">
        <v>11162212</v>
      </c>
      <c r="C267" s="92" t="s">
        <v>1848</v>
      </c>
    </row>
    <row r="268" spans="1:4" s="92" customFormat="1">
      <c r="A268" s="92" t="s">
        <v>1851</v>
      </c>
      <c r="B268" s="255">
        <v>0.33</v>
      </c>
      <c r="C268" s="92" t="s">
        <v>1852</v>
      </c>
    </row>
    <row r="269" spans="1:4" s="92" customFormat="1">
      <c r="A269" s="92" t="s">
        <v>1853</v>
      </c>
      <c r="B269" s="255">
        <v>0.35</v>
      </c>
      <c r="C269" s="92" t="s">
        <v>1852</v>
      </c>
    </row>
    <row r="270" spans="1:4" s="92" customFormat="1"/>
    <row r="271" spans="1:4" s="92" customFormat="1">
      <c r="A271" s="92" t="s">
        <v>1854</v>
      </c>
      <c r="B271" s="92">
        <f>B265*(1-B268)</f>
        <v>0.4822485341696085</v>
      </c>
    </row>
    <row r="272" spans="1:4" s="92" customFormat="1">
      <c r="A272" s="92" t="s">
        <v>1855</v>
      </c>
      <c r="B272" s="92">
        <f>B265*(1-B269)</f>
        <v>0.46785305553767992</v>
      </c>
    </row>
    <row r="273" spans="1:10" s="92" customFormat="1"/>
    <row r="274" spans="1:10" s="92" customFormat="1">
      <c r="A274" s="92" t="s">
        <v>1856</v>
      </c>
      <c r="B274" s="92">
        <f>B267*B271</f>
        <v>5382960.3750904137</v>
      </c>
      <c r="C274" s="92" t="s">
        <v>1844</v>
      </c>
    </row>
    <row r="275" spans="1:10" s="92" customFormat="1">
      <c r="A275" s="92" t="s">
        <v>1857</v>
      </c>
      <c r="B275" s="92">
        <f>B267*B272</f>
        <v>5222274.9907593569</v>
      </c>
      <c r="C275" s="92" t="s">
        <v>1844</v>
      </c>
    </row>
    <row r="276" spans="1:10" s="92" customFormat="1"/>
    <row r="277" spans="1:10" s="92" customFormat="1">
      <c r="A277" s="92" t="s">
        <v>1856</v>
      </c>
      <c r="B277" s="254">
        <f>B274/1000</f>
        <v>5382.9603750904134</v>
      </c>
      <c r="C277" s="92" t="s">
        <v>1858</v>
      </c>
    </row>
    <row r="278" spans="1:10" s="92" customFormat="1">
      <c r="A278" s="92" t="s">
        <v>1857</v>
      </c>
      <c r="B278" s="254">
        <f>B275/1000</f>
        <v>5222.274990759357</v>
      </c>
      <c r="C278" s="92" t="s">
        <v>1858</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6"/>
      <c r="B283" s="257"/>
      <c r="C283" s="257"/>
      <c r="D283" s="257"/>
      <c r="E283" s="257"/>
      <c r="F283" s="257"/>
      <c r="G283" s="257"/>
      <c r="H283" s="257"/>
      <c r="I283" s="257"/>
      <c r="J283" s="257"/>
    </row>
    <row r="284" spans="1:10" s="21" customFormat="1">
      <c r="A284" s="258"/>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9"/>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60"/>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59"/>
      <c r="B293" s="257"/>
      <c r="C293" s="257"/>
      <c r="D293" s="257"/>
      <c r="E293" s="257"/>
      <c r="F293" s="257"/>
      <c r="G293" s="257"/>
      <c r="H293" s="257"/>
      <c r="I293" s="257"/>
      <c r="J293" s="257"/>
    </row>
    <row r="294" spans="1:10" s="21" customFormat="1">
      <c r="A294" s="259"/>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60"/>
      <c r="B296" s="257"/>
      <c r="C296" s="257"/>
      <c r="D296" s="257"/>
      <c r="E296" s="257"/>
      <c r="F296" s="257"/>
      <c r="G296" s="257"/>
      <c r="H296" s="257"/>
      <c r="I296" s="257"/>
      <c r="J296" s="257"/>
    </row>
    <row r="297" spans="1:10" s="21" customFormat="1">
      <c r="A297" s="261"/>
      <c r="B297" s="257"/>
      <c r="C297" s="257"/>
      <c r="D297" s="257"/>
      <c r="E297" s="257"/>
      <c r="F297" s="257"/>
      <c r="G297" s="257"/>
      <c r="H297" s="257"/>
      <c r="I297" s="257"/>
      <c r="J297" s="257"/>
    </row>
    <row r="298" spans="1:10" s="21" customFormat="1">
      <c r="A298" s="262"/>
      <c r="B298" s="257"/>
      <c r="C298" s="257"/>
      <c r="D298" s="257"/>
      <c r="E298" s="257"/>
      <c r="F298" s="257"/>
      <c r="G298" s="257"/>
      <c r="H298" s="257"/>
      <c r="I298" s="257"/>
      <c r="J298" s="257"/>
    </row>
    <row r="299" spans="1:10" s="21" customFormat="1">
      <c r="A299" s="262"/>
      <c r="B299" s="257"/>
      <c r="C299" s="257"/>
      <c r="D299" s="257"/>
      <c r="E299" s="257"/>
      <c r="F299" s="257"/>
      <c r="G299" s="257"/>
      <c r="H299" s="257"/>
      <c r="I299" s="257"/>
      <c r="J299" s="257"/>
    </row>
    <row r="300" spans="1:10" s="21" customFormat="1">
      <c r="A300" s="262"/>
      <c r="B300" s="257"/>
      <c r="C300" s="257"/>
      <c r="D300" s="257"/>
      <c r="E300" s="257"/>
      <c r="F300" s="257"/>
      <c r="G300" s="257"/>
      <c r="H300" s="257"/>
      <c r="I300" s="257"/>
      <c r="J300" s="257"/>
    </row>
    <row r="301" spans="1:10" s="21" customFormat="1">
      <c r="A301" s="262"/>
      <c r="B301" s="257"/>
      <c r="C301" s="257"/>
      <c r="D301" s="257"/>
      <c r="E301" s="257"/>
      <c r="F301" s="257"/>
      <c r="G301" s="257"/>
      <c r="H301" s="257"/>
      <c r="I301" s="257"/>
      <c r="J301" s="257"/>
    </row>
    <row r="302" spans="1:10" s="21" customFormat="1">
      <c r="A302" s="262"/>
      <c r="B302" s="257"/>
      <c r="C302" s="257"/>
      <c r="D302" s="257"/>
      <c r="E302" s="257"/>
      <c r="F302" s="257"/>
      <c r="G302" s="257"/>
      <c r="H302" s="257"/>
      <c r="I302" s="257"/>
      <c r="J302" s="257"/>
    </row>
    <row r="303" spans="1:10" s="21" customFormat="1">
      <c r="A303" s="263"/>
      <c r="B303" s="257"/>
      <c r="C303" s="257"/>
      <c r="D303" s="257"/>
      <c r="E303" s="257"/>
      <c r="F303" s="257"/>
      <c r="G303" s="257"/>
      <c r="H303" s="257"/>
      <c r="I303" s="257"/>
      <c r="J303" s="257"/>
    </row>
    <row r="304" spans="1:10" s="21" customFormat="1">
      <c r="A304" s="256"/>
      <c r="B304" s="257"/>
      <c r="C304" s="257"/>
      <c r="D304" s="257"/>
      <c r="E304" s="257"/>
      <c r="F304" s="257"/>
      <c r="G304" s="257"/>
      <c r="H304" s="257"/>
      <c r="I304" s="257"/>
      <c r="J304" s="257"/>
    </row>
    <row r="305" spans="1:10" s="21" customFormat="1">
      <c r="A305" s="256"/>
      <c r="B305" s="257"/>
      <c r="C305" s="257"/>
      <c r="D305" s="257"/>
      <c r="E305" s="257"/>
      <c r="F305" s="257"/>
      <c r="G305" s="257"/>
      <c r="H305" s="257"/>
      <c r="I305" s="257"/>
      <c r="J305" s="257"/>
    </row>
    <row r="306" spans="1:10" s="21" customFormat="1">
      <c r="A306" s="256"/>
      <c r="B306" s="257"/>
      <c r="C306" s="257"/>
      <c r="D306" s="257"/>
      <c r="E306" s="257"/>
      <c r="F306" s="257"/>
      <c r="G306" s="257"/>
      <c r="H306" s="257"/>
      <c r="I306" s="257"/>
      <c r="J306" s="257"/>
    </row>
    <row r="307" spans="1:10" s="21" customFormat="1">
      <c r="A307" s="256"/>
      <c r="B307" s="257"/>
      <c r="C307" s="257"/>
      <c r="D307" s="257"/>
      <c r="E307" s="257"/>
      <c r="F307" s="257"/>
      <c r="G307" s="257"/>
      <c r="H307" s="257"/>
      <c r="I307" s="257"/>
      <c r="J307" s="257"/>
    </row>
    <row r="308" spans="1:10" s="21" customFormat="1">
      <c r="A308" s="256"/>
      <c r="B308" s="257"/>
      <c r="C308" s="257"/>
      <c r="D308" s="257"/>
      <c r="E308" s="257"/>
      <c r="F308" s="257"/>
      <c r="G308" s="257"/>
      <c r="H308" s="257"/>
      <c r="I308" s="257"/>
      <c r="J308" s="257"/>
    </row>
    <row r="309" spans="1:10" s="21" customFormat="1">
      <c r="A309" s="256"/>
      <c r="B309" s="257"/>
      <c r="C309" s="257"/>
      <c r="D309" s="257"/>
      <c r="E309" s="257"/>
      <c r="F309" s="257"/>
      <c r="G309" s="257"/>
      <c r="H309" s="257"/>
      <c r="I309" s="257"/>
      <c r="J309" s="257"/>
    </row>
    <row r="310" spans="1:10" s="21" customFormat="1">
      <c r="A310" s="264"/>
      <c r="B310" s="257"/>
      <c r="C310" s="257"/>
      <c r="D310" s="257"/>
      <c r="E310" s="257"/>
      <c r="F310" s="257"/>
      <c r="G310" s="257"/>
      <c r="H310" s="257"/>
      <c r="I310" s="257"/>
      <c r="J310" s="257"/>
    </row>
    <row r="311" spans="1:10" s="21" customFormat="1">
      <c r="A311" s="256"/>
      <c r="B311" s="257"/>
      <c r="C311" s="257"/>
      <c r="D311" s="257"/>
      <c r="E311" s="257"/>
      <c r="F311" s="257"/>
      <c r="G311" s="257"/>
      <c r="H311" s="257"/>
      <c r="I311" s="257"/>
      <c r="J311" s="257"/>
    </row>
    <row r="312" spans="1:10" s="21" customFormat="1">
      <c r="A312" s="256"/>
      <c r="B312" s="257"/>
      <c r="C312" s="257"/>
      <c r="D312" s="257"/>
      <c r="E312" s="257"/>
      <c r="F312" s="257"/>
      <c r="G312" s="257"/>
      <c r="H312" s="257"/>
      <c r="I312" s="257"/>
      <c r="J312" s="257"/>
    </row>
    <row r="313" spans="1:10" s="21" customFormat="1">
      <c r="A313" s="256"/>
      <c r="B313" s="257"/>
      <c r="C313" s="257"/>
      <c r="D313" s="257"/>
      <c r="E313" s="257"/>
      <c r="F313" s="257"/>
      <c r="G313" s="257"/>
      <c r="H313" s="257"/>
      <c r="I313" s="257"/>
      <c r="J313" s="257"/>
    </row>
    <row r="314" spans="1:10" s="21" customFormat="1">
      <c r="A314" s="256"/>
      <c r="B314" s="257"/>
      <c r="C314" s="257"/>
      <c r="D314" s="257"/>
      <c r="E314" s="257"/>
      <c r="F314" s="257"/>
      <c r="G314" s="257"/>
      <c r="H314" s="257"/>
      <c r="I314" s="257"/>
      <c r="J314" s="257"/>
    </row>
    <row r="315" spans="1:10" s="21" customFormat="1">
      <c r="A315" s="256"/>
      <c r="B315" s="257"/>
      <c r="C315" s="257"/>
      <c r="D315" s="257"/>
      <c r="E315" s="257"/>
      <c r="F315" s="257"/>
      <c r="G315" s="257"/>
      <c r="H315" s="257"/>
      <c r="I315" s="257"/>
      <c r="J315" s="257"/>
    </row>
    <row r="316" spans="1:10" s="21" customFormat="1">
      <c r="A316" s="256"/>
      <c r="B316" s="257"/>
      <c r="C316" s="257"/>
      <c r="D316" s="257"/>
      <c r="E316" s="257"/>
      <c r="F316" s="257"/>
      <c r="G316" s="257"/>
      <c r="H316" s="257"/>
      <c r="I316" s="257"/>
      <c r="J316" s="257"/>
    </row>
    <row r="317" spans="1:10" s="21" customFormat="1">
      <c r="A317" s="262"/>
      <c r="B317" s="257"/>
      <c r="C317" s="257"/>
      <c r="D317" s="257"/>
      <c r="E317" s="257"/>
      <c r="F317" s="257"/>
      <c r="G317" s="257"/>
      <c r="H317" s="257"/>
      <c r="I317" s="257"/>
      <c r="J317" s="257"/>
    </row>
    <row r="318" spans="1:10" s="21" customFormat="1">
      <c r="A318" s="265"/>
      <c r="B318" s="257"/>
      <c r="C318" s="257"/>
      <c r="D318" s="257"/>
      <c r="E318" s="257"/>
      <c r="F318" s="257"/>
      <c r="G318" s="257"/>
      <c r="H318" s="257"/>
      <c r="I318" s="257"/>
      <c r="J318" s="257"/>
    </row>
    <row r="319" spans="1:10" s="21" customFormat="1">
      <c r="A319" s="265"/>
      <c r="B319" s="257"/>
      <c r="C319" s="257"/>
      <c r="D319" s="257"/>
      <c r="E319" s="257"/>
      <c r="F319" s="257"/>
      <c r="G319" s="257"/>
      <c r="H319" s="257"/>
      <c r="I319" s="257"/>
      <c r="J319" s="257"/>
    </row>
    <row r="320" spans="1:10" s="21" customFormat="1">
      <c r="A320" s="265"/>
      <c r="B320" s="257"/>
      <c r="C320" s="257"/>
      <c r="D320" s="257"/>
      <c r="E320" s="257"/>
      <c r="F320" s="257"/>
      <c r="G320" s="257"/>
      <c r="H320" s="257"/>
      <c r="I320" s="257"/>
      <c r="J320" s="257"/>
    </row>
    <row r="321" spans="1:10" s="21" customFormat="1">
      <c r="A321" s="265"/>
      <c r="B321" s="257"/>
      <c r="C321" s="257"/>
      <c r="D321" s="257"/>
      <c r="E321" s="257"/>
      <c r="F321" s="257"/>
      <c r="G321" s="257"/>
      <c r="H321" s="257"/>
      <c r="I321" s="257"/>
      <c r="J321" s="257"/>
    </row>
    <row r="322" spans="1:10" s="21" customFormat="1">
      <c r="A322" s="265"/>
      <c r="B322" s="257"/>
      <c r="C322" s="257"/>
      <c r="D322" s="257"/>
      <c r="E322" s="257"/>
      <c r="F322" s="257"/>
      <c r="G322" s="257"/>
      <c r="H322" s="257"/>
      <c r="I322" s="257"/>
      <c r="J322" s="257"/>
    </row>
    <row r="323" spans="1:10" s="21" customFormat="1">
      <c r="A323" s="265"/>
      <c r="B323" s="257"/>
      <c r="C323" s="257"/>
      <c r="D323" s="257"/>
      <c r="E323" s="257"/>
      <c r="F323" s="257"/>
      <c r="G323" s="257"/>
      <c r="H323" s="257"/>
      <c r="I323" s="257"/>
      <c r="J323" s="257"/>
    </row>
    <row r="324" spans="1:10" s="21" customFormat="1">
      <c r="A324" s="264"/>
      <c r="B324" s="257"/>
      <c r="C324" s="257"/>
      <c r="D324" s="257"/>
      <c r="E324" s="257"/>
      <c r="F324" s="257"/>
      <c r="G324" s="257"/>
      <c r="H324" s="257"/>
      <c r="I324" s="257"/>
      <c r="J324" s="257"/>
    </row>
    <row r="325" spans="1:10" s="21" customFormat="1">
      <c r="A325" s="256"/>
      <c r="B325" s="257"/>
      <c r="C325" s="257"/>
      <c r="D325" s="257"/>
      <c r="E325" s="257"/>
      <c r="F325" s="257"/>
      <c r="G325" s="257"/>
      <c r="H325" s="257"/>
      <c r="I325" s="257"/>
      <c r="J325" s="257"/>
    </row>
    <row r="326" spans="1:10" s="21" customFormat="1">
      <c r="A326" s="256"/>
      <c r="B326" s="257"/>
      <c r="C326" s="257"/>
      <c r="D326" s="257"/>
      <c r="E326" s="257"/>
      <c r="F326" s="257"/>
      <c r="G326" s="257"/>
      <c r="H326" s="257"/>
      <c r="I326" s="257"/>
      <c r="J326" s="257"/>
    </row>
    <row r="327" spans="1:10" s="21" customFormat="1">
      <c r="A327" s="256"/>
      <c r="B327" s="257"/>
      <c r="C327" s="257"/>
      <c r="D327" s="257"/>
      <c r="E327" s="257"/>
      <c r="F327" s="257"/>
      <c r="G327" s="257"/>
      <c r="H327" s="257"/>
      <c r="I327" s="257"/>
      <c r="J327" s="257"/>
    </row>
    <row r="328" spans="1:10" s="21" customFormat="1">
      <c r="A328" s="256"/>
      <c r="B328" s="257"/>
      <c r="C328" s="257"/>
      <c r="D328" s="257"/>
      <c r="E328" s="257"/>
      <c r="F328" s="257"/>
      <c r="G328" s="257"/>
      <c r="H328" s="257"/>
      <c r="I328" s="257"/>
      <c r="J328" s="257"/>
    </row>
    <row r="329" spans="1:10" s="21" customFormat="1">
      <c r="A329" s="256"/>
      <c r="B329" s="257"/>
      <c r="C329" s="257"/>
      <c r="D329" s="257"/>
      <c r="E329" s="257"/>
      <c r="F329" s="257"/>
      <c r="G329" s="257"/>
      <c r="H329" s="257"/>
      <c r="I329" s="257"/>
      <c r="J329" s="257"/>
    </row>
    <row r="330" spans="1:10" s="21" customFormat="1">
      <c r="A330" s="256"/>
      <c r="B330" s="257"/>
      <c r="C330" s="257"/>
      <c r="D330" s="257"/>
      <c r="E330" s="257"/>
      <c r="F330" s="257"/>
      <c r="G330" s="257"/>
      <c r="H330" s="257"/>
      <c r="I330" s="257"/>
      <c r="J330" s="257"/>
    </row>
    <row r="331" spans="1:10" s="21" customFormat="1">
      <c r="A331" s="261"/>
      <c r="B331" s="257"/>
      <c r="C331" s="257"/>
      <c r="D331" s="257"/>
      <c r="E331" s="257"/>
      <c r="F331" s="257"/>
      <c r="G331" s="257"/>
      <c r="H331" s="257"/>
      <c r="I331" s="257"/>
      <c r="J331" s="257"/>
    </row>
    <row r="332" spans="1:10" s="21" customFormat="1">
      <c r="A332" s="262"/>
      <c r="B332" s="257"/>
      <c r="C332" s="257"/>
      <c r="D332" s="257"/>
      <c r="E332" s="257"/>
      <c r="F332" s="257"/>
      <c r="G332" s="257"/>
      <c r="H332" s="257"/>
      <c r="I332" s="257"/>
      <c r="J332" s="257"/>
    </row>
    <row r="333" spans="1:10" s="21" customFormat="1">
      <c r="A333" s="265"/>
      <c r="B333" s="257"/>
      <c r="C333" s="257"/>
      <c r="D333" s="257"/>
      <c r="E333" s="257"/>
      <c r="F333" s="257"/>
      <c r="G333" s="257"/>
      <c r="H333" s="257"/>
      <c r="I333" s="257"/>
      <c r="J333" s="257"/>
    </row>
    <row r="334" spans="1:10" s="21" customFormat="1">
      <c r="A334" s="265"/>
      <c r="B334" s="257"/>
      <c r="C334" s="257"/>
      <c r="D334" s="257"/>
      <c r="E334" s="257"/>
      <c r="F334" s="257"/>
      <c r="G334" s="257"/>
      <c r="H334" s="257"/>
      <c r="I334" s="257"/>
      <c r="J334" s="257"/>
    </row>
    <row r="335" spans="1:10" s="21" customFormat="1">
      <c r="A335" s="265"/>
      <c r="B335" s="257"/>
      <c r="C335" s="257"/>
      <c r="D335" s="257"/>
      <c r="E335" s="257"/>
      <c r="F335" s="257"/>
      <c r="G335" s="257"/>
      <c r="H335" s="257"/>
      <c r="I335" s="257"/>
      <c r="J335" s="257"/>
    </row>
    <row r="336" spans="1:10" s="21" customFormat="1">
      <c r="A336" s="265"/>
      <c r="B336" s="257"/>
      <c r="C336" s="257"/>
      <c r="D336" s="257"/>
      <c r="E336" s="257"/>
      <c r="F336" s="257"/>
      <c r="G336" s="257"/>
      <c r="H336" s="257"/>
      <c r="I336" s="257"/>
      <c r="J336" s="257"/>
    </row>
    <row r="337" spans="1:10" s="21" customFormat="1">
      <c r="A337" s="265"/>
      <c r="B337" s="257"/>
      <c r="C337" s="257"/>
      <c r="D337" s="257"/>
      <c r="E337" s="257"/>
      <c r="F337" s="257"/>
      <c r="G337" s="257"/>
      <c r="H337" s="257"/>
      <c r="I337" s="257"/>
      <c r="J337" s="257"/>
    </row>
    <row r="338" spans="1:10" s="21" customFormat="1">
      <c r="A338" s="265"/>
      <c r="B338" s="257"/>
      <c r="C338" s="257"/>
      <c r="D338" s="257"/>
      <c r="E338" s="257"/>
      <c r="F338" s="257"/>
      <c r="G338" s="257"/>
      <c r="H338" s="257"/>
      <c r="I338" s="257"/>
      <c r="J338" s="257"/>
    </row>
    <row r="339" spans="1:10" s="21" customFormat="1">
      <c r="A339" s="264"/>
      <c r="B339" s="257"/>
      <c r="C339" s="257"/>
      <c r="D339" s="257"/>
      <c r="E339" s="257"/>
      <c r="F339" s="257"/>
      <c r="G339" s="257"/>
      <c r="H339" s="257"/>
      <c r="I339" s="257"/>
      <c r="J339" s="257"/>
    </row>
    <row r="340" spans="1:10" s="21" customFormat="1">
      <c r="A340" s="256"/>
      <c r="B340" s="257"/>
      <c r="C340" s="257"/>
      <c r="D340" s="257"/>
      <c r="E340" s="257"/>
      <c r="F340" s="257"/>
      <c r="G340" s="257"/>
      <c r="H340" s="257"/>
      <c r="I340" s="257"/>
      <c r="J340" s="257"/>
    </row>
    <row r="341" spans="1:10" s="21" customFormat="1">
      <c r="A341" s="256"/>
      <c r="B341" s="257"/>
      <c r="C341" s="257"/>
      <c r="D341" s="257"/>
      <c r="E341" s="257"/>
      <c r="F341" s="257"/>
      <c r="G341" s="257"/>
      <c r="H341" s="257"/>
      <c r="I341" s="257"/>
      <c r="J341" s="257"/>
    </row>
    <row r="342" spans="1:10" s="21" customFormat="1">
      <c r="A342" s="256"/>
      <c r="B342" s="257"/>
      <c r="C342" s="257"/>
      <c r="D342" s="257"/>
      <c r="E342" s="257"/>
      <c r="F342" s="257"/>
      <c r="G342" s="257"/>
      <c r="H342" s="257"/>
      <c r="I342" s="257"/>
      <c r="J342" s="257"/>
    </row>
    <row r="343" spans="1:10" s="21" customFormat="1">
      <c r="A343" s="256"/>
      <c r="B343" s="257"/>
      <c r="C343" s="257"/>
      <c r="D343" s="257"/>
      <c r="E343" s="257"/>
      <c r="F343" s="257"/>
      <c r="G343" s="257"/>
      <c r="H343" s="257"/>
      <c r="I343" s="257"/>
      <c r="J343" s="257"/>
    </row>
    <row r="344" spans="1:10" s="21" customFormat="1">
      <c r="A344" s="256"/>
      <c r="B344" s="257"/>
      <c r="C344" s="257"/>
      <c r="D344" s="257"/>
      <c r="E344" s="257"/>
      <c r="F344" s="257"/>
      <c r="G344" s="257"/>
      <c r="H344" s="257"/>
      <c r="I344" s="257"/>
      <c r="J344" s="257"/>
    </row>
    <row r="345" spans="1:10" s="21" customFormat="1">
      <c r="A345" s="256"/>
      <c r="B345" s="257"/>
      <c r="C345" s="257"/>
      <c r="D345" s="257"/>
      <c r="E345" s="257"/>
      <c r="F345" s="257"/>
      <c r="G345" s="257"/>
      <c r="H345" s="257"/>
      <c r="I345" s="257"/>
      <c r="J345" s="257"/>
    </row>
    <row r="346" spans="1:10" s="21" customFormat="1">
      <c r="A346" s="266"/>
      <c r="B346" s="257"/>
      <c r="C346" s="257"/>
      <c r="D346" s="257"/>
      <c r="E346" s="257"/>
      <c r="F346" s="257"/>
      <c r="G346" s="257"/>
      <c r="H346" s="257"/>
      <c r="I346" s="257"/>
      <c r="J346" s="257"/>
    </row>
    <row r="347" spans="1:10" s="21" customFormat="1">
      <c r="A347" s="256"/>
      <c r="B347" s="257"/>
      <c r="C347" s="257"/>
      <c r="D347" s="257"/>
      <c r="E347" s="257"/>
      <c r="F347" s="257"/>
      <c r="G347" s="257"/>
      <c r="H347" s="257"/>
      <c r="I347" s="257"/>
      <c r="J347" s="257"/>
    </row>
    <row r="348" spans="1:10" s="21" customFormat="1">
      <c r="A348" s="256"/>
      <c r="B348" s="257"/>
      <c r="C348" s="257"/>
      <c r="D348" s="257"/>
      <c r="E348" s="257"/>
      <c r="F348" s="257"/>
      <c r="G348" s="257"/>
      <c r="H348" s="257"/>
      <c r="I348" s="257"/>
      <c r="J348" s="257"/>
    </row>
    <row r="349" spans="1:10" s="21" customFormat="1">
      <c r="A349" s="256"/>
      <c r="B349" s="257"/>
      <c r="C349" s="257"/>
      <c r="D349" s="257"/>
      <c r="E349" s="257"/>
      <c r="F349" s="257"/>
      <c r="G349" s="257"/>
      <c r="H349" s="257"/>
      <c r="I349" s="257"/>
      <c r="J349" s="257"/>
    </row>
    <row r="350" spans="1:10" s="21" customFormat="1">
      <c r="A350" s="256"/>
      <c r="B350" s="257"/>
      <c r="C350" s="257"/>
      <c r="D350" s="257"/>
      <c r="E350" s="257"/>
      <c r="F350" s="257"/>
      <c r="G350" s="257"/>
      <c r="H350" s="257"/>
      <c r="I350" s="257"/>
      <c r="J350" s="257"/>
    </row>
    <row r="351" spans="1:10" s="21" customFormat="1">
      <c r="A351" s="256"/>
      <c r="B351" s="257"/>
      <c r="C351" s="257"/>
      <c r="D351" s="257"/>
      <c r="E351" s="257"/>
      <c r="F351" s="257"/>
      <c r="G351" s="257"/>
      <c r="H351" s="257"/>
      <c r="I351" s="257"/>
      <c r="J351" s="257"/>
    </row>
    <row r="352" spans="1:10" s="21" customFormat="1">
      <c r="A352" s="256"/>
      <c r="B352" s="257"/>
      <c r="C352" s="257"/>
      <c r="D352" s="257"/>
      <c r="E352" s="257"/>
      <c r="F352" s="257"/>
      <c r="G352" s="257"/>
      <c r="H352" s="257"/>
      <c r="I352" s="257"/>
      <c r="J352" s="257"/>
    </row>
    <row r="353" spans="1:10" s="21" customFormat="1">
      <c r="A353" s="266"/>
      <c r="B353" s="257"/>
      <c r="C353" s="257"/>
      <c r="D353" s="257"/>
      <c r="E353" s="257"/>
      <c r="F353" s="257"/>
      <c r="G353" s="257"/>
      <c r="H353" s="257"/>
      <c r="I353" s="257"/>
      <c r="J353" s="257"/>
    </row>
    <row r="354" spans="1:10" s="21" customFormat="1">
      <c r="A354" s="256"/>
      <c r="B354" s="257"/>
      <c r="C354" s="257"/>
      <c r="D354" s="257"/>
      <c r="E354" s="257"/>
      <c r="F354" s="257"/>
      <c r="G354" s="257"/>
      <c r="H354" s="257"/>
      <c r="I354" s="257"/>
      <c r="J354" s="257"/>
    </row>
    <row r="355" spans="1:10" s="21" customFormat="1">
      <c r="A355" s="256"/>
      <c r="B355" s="257"/>
      <c r="C355" s="257"/>
      <c r="D355" s="257"/>
      <c r="E355" s="257"/>
      <c r="F355" s="257"/>
      <c r="G355" s="257"/>
      <c r="H355" s="257"/>
      <c r="I355" s="257"/>
      <c r="J355" s="257"/>
    </row>
    <row r="356" spans="1:10" s="21" customFormat="1">
      <c r="A356" s="256"/>
      <c r="B356" s="257"/>
      <c r="C356" s="257"/>
      <c r="D356" s="257"/>
      <c r="E356" s="257"/>
      <c r="F356" s="257"/>
      <c r="G356" s="257"/>
      <c r="H356" s="257"/>
      <c r="I356" s="257"/>
      <c r="J356" s="257"/>
    </row>
    <row r="357" spans="1:10" s="21" customFormat="1">
      <c r="A357" s="256"/>
      <c r="B357" s="257"/>
      <c r="C357" s="257"/>
      <c r="D357" s="257"/>
      <c r="E357" s="257"/>
      <c r="F357" s="257"/>
      <c r="G357" s="257"/>
      <c r="H357" s="257"/>
      <c r="I357" s="257"/>
      <c r="J357" s="257"/>
    </row>
    <row r="358" spans="1:10" s="21" customFormat="1">
      <c r="A358" s="256"/>
      <c r="B358" s="257"/>
      <c r="C358" s="257"/>
      <c r="D358" s="257"/>
      <c r="E358" s="257"/>
      <c r="F358" s="257"/>
      <c r="G358" s="257"/>
      <c r="H358" s="257"/>
      <c r="I358" s="257"/>
      <c r="J358" s="257"/>
    </row>
    <row r="359" spans="1:10" s="21" customFormat="1">
      <c r="A359" s="256"/>
      <c r="B359" s="257"/>
      <c r="C359" s="257"/>
      <c r="D359" s="257"/>
      <c r="E359" s="257"/>
      <c r="F359" s="257"/>
      <c r="G359" s="257"/>
      <c r="H359" s="257"/>
      <c r="I359" s="257"/>
      <c r="J359" s="257"/>
    </row>
    <row r="360" spans="1:10" s="21" customFormat="1">
      <c r="A360" s="256"/>
      <c r="B360" s="257"/>
      <c r="C360" s="257"/>
      <c r="D360" s="257"/>
      <c r="E360" s="257"/>
      <c r="F360" s="257"/>
      <c r="G360" s="257"/>
      <c r="H360" s="257"/>
      <c r="I360" s="257"/>
      <c r="J360" s="257"/>
    </row>
    <row r="361" spans="1:10" s="21" customFormat="1">
      <c r="A361" s="266"/>
      <c r="B361" s="257"/>
      <c r="C361" s="257"/>
      <c r="D361" s="257"/>
      <c r="E361" s="257"/>
      <c r="F361" s="257"/>
      <c r="G361" s="257"/>
      <c r="H361" s="257"/>
      <c r="I361" s="257"/>
      <c r="J361" s="257"/>
    </row>
    <row r="362" spans="1:10" s="21" customFormat="1">
      <c r="A362" s="256"/>
      <c r="B362" s="257"/>
      <c r="C362" s="257"/>
      <c r="D362" s="257"/>
      <c r="E362" s="257"/>
      <c r="F362" s="257"/>
      <c r="G362" s="257"/>
      <c r="H362" s="257"/>
      <c r="I362" s="257"/>
      <c r="J362" s="257"/>
    </row>
    <row r="363" spans="1:10" s="21" customFormat="1">
      <c r="A363" s="256"/>
      <c r="B363" s="257"/>
      <c r="C363" s="257"/>
      <c r="D363" s="257"/>
      <c r="E363" s="257"/>
      <c r="F363" s="257"/>
      <c r="G363" s="257"/>
      <c r="H363" s="257"/>
      <c r="I363" s="257"/>
      <c r="J363" s="257"/>
    </row>
    <row r="364" spans="1:10" s="21" customFormat="1">
      <c r="A364" s="256"/>
      <c r="B364" s="257"/>
      <c r="C364" s="257"/>
      <c r="D364" s="257"/>
      <c r="E364" s="257"/>
      <c r="F364" s="257"/>
      <c r="G364" s="257"/>
      <c r="H364" s="257"/>
      <c r="I364" s="257"/>
      <c r="J364" s="257"/>
    </row>
    <row r="365" spans="1:10" s="21" customFormat="1">
      <c r="A365" s="256"/>
      <c r="B365" s="257"/>
      <c r="C365" s="257"/>
      <c r="D365" s="257"/>
      <c r="E365" s="257"/>
      <c r="F365" s="257"/>
      <c r="G365" s="257"/>
      <c r="H365" s="257"/>
      <c r="I365" s="257"/>
      <c r="J365" s="257"/>
    </row>
    <row r="366" spans="1:10" s="21" customFormat="1">
      <c r="A366" s="256"/>
      <c r="B366" s="257"/>
      <c r="C366" s="257"/>
      <c r="D366" s="257"/>
      <c r="E366" s="257"/>
      <c r="F366" s="257"/>
      <c r="G366" s="257"/>
      <c r="H366" s="257"/>
      <c r="I366" s="257"/>
      <c r="J366" s="257"/>
    </row>
    <row r="367" spans="1:10" s="21" customFormat="1">
      <c r="A367" s="256"/>
      <c r="B367" s="257"/>
      <c r="C367" s="257"/>
      <c r="D367" s="257"/>
      <c r="E367" s="257"/>
      <c r="F367" s="257"/>
      <c r="G367" s="257"/>
      <c r="H367" s="257"/>
      <c r="I367" s="257"/>
      <c r="J367" s="257"/>
    </row>
    <row r="368" spans="1:10" s="21" customFormat="1">
      <c r="A368" s="256"/>
      <c r="B368" s="257"/>
      <c r="C368" s="257"/>
      <c r="D368" s="257"/>
      <c r="E368" s="257"/>
      <c r="F368" s="257"/>
      <c r="G368" s="257"/>
      <c r="H368" s="257"/>
      <c r="I368" s="257"/>
      <c r="J368" s="257"/>
    </row>
    <row r="369" spans="1:10" s="21" customFormat="1">
      <c r="A369" s="267"/>
      <c r="B369" s="257"/>
      <c r="C369" s="257"/>
      <c r="D369" s="257"/>
      <c r="E369" s="257"/>
      <c r="F369" s="257"/>
      <c r="G369" s="257"/>
      <c r="H369" s="257"/>
      <c r="I369" s="257"/>
      <c r="J369" s="257"/>
    </row>
    <row r="370" spans="1:10" s="21" customFormat="1">
      <c r="A370" s="268"/>
      <c r="B370" s="257"/>
      <c r="C370" s="257"/>
      <c r="D370" s="257"/>
      <c r="E370" s="257"/>
      <c r="F370" s="257"/>
      <c r="G370" s="257"/>
      <c r="H370" s="257"/>
      <c r="I370" s="257"/>
      <c r="J370" s="257"/>
    </row>
    <row r="371" spans="1:10" s="21" customFormat="1">
      <c r="A371" s="261"/>
      <c r="B371" s="257"/>
      <c r="C371" s="257"/>
      <c r="D371" s="257"/>
      <c r="E371" s="257"/>
      <c r="F371" s="257"/>
      <c r="G371" s="257"/>
      <c r="H371" s="257"/>
      <c r="I371" s="257"/>
      <c r="J371" s="257"/>
    </row>
    <row r="372" spans="1:10" s="21" customFormat="1">
      <c r="A372" s="262"/>
      <c r="B372" s="257"/>
      <c r="C372" s="257"/>
      <c r="D372" s="257"/>
      <c r="E372" s="257"/>
      <c r="F372" s="257"/>
      <c r="G372" s="257"/>
      <c r="H372" s="257"/>
      <c r="I372" s="257"/>
      <c r="J372" s="257"/>
    </row>
    <row r="373" spans="1:10" s="21" customFormat="1">
      <c r="A373" s="262"/>
      <c r="B373" s="257"/>
      <c r="C373" s="257"/>
      <c r="D373" s="257"/>
      <c r="E373" s="257"/>
      <c r="F373" s="257"/>
      <c r="G373" s="257"/>
      <c r="H373" s="257"/>
      <c r="I373" s="257"/>
      <c r="J373" s="257"/>
    </row>
    <row r="374" spans="1:10" s="21" customFormat="1">
      <c r="A374" s="262"/>
      <c r="B374" s="257"/>
      <c r="C374" s="257"/>
      <c r="D374" s="257"/>
      <c r="E374" s="257"/>
      <c r="F374" s="257"/>
      <c r="G374" s="257"/>
      <c r="H374" s="257"/>
      <c r="I374" s="257"/>
      <c r="J374" s="257"/>
    </row>
    <row r="375" spans="1:10" s="21" customFormat="1">
      <c r="A375" s="262"/>
      <c r="B375" s="257"/>
      <c r="C375" s="257"/>
      <c r="D375" s="257"/>
      <c r="E375" s="257"/>
      <c r="F375" s="257"/>
      <c r="G375" s="257"/>
      <c r="H375" s="257"/>
      <c r="I375" s="257"/>
      <c r="J375" s="257"/>
    </row>
    <row r="376" spans="1:10" s="21" customFormat="1">
      <c r="A376" s="262"/>
      <c r="B376" s="257"/>
      <c r="C376" s="257"/>
      <c r="D376" s="257"/>
      <c r="E376" s="257"/>
      <c r="F376" s="257"/>
      <c r="G376" s="257"/>
      <c r="H376" s="257"/>
      <c r="I376" s="257"/>
      <c r="J376" s="257"/>
    </row>
    <row r="377" spans="1:10" s="21" customFormat="1">
      <c r="A377" s="262"/>
      <c r="B377" s="257"/>
      <c r="C377" s="257"/>
      <c r="D377" s="257"/>
      <c r="E377" s="257"/>
      <c r="F377" s="257"/>
      <c r="G377" s="257"/>
      <c r="H377" s="257"/>
      <c r="I377" s="257"/>
      <c r="J377" s="257"/>
    </row>
    <row r="378" spans="1:10" s="21" customFormat="1">
      <c r="A378" s="261"/>
      <c r="B378" s="257"/>
      <c r="C378" s="257"/>
      <c r="D378" s="257"/>
      <c r="E378" s="257"/>
      <c r="F378" s="257"/>
      <c r="G378" s="257"/>
      <c r="H378" s="257"/>
      <c r="I378" s="257"/>
      <c r="J378" s="257"/>
    </row>
    <row r="379" spans="1:10" s="21" customFormat="1">
      <c r="A379" s="262"/>
      <c r="B379" s="257"/>
      <c r="C379" s="257"/>
      <c r="D379" s="257"/>
      <c r="E379" s="257"/>
      <c r="F379" s="257"/>
      <c r="G379" s="257"/>
      <c r="H379" s="257"/>
      <c r="I379" s="257"/>
      <c r="J379" s="257"/>
    </row>
    <row r="380" spans="1:10" s="21" customFormat="1">
      <c r="A380" s="262"/>
      <c r="B380" s="257"/>
      <c r="C380" s="257"/>
      <c r="D380" s="257"/>
      <c r="E380" s="257"/>
      <c r="F380" s="257"/>
      <c r="G380" s="257"/>
      <c r="H380" s="257"/>
      <c r="I380" s="257"/>
      <c r="J380" s="257"/>
    </row>
    <row r="381" spans="1:10" s="21" customFormat="1">
      <c r="A381" s="262"/>
      <c r="B381" s="257"/>
      <c r="C381" s="257"/>
      <c r="D381" s="257"/>
      <c r="E381" s="257"/>
      <c r="F381" s="257"/>
      <c r="G381" s="257"/>
      <c r="H381" s="257"/>
      <c r="I381" s="257"/>
      <c r="J381" s="257"/>
    </row>
    <row r="382" spans="1:10" s="21" customFormat="1">
      <c r="A382" s="262"/>
      <c r="B382" s="257"/>
      <c r="C382" s="257"/>
      <c r="D382" s="257"/>
      <c r="E382" s="257"/>
      <c r="F382" s="257"/>
      <c r="G382" s="257"/>
      <c r="H382" s="257"/>
      <c r="I382" s="257"/>
      <c r="J382" s="257"/>
    </row>
    <row r="383" spans="1:10" s="21" customFormat="1">
      <c r="A383" s="262"/>
      <c r="B383" s="257"/>
      <c r="C383" s="257"/>
      <c r="D383" s="257"/>
      <c r="E383" s="257"/>
      <c r="F383" s="257"/>
      <c r="G383" s="257"/>
      <c r="H383" s="257"/>
      <c r="I383" s="257"/>
      <c r="J383" s="257"/>
    </row>
    <row r="384" spans="1:10" s="21" customFormat="1">
      <c r="A384" s="262"/>
      <c r="B384" s="257"/>
      <c r="C384" s="257"/>
      <c r="D384" s="257"/>
      <c r="E384" s="257"/>
      <c r="F384" s="257"/>
      <c r="G384" s="257"/>
      <c r="H384" s="257"/>
      <c r="I384" s="257"/>
      <c r="J384" s="257"/>
    </row>
    <row r="385" spans="1:10" s="21" customFormat="1">
      <c r="A385" s="261"/>
      <c r="B385" s="257"/>
      <c r="C385" s="257"/>
      <c r="D385" s="257"/>
      <c r="E385" s="257"/>
      <c r="F385" s="257"/>
      <c r="G385" s="257"/>
      <c r="H385" s="257"/>
      <c r="I385" s="257"/>
      <c r="J385" s="257"/>
    </row>
    <row r="386" spans="1:10" s="21" customFormat="1">
      <c r="A386" s="262"/>
      <c r="B386" s="257"/>
      <c r="C386" s="257"/>
      <c r="D386" s="257"/>
      <c r="E386" s="257"/>
      <c r="F386" s="257"/>
      <c r="G386" s="257"/>
      <c r="H386" s="257"/>
      <c r="I386" s="257"/>
      <c r="J386" s="257"/>
    </row>
    <row r="387" spans="1:10" s="21" customFormat="1">
      <c r="A387" s="262"/>
      <c r="B387" s="257"/>
      <c r="C387" s="257"/>
      <c r="D387" s="257"/>
      <c r="E387" s="257"/>
      <c r="F387" s="257"/>
      <c r="G387" s="257"/>
      <c r="H387" s="257"/>
      <c r="I387" s="257"/>
      <c r="J387" s="257"/>
    </row>
    <row r="388" spans="1:10" s="21" customFormat="1">
      <c r="A388" s="262"/>
      <c r="B388" s="257"/>
      <c r="C388" s="257"/>
      <c r="D388" s="257"/>
      <c r="E388" s="257"/>
      <c r="F388" s="257"/>
      <c r="G388" s="257"/>
      <c r="H388" s="257"/>
      <c r="I388" s="257"/>
      <c r="J388" s="257"/>
    </row>
    <row r="389" spans="1:10" s="21" customFormat="1">
      <c r="A389" s="262"/>
      <c r="B389" s="257"/>
      <c r="C389" s="257"/>
      <c r="D389" s="257"/>
      <c r="E389" s="257"/>
      <c r="F389" s="257"/>
      <c r="G389" s="257"/>
      <c r="H389" s="257"/>
      <c r="I389" s="257"/>
      <c r="J389" s="257"/>
    </row>
    <row r="390" spans="1:10" s="21" customFormat="1">
      <c r="A390" s="262"/>
      <c r="B390" s="257"/>
      <c r="C390" s="257"/>
      <c r="D390" s="257"/>
      <c r="E390" s="257"/>
      <c r="F390" s="257"/>
      <c r="G390" s="257"/>
      <c r="H390" s="257"/>
      <c r="I390" s="257"/>
      <c r="J390" s="257"/>
    </row>
    <row r="391" spans="1:10" s="21" customFormat="1">
      <c r="A391" s="262"/>
      <c r="B391" s="257"/>
      <c r="C391" s="257"/>
      <c r="D391" s="257"/>
      <c r="E391" s="257"/>
      <c r="F391" s="257"/>
      <c r="G391" s="257"/>
      <c r="H391" s="257"/>
      <c r="I391" s="257"/>
      <c r="J391" s="257"/>
    </row>
    <row r="392" spans="1:10" s="21" customFormat="1">
      <c r="A392" s="268"/>
      <c r="B392" s="257"/>
      <c r="C392" s="257"/>
      <c r="D392" s="257"/>
      <c r="E392" s="257"/>
      <c r="F392" s="257"/>
      <c r="G392" s="257"/>
      <c r="H392" s="257"/>
      <c r="I392" s="257"/>
      <c r="J392" s="257"/>
    </row>
    <row r="393" spans="1:10" s="21" customFormat="1">
      <c r="A393" s="261"/>
      <c r="B393" s="257"/>
      <c r="C393" s="257"/>
      <c r="D393" s="257"/>
      <c r="E393" s="257"/>
      <c r="F393" s="257"/>
      <c r="G393" s="257"/>
      <c r="H393" s="257"/>
      <c r="I393" s="257"/>
      <c r="J393" s="257"/>
    </row>
    <row r="394" spans="1:10" s="21" customFormat="1">
      <c r="A394" s="262"/>
      <c r="B394" s="257"/>
      <c r="C394" s="257"/>
      <c r="D394" s="257"/>
      <c r="E394" s="257"/>
      <c r="F394" s="257"/>
      <c r="G394" s="257"/>
      <c r="H394" s="257"/>
      <c r="I394" s="257"/>
      <c r="J394" s="257"/>
    </row>
    <row r="395" spans="1:10" s="21" customFormat="1">
      <c r="A395" s="262"/>
      <c r="B395" s="257"/>
      <c r="C395" s="257"/>
      <c r="D395" s="257"/>
      <c r="E395" s="257"/>
      <c r="F395" s="257"/>
      <c r="G395" s="257"/>
      <c r="H395" s="257"/>
      <c r="I395" s="257"/>
      <c r="J395" s="257"/>
    </row>
    <row r="396" spans="1:10" s="21" customFormat="1">
      <c r="A396" s="262"/>
      <c r="B396" s="257"/>
      <c r="C396" s="257"/>
      <c r="D396" s="257"/>
      <c r="E396" s="257"/>
      <c r="F396" s="257"/>
      <c r="G396" s="257"/>
      <c r="H396" s="257"/>
      <c r="I396" s="257"/>
      <c r="J396" s="257"/>
    </row>
    <row r="397" spans="1:10" s="21" customFormat="1">
      <c r="A397" s="262"/>
      <c r="B397" s="257"/>
      <c r="C397" s="257"/>
      <c r="D397" s="257"/>
      <c r="E397" s="257"/>
      <c r="F397" s="257"/>
      <c r="G397" s="257"/>
      <c r="H397" s="257"/>
      <c r="I397" s="257"/>
      <c r="J397" s="257"/>
    </row>
    <row r="398" spans="1:10" s="21" customFormat="1">
      <c r="A398" s="262"/>
      <c r="B398" s="257"/>
      <c r="C398" s="257"/>
      <c r="D398" s="257"/>
      <c r="E398" s="257"/>
      <c r="F398" s="257"/>
      <c r="G398" s="257"/>
      <c r="H398" s="257"/>
      <c r="I398" s="257"/>
      <c r="J398" s="257"/>
    </row>
    <row r="399" spans="1:10" s="21" customFormat="1">
      <c r="A399" s="269"/>
      <c r="B399" s="270"/>
      <c r="C399" s="270"/>
      <c r="D399" s="270"/>
      <c r="E399" s="270"/>
      <c r="F399" s="270"/>
      <c r="G399" s="270"/>
      <c r="H399" s="270"/>
      <c r="I399" s="270"/>
      <c r="J399" s="270"/>
    </row>
    <row r="400" spans="1:10" s="21" customFormat="1">
      <c r="A400" s="269"/>
      <c r="B400" s="257"/>
      <c r="C400" s="257"/>
      <c r="D400" s="257"/>
      <c r="E400" s="257"/>
      <c r="F400" s="257"/>
      <c r="G400" s="257"/>
      <c r="H400" s="257"/>
      <c r="I400" s="257"/>
      <c r="J400" s="257"/>
    </row>
    <row r="401" spans="1:13" s="21" customFormat="1">
      <c r="A401" s="266"/>
      <c r="B401" s="257"/>
      <c r="C401" s="257"/>
      <c r="D401" s="257"/>
      <c r="E401" s="257"/>
      <c r="F401" s="257"/>
      <c r="G401" s="257"/>
      <c r="H401" s="257"/>
      <c r="I401" s="257"/>
      <c r="J401" s="257"/>
    </row>
    <row r="402" spans="1:13" s="21" customFormat="1">
      <c r="A402" s="266"/>
      <c r="B402" s="257"/>
      <c r="C402" s="257"/>
      <c r="D402" s="257"/>
      <c r="E402" s="257"/>
      <c r="F402" s="257"/>
      <c r="G402" s="257"/>
      <c r="H402" s="257"/>
      <c r="I402" s="257"/>
      <c r="J402" s="257"/>
    </row>
    <row r="403" spans="1:13" s="21" customFormat="1">
      <c r="A403" s="271"/>
      <c r="B403" s="271"/>
      <c r="C403" s="271"/>
      <c r="D403" s="271"/>
      <c r="E403" s="271"/>
    </row>
    <row r="404" spans="1:13" s="21" customFormat="1">
      <c r="A404" s="272"/>
      <c r="B404" s="273"/>
      <c r="C404" s="273"/>
      <c r="D404" s="273"/>
      <c r="E404" s="273"/>
      <c r="F404" s="273"/>
      <c r="G404" s="273"/>
      <c r="H404" s="273"/>
      <c r="I404" s="273"/>
      <c r="J404" s="273"/>
    </row>
    <row r="405" spans="1:13" s="21" customFormat="1">
      <c r="A405" s="271"/>
      <c r="B405" s="271"/>
      <c r="C405" s="271"/>
      <c r="D405" s="271"/>
      <c r="E405" s="271"/>
    </row>
    <row r="406" spans="1:13" s="21" customFormat="1" ht="15.4">
      <c r="A406" s="274"/>
      <c r="B406" s="274"/>
      <c r="C406" s="274"/>
      <c r="D406" s="274"/>
      <c r="E406" s="274"/>
      <c r="F406" s="274"/>
      <c r="G406" s="274"/>
      <c r="H406" s="275"/>
      <c r="I406" s="275"/>
      <c r="J406" s="275"/>
      <c r="K406" s="275"/>
      <c r="L406" s="275"/>
      <c r="M406" s="276"/>
    </row>
    <row r="407" spans="1:13" s="21" customFormat="1" ht="15.4">
      <c r="A407" s="277"/>
      <c r="B407" s="278"/>
      <c r="C407" s="278"/>
      <c r="D407" s="278"/>
      <c r="E407" s="278"/>
      <c r="F407" s="278"/>
      <c r="G407" s="278"/>
      <c r="H407" s="275"/>
      <c r="I407" s="275"/>
      <c r="J407" s="275"/>
      <c r="K407" s="275"/>
      <c r="L407" s="275"/>
      <c r="M407" s="276"/>
    </row>
    <row r="408" spans="1:13" s="21" customFormat="1">
      <c r="A408" s="279"/>
      <c r="B408" s="275"/>
      <c r="C408" s="275"/>
      <c r="D408" s="275"/>
      <c r="E408" s="275"/>
      <c r="F408" s="275"/>
      <c r="G408" s="275"/>
      <c r="H408" s="275"/>
      <c r="I408" s="275"/>
      <c r="J408" s="275"/>
      <c r="K408" s="275"/>
      <c r="L408" s="276"/>
      <c r="M408" s="276"/>
    </row>
    <row r="409" spans="1:13" s="21" customFormat="1">
      <c r="A409" s="275"/>
      <c r="B409" s="275"/>
      <c r="C409" s="275"/>
      <c r="D409" s="275"/>
      <c r="E409" s="275"/>
      <c r="F409" s="275"/>
      <c r="G409" s="275"/>
      <c r="H409" s="275"/>
      <c r="I409" s="275"/>
      <c r="J409" s="275"/>
      <c r="K409" s="275"/>
      <c r="L409" s="275"/>
      <c r="M409" s="280"/>
    </row>
    <row r="410" spans="1:13" s="21" customFormat="1">
      <c r="A410" s="281"/>
      <c r="B410" s="282"/>
      <c r="C410" s="282"/>
      <c r="D410" s="282"/>
      <c r="E410" s="283"/>
      <c r="F410" s="283"/>
      <c r="G410" s="284"/>
      <c r="H410" s="282"/>
      <c r="I410" s="285"/>
      <c r="J410" s="282"/>
      <c r="K410" s="283"/>
      <c r="L410" s="283"/>
      <c r="M410" s="282"/>
    </row>
    <row r="411" spans="1:13" s="21" customFormat="1">
      <c r="A411" s="281"/>
      <c r="B411" s="283"/>
      <c r="C411" s="283"/>
      <c r="D411" s="283"/>
      <c r="E411" s="283"/>
      <c r="F411" s="283"/>
      <c r="G411" s="283"/>
      <c r="H411" s="283"/>
      <c r="I411" s="286"/>
      <c r="J411" s="286"/>
      <c r="K411" s="286"/>
      <c r="L411" s="286"/>
      <c r="M411" s="286"/>
    </row>
    <row r="412" spans="1:13" s="21" customFormat="1">
      <c r="A412" s="287"/>
      <c r="B412" s="257"/>
      <c r="C412" s="257"/>
      <c r="D412" s="257"/>
      <c r="E412" s="257"/>
      <c r="F412" s="257"/>
      <c r="G412" s="257"/>
      <c r="H412" s="257"/>
      <c r="I412" s="257"/>
      <c r="J412" s="257"/>
      <c r="K412" s="257"/>
      <c r="L412" s="257"/>
      <c r="M412" s="257"/>
    </row>
    <row r="413" spans="1:13" s="21" customFormat="1">
      <c r="A413" s="287"/>
      <c r="B413" s="257"/>
      <c r="C413" s="257"/>
      <c r="D413" s="257"/>
      <c r="E413" s="257"/>
      <c r="F413" s="257"/>
      <c r="G413" s="257"/>
      <c r="H413" s="257"/>
      <c r="I413" s="257"/>
      <c r="J413" s="257"/>
      <c r="K413" s="257"/>
      <c r="L413" s="257"/>
      <c r="M413" s="257"/>
    </row>
    <row r="414" spans="1:13" s="21" customFormat="1">
      <c r="A414" s="288"/>
      <c r="B414" s="257"/>
      <c r="C414" s="257"/>
      <c r="D414" s="257"/>
      <c r="E414" s="257"/>
      <c r="F414" s="257"/>
      <c r="G414" s="257"/>
      <c r="H414" s="257"/>
      <c r="I414" s="257"/>
      <c r="J414" s="257"/>
      <c r="K414" s="257"/>
      <c r="L414" s="257"/>
      <c r="M414" s="257"/>
    </row>
    <row r="415" spans="1:13" s="21" customFormat="1">
      <c r="A415" s="288"/>
      <c r="B415" s="257"/>
      <c r="C415" s="257"/>
      <c r="D415" s="257"/>
      <c r="E415" s="257"/>
      <c r="F415" s="257"/>
      <c r="G415" s="257"/>
      <c r="H415" s="257"/>
      <c r="I415" s="257"/>
      <c r="J415" s="257"/>
      <c r="K415" s="257"/>
      <c r="L415" s="257"/>
      <c r="M415" s="257"/>
    </row>
    <row r="416" spans="1:13" s="21" customFormat="1">
      <c r="A416" s="288"/>
      <c r="B416" s="257"/>
      <c r="C416" s="257"/>
      <c r="D416" s="257"/>
      <c r="E416" s="257"/>
      <c r="F416" s="257"/>
      <c r="G416" s="257"/>
      <c r="H416" s="257"/>
      <c r="I416" s="257"/>
      <c r="J416" s="257"/>
      <c r="K416" s="257"/>
      <c r="L416" s="257"/>
      <c r="M416" s="257"/>
    </row>
    <row r="417" spans="1:13" s="21" customFormat="1">
      <c r="A417" s="288"/>
      <c r="B417" s="257"/>
      <c r="C417" s="257"/>
      <c r="D417" s="257"/>
      <c r="E417" s="257"/>
      <c r="F417" s="257"/>
      <c r="G417" s="257"/>
      <c r="H417" s="257"/>
      <c r="I417" s="257"/>
      <c r="J417" s="257"/>
      <c r="K417" s="257"/>
      <c r="L417" s="257"/>
      <c r="M417" s="257"/>
    </row>
    <row r="418" spans="1:13" s="21" customFormat="1">
      <c r="A418" s="287"/>
      <c r="B418" s="257"/>
      <c r="C418" s="257"/>
      <c r="D418" s="257"/>
      <c r="E418" s="257"/>
      <c r="F418" s="257"/>
      <c r="G418" s="257"/>
      <c r="H418" s="257"/>
      <c r="I418" s="257"/>
      <c r="J418" s="257"/>
      <c r="K418" s="257"/>
      <c r="L418" s="257"/>
      <c r="M418" s="257"/>
    </row>
    <row r="419" spans="1:13" s="21" customFormat="1">
      <c r="A419" s="288"/>
      <c r="B419" s="257"/>
      <c r="C419" s="257"/>
      <c r="D419" s="257"/>
      <c r="E419" s="257"/>
      <c r="F419" s="257"/>
      <c r="G419" s="257"/>
      <c r="H419" s="257"/>
      <c r="I419" s="257"/>
      <c r="J419" s="257"/>
      <c r="K419" s="257"/>
      <c r="L419" s="257"/>
      <c r="M419" s="257"/>
    </row>
    <row r="420" spans="1:13" s="21" customFormat="1">
      <c r="A420" s="288"/>
      <c r="B420" s="257"/>
      <c r="C420" s="257"/>
      <c r="D420" s="257"/>
      <c r="E420" s="257"/>
      <c r="F420" s="257"/>
      <c r="G420" s="257"/>
      <c r="H420" s="257"/>
      <c r="I420" s="257"/>
      <c r="J420" s="257"/>
      <c r="K420" s="257"/>
      <c r="L420" s="257"/>
      <c r="M420" s="257"/>
    </row>
    <row r="421" spans="1:13" s="21" customFormat="1">
      <c r="A421" s="288"/>
      <c r="B421" s="257"/>
      <c r="C421" s="257"/>
      <c r="D421" s="257"/>
      <c r="E421" s="257"/>
      <c r="F421" s="257"/>
      <c r="G421" s="257"/>
      <c r="H421" s="257"/>
      <c r="I421" s="257"/>
      <c r="J421" s="257"/>
      <c r="K421" s="257"/>
      <c r="L421" s="257"/>
      <c r="M421" s="257"/>
    </row>
    <row r="422" spans="1:13" s="21" customFormat="1">
      <c r="A422" s="288"/>
      <c r="B422" s="257"/>
      <c r="C422" s="257"/>
      <c r="D422" s="257"/>
      <c r="E422" s="257"/>
      <c r="F422" s="257"/>
      <c r="G422" s="257"/>
      <c r="H422" s="257"/>
      <c r="I422" s="257"/>
      <c r="J422" s="257"/>
      <c r="K422" s="257"/>
      <c r="L422" s="257"/>
      <c r="M422" s="257"/>
    </row>
    <row r="423" spans="1:13" s="21" customFormat="1">
      <c r="A423" s="288"/>
      <c r="B423" s="257"/>
      <c r="C423" s="257"/>
      <c r="D423" s="257"/>
      <c r="E423" s="257"/>
      <c r="F423" s="257"/>
      <c r="G423" s="257"/>
      <c r="H423" s="257"/>
      <c r="I423" s="257"/>
      <c r="J423" s="257"/>
      <c r="K423" s="257"/>
      <c r="L423" s="257"/>
      <c r="M423" s="257"/>
    </row>
    <row r="424" spans="1:13" s="21" customFormat="1">
      <c r="A424" s="288"/>
      <c r="B424" s="257"/>
      <c r="C424" s="257"/>
      <c r="D424" s="257"/>
      <c r="E424" s="257"/>
      <c r="F424" s="257"/>
      <c r="G424" s="257"/>
      <c r="H424" s="257"/>
      <c r="I424" s="257"/>
      <c r="J424" s="257"/>
      <c r="K424" s="257"/>
      <c r="L424" s="257"/>
      <c r="M424" s="257"/>
    </row>
    <row r="425" spans="1:13" s="21" customFormat="1">
      <c r="A425" s="288"/>
      <c r="B425" s="257"/>
      <c r="C425" s="257"/>
      <c r="D425" s="257"/>
      <c r="E425" s="257"/>
      <c r="F425" s="257"/>
      <c r="G425" s="257"/>
      <c r="H425" s="257"/>
      <c r="I425" s="257"/>
      <c r="J425" s="257"/>
      <c r="K425" s="257"/>
      <c r="L425" s="257"/>
      <c r="M425" s="257"/>
    </row>
    <row r="426" spans="1:13" s="21" customFormat="1">
      <c r="A426" s="288"/>
      <c r="B426" s="257"/>
      <c r="C426" s="257"/>
      <c r="D426" s="257"/>
      <c r="E426" s="257"/>
      <c r="F426" s="257"/>
      <c r="G426" s="257"/>
      <c r="H426" s="257"/>
      <c r="I426" s="257"/>
      <c r="J426" s="257"/>
      <c r="K426" s="257"/>
      <c r="L426" s="257"/>
      <c r="M426" s="257"/>
    </row>
    <row r="427" spans="1:13" s="21" customFormat="1">
      <c r="A427" s="288"/>
      <c r="B427" s="257"/>
      <c r="C427" s="257"/>
      <c r="D427" s="257"/>
      <c r="E427" s="257"/>
      <c r="F427" s="257"/>
      <c r="G427" s="257"/>
      <c r="H427" s="257"/>
      <c r="I427" s="257"/>
      <c r="J427" s="257"/>
      <c r="K427" s="257"/>
      <c r="L427" s="257"/>
      <c r="M427" s="257"/>
    </row>
    <row r="428" spans="1:13" s="21" customFormat="1">
      <c r="A428" s="288"/>
      <c r="B428" s="257"/>
      <c r="C428" s="257"/>
      <c r="D428" s="257"/>
      <c r="E428" s="257"/>
      <c r="F428" s="257"/>
      <c r="G428" s="257"/>
      <c r="H428" s="257"/>
      <c r="I428" s="257"/>
      <c r="J428" s="257"/>
      <c r="K428" s="257"/>
      <c r="L428" s="257"/>
      <c r="M428" s="257"/>
    </row>
    <row r="429" spans="1:13" s="21" customFormat="1">
      <c r="A429" s="287"/>
      <c r="B429" s="257"/>
      <c r="C429" s="257"/>
      <c r="D429" s="257"/>
      <c r="E429" s="257"/>
      <c r="F429" s="257"/>
      <c r="G429" s="257"/>
      <c r="H429" s="257"/>
      <c r="I429" s="257"/>
      <c r="J429" s="257"/>
      <c r="K429" s="257"/>
      <c r="L429" s="257"/>
      <c r="M429" s="257"/>
    </row>
    <row r="430" spans="1:13" s="21" customFormat="1">
      <c r="A430" s="288"/>
      <c r="B430" s="257"/>
      <c r="C430" s="257"/>
      <c r="D430" s="257"/>
      <c r="E430" s="257"/>
      <c r="F430" s="257"/>
      <c r="G430" s="257"/>
      <c r="H430" s="257"/>
      <c r="I430" s="257"/>
      <c r="J430" s="257"/>
      <c r="K430" s="257"/>
      <c r="L430" s="257"/>
      <c r="M430" s="257"/>
    </row>
    <row r="431" spans="1:13" s="21" customFormat="1">
      <c r="A431" s="288"/>
      <c r="B431" s="257"/>
      <c r="C431" s="257"/>
      <c r="D431" s="257"/>
      <c r="E431" s="257"/>
      <c r="F431" s="257"/>
      <c r="G431" s="257"/>
      <c r="H431" s="257"/>
      <c r="I431" s="257"/>
      <c r="J431" s="257"/>
      <c r="K431" s="257"/>
      <c r="L431" s="257"/>
      <c r="M431" s="257"/>
    </row>
    <row r="432" spans="1:13" s="21" customFormat="1">
      <c r="A432" s="288"/>
      <c r="B432" s="257"/>
      <c r="C432" s="257"/>
      <c r="D432" s="257"/>
      <c r="E432" s="257"/>
      <c r="F432" s="257"/>
      <c r="G432" s="257"/>
      <c r="H432" s="257"/>
      <c r="I432" s="257"/>
      <c r="J432" s="257"/>
      <c r="K432" s="257"/>
      <c r="L432" s="257"/>
      <c r="M432" s="257"/>
    </row>
    <row r="433" spans="1:13" s="21" customFormat="1">
      <c r="A433" s="288"/>
      <c r="B433" s="257"/>
      <c r="C433" s="257"/>
      <c r="D433" s="257"/>
      <c r="E433" s="257"/>
      <c r="F433" s="257"/>
      <c r="G433" s="257"/>
      <c r="H433" s="257"/>
      <c r="I433" s="257"/>
      <c r="J433" s="257"/>
      <c r="K433" s="257"/>
      <c r="L433" s="257"/>
      <c r="M433" s="257"/>
    </row>
    <row r="434" spans="1:13" s="21" customFormat="1">
      <c r="A434" s="289"/>
      <c r="B434" s="257"/>
      <c r="C434" s="257"/>
      <c r="D434" s="257"/>
      <c r="E434" s="257"/>
      <c r="F434" s="257"/>
      <c r="G434" s="257"/>
      <c r="H434" s="257"/>
      <c r="I434" s="257"/>
      <c r="J434" s="257"/>
      <c r="K434" s="257"/>
      <c r="L434" s="257"/>
      <c r="M434" s="257"/>
    </row>
    <row r="435" spans="1:13" s="21" customFormat="1">
      <c r="A435" s="289"/>
      <c r="B435" s="257"/>
      <c r="C435" s="257"/>
      <c r="D435" s="257"/>
      <c r="E435" s="257"/>
      <c r="F435" s="257"/>
      <c r="G435" s="257"/>
      <c r="H435" s="257"/>
      <c r="I435" s="257"/>
      <c r="J435" s="257"/>
      <c r="K435" s="257"/>
      <c r="L435" s="257"/>
      <c r="M435" s="257"/>
    </row>
    <row r="436" spans="1:13" s="21" customFormat="1">
      <c r="A436" s="288"/>
      <c r="B436" s="257"/>
      <c r="C436" s="257"/>
      <c r="D436" s="257"/>
      <c r="E436" s="257"/>
      <c r="F436" s="257"/>
      <c r="G436" s="257"/>
      <c r="H436" s="257"/>
      <c r="I436" s="257"/>
      <c r="J436" s="257"/>
      <c r="K436" s="257"/>
      <c r="L436" s="257"/>
      <c r="M436" s="257"/>
    </row>
    <row r="437" spans="1:13" s="21" customFormat="1">
      <c r="A437" s="290"/>
      <c r="B437" s="257"/>
      <c r="C437" s="257"/>
      <c r="D437" s="257"/>
      <c r="E437" s="257"/>
      <c r="F437" s="257"/>
      <c r="G437" s="257"/>
      <c r="H437" s="257"/>
      <c r="I437" s="257"/>
      <c r="J437" s="257"/>
      <c r="K437" s="257"/>
      <c r="L437" s="257"/>
      <c r="M437" s="257"/>
    </row>
    <row r="438" spans="1:13" s="21" customFormat="1">
      <c r="A438" s="291"/>
      <c r="B438" s="257"/>
      <c r="C438" s="257"/>
      <c r="D438" s="257"/>
      <c r="E438" s="257"/>
      <c r="F438" s="257"/>
      <c r="G438" s="257"/>
      <c r="H438" s="257"/>
      <c r="I438" s="257"/>
      <c r="J438" s="257"/>
      <c r="K438" s="257"/>
      <c r="L438" s="257"/>
      <c r="M438" s="257"/>
    </row>
    <row r="439" spans="1:13" s="21" customFormat="1">
      <c r="A439" s="291"/>
      <c r="B439" s="257"/>
      <c r="C439" s="257"/>
      <c r="D439" s="257"/>
      <c r="E439" s="257"/>
      <c r="F439" s="257"/>
      <c r="G439" s="257"/>
      <c r="H439" s="257"/>
      <c r="I439" s="257"/>
      <c r="J439" s="257"/>
      <c r="K439" s="257"/>
      <c r="L439" s="257"/>
      <c r="M439" s="257"/>
    </row>
    <row r="440" spans="1:13" s="21" customFormat="1">
      <c r="A440" s="291"/>
      <c r="B440" s="257"/>
      <c r="C440" s="257"/>
      <c r="D440" s="257"/>
      <c r="E440" s="257"/>
      <c r="F440" s="257"/>
      <c r="G440" s="257"/>
      <c r="H440" s="257"/>
      <c r="I440" s="257"/>
      <c r="J440" s="257"/>
      <c r="K440" s="257"/>
      <c r="L440" s="257"/>
      <c r="M440" s="257"/>
    </row>
    <row r="441" spans="1:13" s="21" customFormat="1">
      <c r="A441" s="290"/>
      <c r="B441" s="257"/>
      <c r="C441" s="257"/>
      <c r="D441" s="257"/>
      <c r="E441" s="257"/>
      <c r="F441" s="257"/>
      <c r="G441" s="257"/>
      <c r="H441" s="257"/>
      <c r="I441" s="257"/>
      <c r="J441" s="257"/>
      <c r="K441" s="257"/>
      <c r="L441" s="257"/>
      <c r="M441" s="257"/>
    </row>
    <row r="442" spans="1:13" s="21" customFormat="1">
      <c r="A442" s="291"/>
      <c r="B442" s="257"/>
      <c r="C442" s="257"/>
      <c r="D442" s="257"/>
      <c r="E442" s="257"/>
      <c r="F442" s="257"/>
      <c r="G442" s="257"/>
      <c r="H442" s="257"/>
      <c r="I442" s="257"/>
      <c r="J442" s="257"/>
      <c r="K442" s="257"/>
      <c r="L442" s="257"/>
      <c r="M442" s="257"/>
    </row>
    <row r="443" spans="1:13" s="21" customFormat="1">
      <c r="A443" s="291"/>
      <c r="B443" s="257"/>
      <c r="C443" s="257"/>
      <c r="D443" s="257"/>
      <c r="E443" s="257"/>
      <c r="F443" s="257"/>
      <c r="G443" s="257"/>
      <c r="H443" s="257"/>
      <c r="I443" s="257"/>
      <c r="J443" s="257"/>
      <c r="K443" s="257"/>
      <c r="L443" s="257"/>
      <c r="M443" s="257"/>
    </row>
    <row r="444" spans="1:13" s="21" customFormat="1">
      <c r="A444" s="291"/>
      <c r="B444" s="257"/>
      <c r="C444" s="257"/>
      <c r="D444" s="257"/>
      <c r="E444" s="257"/>
      <c r="F444" s="257"/>
      <c r="G444" s="257"/>
      <c r="H444" s="257"/>
      <c r="I444" s="257"/>
      <c r="J444" s="257"/>
      <c r="K444" s="257"/>
      <c r="L444" s="257"/>
      <c r="M444" s="257"/>
    </row>
    <row r="445" spans="1:13" s="21" customFormat="1">
      <c r="A445" s="291"/>
      <c r="B445" s="257"/>
      <c r="C445" s="257"/>
      <c r="D445" s="257"/>
      <c r="E445" s="257"/>
      <c r="F445" s="257"/>
      <c r="G445" s="257"/>
      <c r="H445" s="257"/>
      <c r="I445" s="257"/>
      <c r="J445" s="257"/>
      <c r="K445" s="257"/>
      <c r="L445" s="257"/>
      <c r="M445" s="257"/>
    </row>
    <row r="446" spans="1:13" s="21" customFormat="1">
      <c r="A446" s="291"/>
      <c r="B446" s="257"/>
      <c r="C446" s="257"/>
      <c r="D446" s="257"/>
      <c r="E446" s="257"/>
      <c r="F446" s="257"/>
      <c r="G446" s="257"/>
      <c r="H446" s="257"/>
      <c r="I446" s="257"/>
      <c r="J446" s="257"/>
      <c r="K446" s="257"/>
      <c r="L446" s="257"/>
      <c r="M446" s="257"/>
    </row>
    <row r="447" spans="1:13" s="21" customFormat="1">
      <c r="A447" s="292"/>
      <c r="B447" s="257"/>
      <c r="C447" s="257"/>
      <c r="D447" s="257"/>
      <c r="E447" s="257"/>
      <c r="F447" s="257"/>
      <c r="G447" s="257"/>
      <c r="H447" s="257"/>
      <c r="I447" s="257"/>
      <c r="J447" s="257"/>
      <c r="K447" s="257"/>
      <c r="L447" s="257"/>
      <c r="M447" s="257"/>
    </row>
    <row r="448" spans="1:13" s="21" customFormat="1">
      <c r="A448" s="291"/>
      <c r="B448" s="257"/>
      <c r="C448" s="257"/>
      <c r="D448" s="257"/>
      <c r="E448" s="257"/>
      <c r="F448" s="257"/>
      <c r="G448" s="257"/>
      <c r="H448" s="257"/>
      <c r="I448" s="257"/>
      <c r="J448" s="257"/>
      <c r="K448" s="257"/>
      <c r="L448" s="257"/>
      <c r="M448" s="257"/>
    </row>
    <row r="449" spans="1:36" s="21" customFormat="1">
      <c r="A449" s="291"/>
      <c r="B449" s="257"/>
      <c r="C449" s="257"/>
      <c r="D449" s="257"/>
      <c r="E449" s="257"/>
      <c r="F449" s="257"/>
      <c r="G449" s="257"/>
      <c r="H449" s="257"/>
      <c r="I449" s="257"/>
      <c r="J449" s="257"/>
      <c r="K449" s="257"/>
      <c r="L449" s="257"/>
      <c r="M449" s="257"/>
    </row>
    <row r="450" spans="1:36" s="21" customFormat="1">
      <c r="A450" s="291"/>
      <c r="B450" s="257"/>
      <c r="C450" s="257"/>
      <c r="D450" s="257"/>
      <c r="E450" s="257"/>
      <c r="F450" s="257"/>
      <c r="G450" s="257"/>
      <c r="H450" s="257"/>
      <c r="I450" s="257"/>
      <c r="J450" s="257"/>
      <c r="K450" s="257"/>
      <c r="L450" s="257"/>
      <c r="M450" s="257"/>
    </row>
    <row r="451" spans="1:36" s="21" customFormat="1">
      <c r="A451" s="291"/>
      <c r="B451" s="257"/>
      <c r="C451" s="257"/>
      <c r="D451" s="257"/>
      <c r="E451" s="257"/>
      <c r="F451" s="257"/>
      <c r="G451" s="257"/>
      <c r="H451" s="257"/>
      <c r="I451" s="257"/>
      <c r="J451" s="257"/>
      <c r="K451" s="257"/>
      <c r="L451" s="257"/>
      <c r="M451" s="257"/>
    </row>
    <row r="452" spans="1:36" s="21" customFormat="1">
      <c r="A452" s="291"/>
      <c r="B452" s="257"/>
      <c r="C452" s="257"/>
      <c r="D452" s="257"/>
      <c r="E452" s="257"/>
      <c r="F452" s="257"/>
      <c r="G452" s="257"/>
      <c r="H452" s="257"/>
      <c r="I452" s="257"/>
      <c r="J452" s="257"/>
      <c r="K452" s="257"/>
      <c r="L452" s="257"/>
      <c r="M452" s="257"/>
    </row>
    <row r="453" spans="1:36" s="21" customFormat="1">
      <c r="A453" s="291"/>
      <c r="B453" s="257"/>
      <c r="C453" s="257"/>
      <c r="D453" s="257"/>
      <c r="E453" s="257"/>
      <c r="F453" s="257"/>
      <c r="G453" s="257"/>
      <c r="H453" s="257"/>
      <c r="I453" s="257"/>
      <c r="J453" s="257"/>
      <c r="K453" s="257"/>
      <c r="L453" s="257"/>
      <c r="M453" s="257"/>
    </row>
    <row r="454" spans="1:36" s="21" customFormat="1">
      <c r="A454" s="290"/>
      <c r="B454" s="257"/>
      <c r="C454" s="257"/>
      <c r="D454" s="257"/>
      <c r="E454" s="257"/>
      <c r="F454" s="257"/>
      <c r="G454" s="257"/>
      <c r="H454" s="257"/>
      <c r="I454" s="257"/>
      <c r="J454" s="257"/>
      <c r="K454" s="257"/>
      <c r="L454" s="257"/>
      <c r="M454" s="257"/>
    </row>
    <row r="455" spans="1:36" s="21" customFormat="1">
      <c r="A455" s="291"/>
      <c r="B455" s="257"/>
      <c r="C455" s="257"/>
      <c r="D455" s="257"/>
      <c r="E455" s="257"/>
      <c r="F455" s="257"/>
      <c r="G455" s="257"/>
      <c r="H455" s="257"/>
      <c r="I455" s="257"/>
      <c r="J455" s="257"/>
      <c r="K455" s="257"/>
      <c r="L455" s="257"/>
      <c r="M455" s="257"/>
    </row>
    <row r="456" spans="1:36" s="21" customFormat="1">
      <c r="A456" s="291"/>
      <c r="B456" s="257"/>
      <c r="C456" s="257"/>
      <c r="D456" s="257"/>
      <c r="E456" s="257"/>
      <c r="F456" s="257"/>
      <c r="G456" s="257"/>
      <c r="H456" s="257"/>
      <c r="I456" s="257"/>
      <c r="J456" s="257"/>
      <c r="K456" s="257"/>
      <c r="L456" s="257"/>
      <c r="M456" s="257"/>
    </row>
    <row r="457" spans="1:36" s="21" customFormat="1">
      <c r="A457" s="291"/>
      <c r="B457" s="257"/>
      <c r="C457" s="257"/>
      <c r="D457" s="257"/>
      <c r="E457" s="257"/>
      <c r="F457" s="257"/>
      <c r="G457" s="257"/>
      <c r="H457" s="257"/>
      <c r="I457" s="257"/>
      <c r="J457" s="257"/>
      <c r="K457" s="257"/>
      <c r="L457" s="257"/>
      <c r="M457" s="257"/>
    </row>
    <row r="458" spans="1:36" s="21" customFormat="1">
      <c r="A458" s="291"/>
      <c r="B458" s="257"/>
      <c r="C458" s="257"/>
      <c r="D458" s="257"/>
      <c r="E458" s="257"/>
      <c r="F458" s="257"/>
      <c r="G458" s="257"/>
      <c r="H458" s="257"/>
      <c r="I458" s="257"/>
      <c r="J458" s="257"/>
      <c r="K458" s="257"/>
      <c r="L458" s="257"/>
      <c r="M458" s="257"/>
    </row>
    <row r="459" spans="1:36" s="21" customFormat="1">
      <c r="A459" s="290"/>
      <c r="B459" s="257"/>
      <c r="C459" s="257"/>
      <c r="D459" s="257"/>
      <c r="E459" s="257"/>
      <c r="F459" s="257"/>
      <c r="G459" s="257"/>
      <c r="H459" s="257"/>
      <c r="I459" s="257"/>
      <c r="J459" s="257"/>
      <c r="K459" s="257"/>
      <c r="L459" s="257"/>
      <c r="M459" s="257"/>
    </row>
    <row r="460" spans="1:36" s="21" customFormat="1">
      <c r="A460" s="271"/>
      <c r="B460" s="271"/>
      <c r="C460" s="271"/>
      <c r="D460" s="271"/>
      <c r="E460" s="271"/>
    </row>
    <row r="461" spans="1:36" s="21" customFormat="1">
      <c r="A461" s="272"/>
      <c r="B461" s="273"/>
      <c r="C461" s="273"/>
      <c r="D461" s="273"/>
      <c r="E461" s="273"/>
      <c r="F461" s="273"/>
      <c r="G461" s="273"/>
      <c r="H461" s="273"/>
      <c r="I461" s="273"/>
      <c r="J461" s="273"/>
      <c r="K461" s="273"/>
      <c r="L461" s="273"/>
      <c r="M461" s="273"/>
    </row>
    <row r="462" spans="1:36" s="21" customFormat="1">
      <c r="A462" s="271"/>
      <c r="B462" s="271"/>
      <c r="C462" s="271"/>
      <c r="D462" s="271"/>
      <c r="E462" s="271"/>
    </row>
    <row r="463" spans="1:36" s="21" customFormat="1" ht="15">
      <c r="A463" s="293"/>
      <c r="B463" s="293"/>
      <c r="C463" s="293"/>
      <c r="D463" s="293"/>
      <c r="E463" s="293"/>
      <c r="F463" s="293"/>
      <c r="G463" s="293"/>
      <c r="H463" s="293"/>
      <c r="I463" s="293"/>
      <c r="J463" s="293"/>
      <c r="K463" s="293"/>
      <c r="L463" s="293"/>
      <c r="M463" s="293"/>
      <c r="N463" s="293"/>
      <c r="O463" s="293"/>
      <c r="P463" s="293"/>
      <c r="Q463" s="293"/>
      <c r="R463" s="280"/>
      <c r="S463" s="280"/>
      <c r="T463" s="280"/>
      <c r="U463" s="280"/>
      <c r="V463" s="280"/>
      <c r="W463" s="280"/>
      <c r="X463" s="280"/>
      <c r="Y463" s="280"/>
      <c r="Z463" s="280"/>
      <c r="AA463" s="280"/>
      <c r="AB463" s="280"/>
      <c r="AC463" s="280"/>
      <c r="AD463" s="280"/>
      <c r="AE463" s="280"/>
      <c r="AF463" s="270"/>
      <c r="AG463" s="280"/>
      <c r="AH463" s="280"/>
      <c r="AI463" s="276"/>
      <c r="AJ463" s="276"/>
    </row>
    <row r="464" spans="1:36" s="21" customFormat="1" ht="15.4">
      <c r="A464" s="294"/>
      <c r="B464" s="295"/>
      <c r="C464" s="295"/>
      <c r="D464" s="295"/>
      <c r="E464" s="295"/>
      <c r="F464" s="295"/>
      <c r="G464" s="295"/>
      <c r="H464" s="295"/>
      <c r="I464" s="295"/>
      <c r="J464" s="295"/>
      <c r="K464" s="295"/>
      <c r="L464" s="295"/>
      <c r="M464" s="295"/>
      <c r="N464" s="295"/>
      <c r="O464" s="295"/>
      <c r="P464" s="295"/>
      <c r="Q464" s="295"/>
      <c r="R464" s="280"/>
      <c r="S464" s="280"/>
      <c r="T464" s="280"/>
      <c r="U464" s="280"/>
      <c r="V464" s="280"/>
      <c r="W464" s="280"/>
      <c r="X464" s="280"/>
      <c r="Y464" s="280"/>
      <c r="Z464" s="280"/>
      <c r="AA464" s="280"/>
      <c r="AB464" s="280"/>
      <c r="AC464" s="280"/>
      <c r="AD464" s="280"/>
      <c r="AE464" s="280"/>
      <c r="AF464" s="270"/>
      <c r="AG464" s="276"/>
      <c r="AH464" s="276"/>
      <c r="AI464" s="276"/>
      <c r="AJ464" s="276"/>
    </row>
    <row r="465" spans="1:36" s="21" customFormat="1">
      <c r="A465" s="296"/>
      <c r="B465" s="280"/>
      <c r="C465" s="280"/>
      <c r="D465" s="280"/>
      <c r="E465" s="280"/>
      <c r="F465" s="280"/>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0"/>
      <c r="AE465" s="280"/>
      <c r="AF465" s="270"/>
      <c r="AG465" s="276"/>
      <c r="AH465" s="276"/>
      <c r="AI465" s="276"/>
      <c r="AJ465" s="276"/>
    </row>
    <row r="466" spans="1:36" s="21" customFormat="1">
      <c r="A466" s="287"/>
      <c r="B466" s="280"/>
      <c r="C466" s="280"/>
      <c r="D466" s="280"/>
      <c r="E466" s="280"/>
      <c r="F466" s="280"/>
      <c r="G466" s="280"/>
      <c r="H466" s="280"/>
      <c r="I466" s="280"/>
      <c r="J466" s="280"/>
      <c r="K466" s="280"/>
      <c r="L466" s="280"/>
      <c r="M466" s="280"/>
      <c r="N466" s="280"/>
      <c r="O466" s="280"/>
      <c r="P466" s="280"/>
      <c r="Q466" s="280"/>
      <c r="R466" s="280"/>
      <c r="S466" s="280"/>
      <c r="T466" s="280"/>
      <c r="U466" s="280"/>
      <c r="V466" s="280"/>
      <c r="W466" s="280"/>
      <c r="X466" s="280"/>
      <c r="Y466" s="280"/>
      <c r="Z466" s="280"/>
      <c r="AA466" s="280"/>
      <c r="AB466" s="280"/>
      <c r="AC466" s="280"/>
      <c r="AD466" s="280"/>
      <c r="AE466" s="280"/>
      <c r="AF466" s="280"/>
      <c r="AG466" s="280"/>
      <c r="AH466" s="280"/>
      <c r="AI466" s="280"/>
      <c r="AJ466" s="280"/>
    </row>
    <row r="467" spans="1:36" s="21" customFormat="1">
      <c r="A467" s="297"/>
      <c r="B467" s="298"/>
      <c r="C467" s="298"/>
      <c r="D467" s="298"/>
      <c r="E467" s="298"/>
      <c r="F467" s="298"/>
      <c r="G467" s="298"/>
      <c r="H467" s="298"/>
      <c r="I467" s="298"/>
      <c r="J467" s="298"/>
      <c r="K467" s="298"/>
      <c r="L467" s="298"/>
      <c r="M467" s="298"/>
      <c r="N467" s="298"/>
      <c r="O467" s="298"/>
      <c r="P467" s="298"/>
      <c r="Q467" s="298"/>
      <c r="R467" s="298"/>
      <c r="S467" s="298"/>
      <c r="T467" s="298"/>
      <c r="U467" s="299"/>
      <c r="V467" s="298"/>
      <c r="W467" s="300"/>
      <c r="X467" s="300"/>
      <c r="Y467" s="300"/>
      <c r="Z467" s="300"/>
      <c r="AA467" s="300"/>
      <c r="AB467" s="300"/>
      <c r="AC467" s="300"/>
      <c r="AD467" s="300"/>
      <c r="AE467" s="300"/>
      <c r="AF467" s="299"/>
      <c r="AG467" s="298"/>
      <c r="AH467" s="299"/>
      <c r="AI467" s="298"/>
      <c r="AJ467" s="301"/>
    </row>
    <row r="468" spans="1:36" s="21" customFormat="1">
      <c r="A468" s="297"/>
      <c r="B468" s="283"/>
      <c r="C468" s="283"/>
      <c r="D468" s="283"/>
      <c r="E468" s="283"/>
      <c r="F468" s="283"/>
      <c r="G468" s="283"/>
      <c r="H468" s="283"/>
      <c r="I468" s="283"/>
      <c r="J468" s="283"/>
      <c r="K468" s="283"/>
      <c r="L468" s="283"/>
      <c r="M468" s="283"/>
      <c r="N468" s="283"/>
      <c r="O468" s="283"/>
      <c r="P468" s="283"/>
      <c r="Q468" s="283"/>
      <c r="R468" s="283"/>
      <c r="S468" s="283"/>
      <c r="T468" s="283"/>
      <c r="U468" s="284"/>
      <c r="V468" s="284"/>
      <c r="W468" s="283"/>
      <c r="X468" s="283"/>
      <c r="Y468" s="283"/>
      <c r="Z468" s="283"/>
      <c r="AA468" s="283"/>
      <c r="AB468" s="283"/>
      <c r="AC468" s="283"/>
      <c r="AD468" s="283"/>
      <c r="AE468" s="283"/>
      <c r="AF468" s="284"/>
      <c r="AG468" s="284"/>
      <c r="AH468" s="284"/>
      <c r="AI468" s="283"/>
      <c r="AJ468" s="283"/>
    </row>
    <row r="469" spans="1:36" s="21" customFormat="1">
      <c r="A469" s="29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row>
    <row r="470" spans="1:36" s="21" customFormat="1">
      <c r="A470" s="29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row>
    <row r="471" spans="1:36" s="21" customFormat="1">
      <c r="A471" s="291"/>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row>
    <row r="472" spans="1:36" s="21" customFormat="1">
      <c r="A472" s="302"/>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row>
    <row r="473" spans="1:36" s="21" customFormat="1">
      <c r="A473" s="302"/>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row>
    <row r="474" spans="1:36" s="21" customFormat="1">
      <c r="A474" s="291"/>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row>
    <row r="475" spans="1:36" s="21" customFormat="1">
      <c r="A475" s="29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row>
    <row r="476" spans="1:36" s="21" customFormat="1">
      <c r="A476" s="291"/>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row>
    <row r="477" spans="1:36" s="21" customFormat="1">
      <c r="A477" s="291"/>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row>
    <row r="478" spans="1:36" s="21" customFormat="1">
      <c r="A478" s="291"/>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row>
    <row r="479" spans="1:36" s="21" customFormat="1">
      <c r="A479" s="29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row>
    <row r="480" spans="1:36" s="21" customFormat="1">
      <c r="A480" s="291"/>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row>
    <row r="481" spans="1:36" s="21" customFormat="1">
      <c r="A481" s="291"/>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row>
    <row r="482" spans="1:36" s="21" customFormat="1">
      <c r="A482" s="291"/>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row>
    <row r="483" spans="1:36" s="21" customFormat="1">
      <c r="A483" s="291"/>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row>
    <row r="484" spans="1:36" s="21" customFormat="1">
      <c r="A484" s="291"/>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row>
    <row r="485" spans="1:36" s="21" customFormat="1">
      <c r="A485" s="292"/>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row>
    <row r="486" spans="1:36" s="21" customFormat="1">
      <c r="A486" s="291"/>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row>
    <row r="487" spans="1:36" s="21" customFormat="1">
      <c r="A487" s="291"/>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row>
    <row r="488" spans="1:36" s="21" customFormat="1">
      <c r="A488" s="291"/>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row>
    <row r="489" spans="1:36" s="21" customFormat="1">
      <c r="A489" s="291"/>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row>
    <row r="490" spans="1:36" s="21" customFormat="1">
      <c r="A490" s="291"/>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row>
    <row r="491" spans="1:36" s="21" customFormat="1">
      <c r="A491" s="291"/>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row>
    <row r="492" spans="1:36" s="21" customFormat="1">
      <c r="A492" s="290"/>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row>
    <row r="493" spans="1:36" s="21" customFormat="1">
      <c r="A493" s="291"/>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row>
    <row r="494" spans="1:36" s="21" customFormat="1">
      <c r="A494" s="291"/>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row>
    <row r="495" spans="1:36" s="21" customFormat="1">
      <c r="A495" s="291"/>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row>
    <row r="496" spans="1:36" s="21" customFormat="1">
      <c r="A496" s="281"/>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row>
    <row r="497" spans="1:36" s="21" customFormat="1">
      <c r="A497" s="303"/>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row>
    <row r="498" spans="1:36" s="21" customFormat="1" ht="15.75" customHeight="1">
      <c r="A498" s="281"/>
      <c r="B498" s="284"/>
      <c r="C498" s="304"/>
      <c r="D498" s="304"/>
      <c r="E498" s="304"/>
      <c r="F498" s="304"/>
      <c r="G498" s="304"/>
      <c r="H498" s="304"/>
      <c r="I498" s="304"/>
      <c r="J498" s="304"/>
      <c r="K498" s="304"/>
      <c r="L498" s="304"/>
      <c r="M498" s="304"/>
      <c r="N498" s="304"/>
      <c r="O498" s="304"/>
      <c r="P498" s="304"/>
      <c r="Q498" s="304"/>
      <c r="R498" s="304"/>
      <c r="S498" s="304"/>
      <c r="T498" s="304"/>
      <c r="U498" s="304"/>
      <c r="V498" s="304"/>
      <c r="W498" s="304"/>
      <c r="X498" s="304"/>
      <c r="Y498" s="304"/>
      <c r="Z498" s="304"/>
      <c r="AA498" s="304"/>
      <c r="AB498" s="304"/>
      <c r="AC498" s="304"/>
      <c r="AD498" s="304"/>
      <c r="AE498" s="304"/>
      <c r="AF498" s="304"/>
      <c r="AG498" s="304"/>
      <c r="AH498" s="304"/>
      <c r="AI498" s="304"/>
      <c r="AJ498" s="304"/>
    </row>
    <row r="499" spans="1:36" s="21" customFormat="1">
      <c r="A499" s="29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row>
    <row r="500" spans="1:36" s="21" customFormat="1">
      <c r="A500" s="305"/>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row>
    <row r="501" spans="1:36" s="21" customFormat="1">
      <c r="A501" s="306"/>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row>
    <row r="502" spans="1:36" s="21" customFormat="1">
      <c r="A502" s="30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row>
    <row r="503" spans="1:36" s="21" customFormat="1">
      <c r="A503" s="308"/>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row>
    <row r="504" spans="1:36" s="21" customFormat="1">
      <c r="A504" s="30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row>
    <row r="505" spans="1:36" s="21" customFormat="1">
      <c r="A505" s="309"/>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row>
    <row r="506" spans="1:36" s="21" customFormat="1">
      <c r="A506" s="271"/>
      <c r="B506" s="271"/>
      <c r="C506" s="271"/>
      <c r="D506" s="271"/>
      <c r="E506" s="271"/>
    </row>
    <row r="507" spans="1:36" s="21" customFormat="1">
      <c r="A507" s="272"/>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3"/>
      <c r="Y507" s="273"/>
      <c r="Z507" s="273"/>
      <c r="AA507" s="273"/>
      <c r="AB507" s="273"/>
      <c r="AC507" s="273"/>
      <c r="AD507" s="273"/>
      <c r="AE507" s="273"/>
      <c r="AF507" s="273"/>
      <c r="AG507" s="273"/>
      <c r="AH507" s="273"/>
      <c r="AI507" s="273"/>
      <c r="AJ507" s="273"/>
    </row>
    <row r="508" spans="1:36" s="21" customFormat="1">
      <c r="A508" s="271"/>
      <c r="B508" s="271"/>
      <c r="C508" s="271"/>
      <c r="D508" s="271"/>
      <c r="E508" s="271"/>
    </row>
    <row r="509" spans="1:36" s="21" customFormat="1">
      <c r="A509" s="271"/>
      <c r="B509" s="271"/>
      <c r="C509" s="271"/>
      <c r="D509" s="271"/>
      <c r="E509" s="271"/>
    </row>
    <row r="510" spans="1:36" s="21" customFormat="1" ht="15">
      <c r="A510" s="294"/>
      <c r="B510" s="275"/>
      <c r="C510" s="275"/>
      <c r="D510" s="275"/>
      <c r="E510" s="275"/>
      <c r="F510" s="276"/>
      <c r="G510" s="276"/>
    </row>
    <row r="511" spans="1:36" s="21" customFormat="1" ht="15">
      <c r="A511" s="294"/>
      <c r="B511" s="275"/>
      <c r="C511" s="275"/>
      <c r="D511" s="275"/>
      <c r="E511" s="275"/>
      <c r="F511" s="276"/>
      <c r="G511" s="276"/>
    </row>
    <row r="512" spans="1:36" s="21" customFormat="1">
      <c r="A512" s="275"/>
      <c r="B512" s="275"/>
      <c r="C512" s="275"/>
      <c r="D512" s="275"/>
      <c r="E512" s="275"/>
      <c r="F512" s="276"/>
      <c r="G512" s="276"/>
    </row>
    <row r="513" spans="1:7" s="21" customFormat="1">
      <c r="A513" s="275"/>
      <c r="B513" s="275"/>
      <c r="C513" s="275"/>
      <c r="D513" s="275"/>
      <c r="E513" s="275"/>
      <c r="F513" s="270"/>
      <c r="G513" s="275"/>
    </row>
    <row r="514" spans="1:7" s="21" customFormat="1">
      <c r="A514" s="290"/>
      <c r="B514" s="310"/>
      <c r="C514" s="282"/>
      <c r="D514" s="282"/>
      <c r="E514" s="282"/>
      <c r="F514" s="283"/>
      <c r="G514" s="283"/>
    </row>
    <row r="515" spans="1:7" s="21" customFormat="1">
      <c r="A515" s="290"/>
      <c r="B515" s="283"/>
      <c r="C515" s="283"/>
      <c r="D515" s="283"/>
      <c r="E515" s="283"/>
      <c r="F515" s="283"/>
      <c r="G515" s="283"/>
    </row>
    <row r="516" spans="1:7" s="21" customFormat="1">
      <c r="A516" s="290"/>
      <c r="B516" s="257"/>
      <c r="C516" s="257"/>
      <c r="D516" s="257"/>
      <c r="E516" s="257"/>
      <c r="F516" s="257"/>
      <c r="G516" s="257"/>
    </row>
    <row r="517" spans="1:7" s="21" customFormat="1">
      <c r="A517" s="290"/>
      <c r="B517" s="257"/>
      <c r="C517" s="257"/>
      <c r="D517" s="257"/>
      <c r="E517" s="257"/>
      <c r="F517" s="257"/>
      <c r="G517" s="257"/>
    </row>
    <row r="518" spans="1:7" s="21" customFormat="1">
      <c r="A518" s="290"/>
      <c r="B518" s="257"/>
      <c r="C518" s="257"/>
      <c r="D518" s="257"/>
      <c r="E518" s="257"/>
      <c r="F518" s="257"/>
      <c r="G518" s="257"/>
    </row>
    <row r="519" spans="1:7" s="21" customFormat="1">
      <c r="A519" s="288"/>
      <c r="B519" s="257"/>
      <c r="C519" s="257"/>
      <c r="D519" s="257"/>
      <c r="E519" s="257"/>
      <c r="F519" s="257"/>
      <c r="G519" s="257"/>
    </row>
    <row r="520" spans="1:7" s="21" customFormat="1">
      <c r="A520" s="311"/>
      <c r="B520" s="257"/>
      <c r="C520" s="257"/>
      <c r="D520" s="257"/>
      <c r="E520" s="257"/>
      <c r="F520" s="257"/>
      <c r="G520" s="257"/>
    </row>
    <row r="521" spans="1:7" s="21" customFormat="1">
      <c r="A521" s="256"/>
      <c r="B521" s="257"/>
      <c r="C521" s="257"/>
      <c r="D521" s="257"/>
      <c r="E521" s="257"/>
      <c r="F521" s="257"/>
      <c r="G521" s="257"/>
    </row>
    <row r="522" spans="1:7" s="21" customFormat="1">
      <c r="A522" s="256"/>
      <c r="B522" s="257"/>
      <c r="C522" s="257"/>
      <c r="D522" s="257"/>
      <c r="E522" s="257"/>
      <c r="F522" s="257"/>
      <c r="G522" s="257"/>
    </row>
    <row r="523" spans="1:7" s="21" customFormat="1">
      <c r="A523" s="311"/>
      <c r="B523" s="257"/>
      <c r="C523" s="257"/>
      <c r="D523" s="257"/>
      <c r="E523" s="257"/>
      <c r="F523" s="257"/>
      <c r="G523" s="257"/>
    </row>
    <row r="524" spans="1:7" s="21" customFormat="1">
      <c r="A524" s="256"/>
      <c r="B524" s="257"/>
      <c r="C524" s="257"/>
      <c r="D524" s="257"/>
      <c r="E524" s="257"/>
      <c r="F524" s="257"/>
      <c r="G524" s="257"/>
    </row>
    <row r="525" spans="1:7" s="21" customFormat="1">
      <c r="A525" s="256"/>
      <c r="B525" s="257"/>
      <c r="C525" s="257"/>
      <c r="D525" s="257"/>
      <c r="E525" s="257"/>
      <c r="F525" s="257"/>
      <c r="G525" s="257"/>
    </row>
    <row r="526" spans="1:7" s="21" customFormat="1">
      <c r="A526" s="256"/>
      <c r="B526" s="257"/>
      <c r="C526" s="257"/>
      <c r="D526" s="257"/>
      <c r="E526" s="257"/>
      <c r="F526" s="257"/>
      <c r="G526" s="257"/>
    </row>
    <row r="527" spans="1:7" s="21" customFormat="1">
      <c r="A527" s="311"/>
      <c r="B527" s="257"/>
      <c r="C527" s="257"/>
      <c r="D527" s="257"/>
      <c r="E527" s="257"/>
      <c r="F527" s="257"/>
      <c r="G527" s="257"/>
    </row>
    <row r="528" spans="1:7" s="21" customFormat="1">
      <c r="A528" s="256"/>
      <c r="B528" s="257"/>
      <c r="C528" s="257"/>
      <c r="D528" s="257"/>
      <c r="E528" s="257"/>
      <c r="F528" s="257"/>
      <c r="G528" s="257"/>
    </row>
    <row r="529" spans="1:7" s="21" customFormat="1">
      <c r="A529" s="265"/>
      <c r="B529" s="257"/>
      <c r="C529" s="257"/>
      <c r="D529" s="257"/>
      <c r="E529" s="257"/>
      <c r="F529" s="257"/>
      <c r="G529" s="257"/>
    </row>
    <row r="530" spans="1:7" s="21" customFormat="1">
      <c r="A530" s="265"/>
      <c r="B530" s="257"/>
      <c r="C530" s="257"/>
      <c r="D530" s="257"/>
      <c r="E530" s="257"/>
      <c r="F530" s="257"/>
      <c r="G530" s="257"/>
    </row>
    <row r="531" spans="1:7" s="21" customFormat="1">
      <c r="A531" s="265"/>
      <c r="B531" s="257"/>
      <c r="C531" s="257"/>
      <c r="D531" s="257"/>
      <c r="E531" s="257"/>
      <c r="F531" s="257"/>
      <c r="G531" s="257"/>
    </row>
    <row r="532" spans="1:7" s="21" customFormat="1">
      <c r="A532" s="265"/>
      <c r="B532" s="257"/>
      <c r="C532" s="257"/>
      <c r="D532" s="257"/>
      <c r="E532" s="257"/>
      <c r="F532" s="257"/>
      <c r="G532" s="257"/>
    </row>
    <row r="533" spans="1:7" s="21" customFormat="1">
      <c r="A533" s="265"/>
      <c r="B533" s="257"/>
      <c r="C533" s="257"/>
      <c r="D533" s="257"/>
      <c r="E533" s="257"/>
      <c r="F533" s="257"/>
      <c r="G533" s="257"/>
    </row>
    <row r="534" spans="1:7" s="21" customFormat="1">
      <c r="A534" s="265"/>
      <c r="B534" s="257"/>
      <c r="C534" s="257"/>
      <c r="D534" s="257"/>
      <c r="E534" s="257"/>
      <c r="F534" s="257"/>
      <c r="G534" s="257"/>
    </row>
    <row r="535" spans="1:7" s="21" customFormat="1">
      <c r="A535" s="265"/>
      <c r="B535" s="257"/>
      <c r="C535" s="257"/>
      <c r="D535" s="257"/>
      <c r="E535" s="257"/>
      <c r="F535" s="257"/>
      <c r="G535" s="257"/>
    </row>
    <row r="536" spans="1:7" s="21" customFormat="1">
      <c r="A536" s="265"/>
      <c r="B536" s="257"/>
      <c r="C536" s="257"/>
      <c r="D536" s="257"/>
      <c r="E536" s="257"/>
      <c r="F536" s="257"/>
      <c r="G536" s="257"/>
    </row>
    <row r="537" spans="1:7" s="21" customFormat="1">
      <c r="A537" s="265"/>
      <c r="B537" s="257"/>
      <c r="C537" s="257"/>
      <c r="D537" s="257"/>
      <c r="E537" s="257"/>
      <c r="F537" s="257"/>
      <c r="G537" s="257"/>
    </row>
    <row r="538" spans="1:7" s="21" customFormat="1">
      <c r="A538" s="265"/>
      <c r="B538" s="257"/>
      <c r="C538" s="257"/>
      <c r="D538" s="257"/>
      <c r="E538" s="257"/>
      <c r="F538" s="257"/>
      <c r="G538" s="257"/>
    </row>
    <row r="539" spans="1:7" s="21" customFormat="1">
      <c r="A539" s="265"/>
      <c r="B539" s="257"/>
      <c r="C539" s="257"/>
      <c r="D539" s="257"/>
      <c r="E539" s="257"/>
      <c r="F539" s="257"/>
      <c r="G539" s="257"/>
    </row>
    <row r="540" spans="1:7" s="21" customFormat="1">
      <c r="A540" s="288"/>
      <c r="B540" s="257"/>
      <c r="C540" s="257"/>
      <c r="D540" s="257"/>
      <c r="E540" s="257"/>
      <c r="F540" s="257"/>
      <c r="G540" s="257"/>
    </row>
    <row r="541" spans="1:7" s="21" customFormat="1">
      <c r="A541" s="288"/>
      <c r="B541" s="257"/>
      <c r="C541" s="257"/>
      <c r="D541" s="257"/>
      <c r="E541" s="257"/>
      <c r="F541" s="257"/>
      <c r="G541" s="257"/>
    </row>
    <row r="542" spans="1:7" s="21" customFormat="1">
      <c r="A542" s="288"/>
      <c r="B542" s="257"/>
      <c r="C542" s="257"/>
      <c r="D542" s="257"/>
      <c r="E542" s="257"/>
      <c r="F542" s="257"/>
      <c r="G542" s="257"/>
    </row>
    <row r="543" spans="1:7" s="21" customFormat="1">
      <c r="A543" s="261"/>
      <c r="B543" s="257"/>
      <c r="C543" s="257"/>
      <c r="D543" s="257"/>
      <c r="E543" s="257"/>
      <c r="F543" s="257"/>
      <c r="G543" s="257"/>
    </row>
    <row r="544" spans="1:7" s="21" customFormat="1">
      <c r="A544" s="261"/>
      <c r="B544" s="257"/>
      <c r="C544" s="257"/>
      <c r="D544" s="257"/>
      <c r="E544" s="257"/>
      <c r="F544" s="257"/>
      <c r="G544" s="257"/>
    </row>
    <row r="545" spans="1:7" s="21" customFormat="1">
      <c r="A545" s="261"/>
      <c r="B545" s="257"/>
      <c r="C545" s="257"/>
      <c r="D545" s="257"/>
      <c r="E545" s="257"/>
      <c r="F545" s="257"/>
      <c r="G545" s="257"/>
    </row>
    <row r="546" spans="1:7" s="21" customFormat="1">
      <c r="A546" s="261"/>
      <c r="B546" s="257"/>
      <c r="C546" s="257"/>
      <c r="D546" s="257"/>
      <c r="E546" s="257"/>
      <c r="F546" s="257"/>
      <c r="G546" s="257"/>
    </row>
    <row r="547" spans="1:7" s="21" customFormat="1">
      <c r="A547" s="261"/>
      <c r="B547" s="257"/>
      <c r="C547" s="257"/>
      <c r="D547" s="257"/>
      <c r="E547" s="257"/>
      <c r="F547" s="257"/>
      <c r="G547" s="257"/>
    </row>
    <row r="548" spans="1:7" s="21" customFormat="1">
      <c r="A548" s="312"/>
      <c r="B548" s="257"/>
      <c r="C548" s="257"/>
      <c r="D548" s="257"/>
      <c r="E548" s="257"/>
      <c r="F548" s="257"/>
      <c r="G548" s="257"/>
    </row>
    <row r="549" spans="1:7" s="21" customFormat="1">
      <c r="A549" s="262"/>
      <c r="B549" s="257"/>
      <c r="C549" s="257"/>
      <c r="D549" s="257"/>
      <c r="E549" s="257"/>
      <c r="F549" s="257"/>
      <c r="G549" s="257"/>
    </row>
    <row r="550" spans="1:7" s="21" customFormat="1">
      <c r="A550" s="290"/>
      <c r="B550" s="257"/>
      <c r="C550" s="257"/>
      <c r="D550" s="257"/>
      <c r="E550" s="257"/>
      <c r="F550" s="257"/>
      <c r="G550" s="257"/>
    </row>
    <row r="551" spans="1:7" s="21" customFormat="1">
      <c r="A551" s="288"/>
      <c r="B551" s="257"/>
      <c r="C551" s="257"/>
      <c r="D551" s="257"/>
      <c r="E551" s="257"/>
      <c r="F551" s="257"/>
      <c r="G551" s="257"/>
    </row>
    <row r="552" spans="1:7" s="21" customFormat="1">
      <c r="A552" s="311"/>
      <c r="B552" s="257"/>
      <c r="C552" s="257"/>
      <c r="D552" s="257"/>
      <c r="E552" s="257"/>
      <c r="F552" s="257"/>
      <c r="G552" s="257"/>
    </row>
    <row r="553" spans="1:7" s="21" customFormat="1">
      <c r="A553" s="256"/>
      <c r="B553" s="257"/>
      <c r="C553" s="257"/>
      <c r="D553" s="257"/>
      <c r="E553" s="257"/>
      <c r="F553" s="257"/>
      <c r="G553" s="257"/>
    </row>
    <row r="554" spans="1:7" s="21" customFormat="1">
      <c r="A554" s="256"/>
      <c r="B554" s="257"/>
      <c r="C554" s="257"/>
      <c r="D554" s="257"/>
      <c r="E554" s="257"/>
      <c r="F554" s="257"/>
      <c r="G554" s="257"/>
    </row>
    <row r="555" spans="1:7" s="21" customFormat="1">
      <c r="A555" s="311"/>
      <c r="B555" s="257"/>
      <c r="C555" s="257"/>
      <c r="D555" s="257"/>
      <c r="E555" s="257"/>
      <c r="F555" s="257"/>
      <c r="G555" s="257"/>
    </row>
    <row r="556" spans="1:7" s="21" customFormat="1">
      <c r="A556" s="256"/>
      <c r="B556" s="257"/>
      <c r="C556" s="257"/>
      <c r="D556" s="257"/>
      <c r="E556" s="257"/>
      <c r="F556" s="257"/>
      <c r="G556" s="257"/>
    </row>
    <row r="557" spans="1:7" s="21" customFormat="1">
      <c r="A557" s="256"/>
      <c r="B557" s="257"/>
      <c r="C557" s="257"/>
      <c r="D557" s="257"/>
      <c r="E557" s="257"/>
      <c r="F557" s="257"/>
      <c r="G557" s="257"/>
    </row>
    <row r="558" spans="1:7" s="21" customFormat="1">
      <c r="A558" s="256"/>
      <c r="B558" s="257"/>
      <c r="C558" s="257"/>
      <c r="D558" s="257"/>
      <c r="E558" s="257"/>
      <c r="F558" s="257"/>
      <c r="G558" s="257"/>
    </row>
    <row r="559" spans="1:7" s="21" customFormat="1">
      <c r="A559" s="311"/>
      <c r="B559" s="257"/>
      <c r="C559" s="257"/>
      <c r="D559" s="257"/>
      <c r="E559" s="257"/>
      <c r="F559" s="257"/>
      <c r="G559" s="257"/>
    </row>
    <row r="560" spans="1:7" s="21" customFormat="1">
      <c r="A560" s="256"/>
      <c r="B560" s="257"/>
      <c r="C560" s="257"/>
      <c r="D560" s="257"/>
      <c r="E560" s="257"/>
      <c r="F560" s="257"/>
      <c r="G560" s="257"/>
    </row>
    <row r="561" spans="1:7" s="21" customFormat="1">
      <c r="A561" s="265"/>
      <c r="B561" s="257"/>
      <c r="C561" s="257"/>
      <c r="D561" s="257"/>
      <c r="E561" s="257"/>
      <c r="F561" s="257"/>
      <c r="G561" s="257"/>
    </row>
    <row r="562" spans="1:7" s="21" customFormat="1">
      <c r="A562" s="265"/>
      <c r="B562" s="257"/>
      <c r="C562" s="257"/>
      <c r="D562" s="257"/>
      <c r="E562" s="257"/>
      <c r="F562" s="257"/>
      <c r="G562" s="257"/>
    </row>
    <row r="563" spans="1:7" s="21" customFormat="1">
      <c r="A563" s="265"/>
      <c r="B563" s="257"/>
      <c r="C563" s="257"/>
      <c r="D563" s="257"/>
      <c r="E563" s="257"/>
      <c r="F563" s="257"/>
      <c r="G563" s="257"/>
    </row>
    <row r="564" spans="1:7" s="21" customFormat="1">
      <c r="A564" s="265"/>
      <c r="B564" s="257"/>
      <c r="C564" s="257"/>
      <c r="D564" s="257"/>
      <c r="E564" s="257"/>
      <c r="F564" s="257"/>
      <c r="G564" s="257"/>
    </row>
    <row r="565" spans="1:7" s="21" customFormat="1">
      <c r="A565" s="265"/>
      <c r="B565" s="257"/>
      <c r="C565" s="257"/>
      <c r="D565" s="257"/>
      <c r="E565" s="257"/>
      <c r="F565" s="257"/>
      <c r="G565" s="257"/>
    </row>
    <row r="566" spans="1:7" s="21" customFormat="1">
      <c r="A566" s="265"/>
      <c r="B566" s="257"/>
      <c r="C566" s="257"/>
      <c r="D566" s="257"/>
      <c r="E566" s="257"/>
      <c r="F566" s="257"/>
      <c r="G566" s="257"/>
    </row>
    <row r="567" spans="1:7" s="21" customFormat="1">
      <c r="A567" s="265"/>
      <c r="B567" s="257"/>
      <c r="C567" s="257"/>
      <c r="D567" s="257"/>
      <c r="E567" s="257"/>
      <c r="F567" s="257"/>
      <c r="G567" s="257"/>
    </row>
    <row r="568" spans="1:7" s="21" customFormat="1">
      <c r="A568" s="265"/>
      <c r="B568" s="257"/>
      <c r="C568" s="257"/>
      <c r="D568" s="257"/>
      <c r="E568" s="257"/>
      <c r="F568" s="257"/>
      <c r="G568" s="257"/>
    </row>
    <row r="569" spans="1:7" s="21" customFormat="1">
      <c r="A569" s="265"/>
      <c r="B569" s="257"/>
      <c r="C569" s="257"/>
      <c r="D569" s="257"/>
      <c r="E569" s="257"/>
      <c r="F569" s="257"/>
      <c r="G569" s="257"/>
    </row>
    <row r="570" spans="1:7" s="21" customFormat="1">
      <c r="A570" s="265"/>
      <c r="B570" s="257"/>
      <c r="C570" s="257"/>
      <c r="D570" s="257"/>
      <c r="E570" s="257"/>
      <c r="F570" s="257"/>
      <c r="G570" s="257"/>
    </row>
    <row r="571" spans="1:7" s="21" customFormat="1">
      <c r="A571" s="265"/>
      <c r="B571" s="257"/>
      <c r="C571" s="257"/>
      <c r="D571" s="257"/>
      <c r="E571" s="257"/>
      <c r="F571" s="257"/>
      <c r="G571" s="257"/>
    </row>
    <row r="572" spans="1:7" s="21" customFormat="1">
      <c r="A572" s="288"/>
      <c r="B572" s="257"/>
      <c r="C572" s="257"/>
      <c r="D572" s="257"/>
      <c r="E572" s="257"/>
      <c r="F572" s="257"/>
      <c r="G572" s="257"/>
    </row>
    <row r="573" spans="1:7" s="21" customFormat="1">
      <c r="A573" s="288"/>
      <c r="B573" s="257"/>
      <c r="C573" s="257"/>
      <c r="D573" s="257"/>
      <c r="E573" s="257"/>
      <c r="F573" s="257"/>
      <c r="G573" s="257"/>
    </row>
    <row r="574" spans="1:7" s="21" customFormat="1">
      <c r="A574" s="288"/>
      <c r="B574" s="257"/>
      <c r="C574" s="257"/>
      <c r="D574" s="257"/>
      <c r="E574" s="257"/>
      <c r="F574" s="257"/>
      <c r="G574" s="257"/>
    </row>
    <row r="575" spans="1:7" s="21" customFormat="1">
      <c r="A575" s="261"/>
      <c r="B575" s="257"/>
      <c r="C575" s="257"/>
      <c r="D575" s="257"/>
      <c r="E575" s="257"/>
      <c r="F575" s="257"/>
      <c r="G575" s="257"/>
    </row>
    <row r="576" spans="1:7" s="21" customFormat="1">
      <c r="A576" s="261"/>
      <c r="B576" s="257"/>
      <c r="C576" s="257"/>
      <c r="D576" s="257"/>
      <c r="E576" s="257"/>
      <c r="F576" s="257"/>
      <c r="G576" s="257"/>
    </row>
    <row r="577" spans="1:7" s="21" customFormat="1">
      <c r="A577" s="261"/>
      <c r="B577" s="257"/>
      <c r="C577" s="257"/>
      <c r="D577" s="257"/>
      <c r="E577" s="257"/>
      <c r="F577" s="257"/>
      <c r="G577" s="257"/>
    </row>
    <row r="578" spans="1:7" s="21" customFormat="1">
      <c r="A578" s="261"/>
      <c r="B578" s="257"/>
      <c r="C578" s="257"/>
      <c r="D578" s="257"/>
      <c r="E578" s="257"/>
      <c r="F578" s="257"/>
      <c r="G578" s="257"/>
    </row>
    <row r="579" spans="1:7" s="21" customFormat="1">
      <c r="A579" s="261"/>
      <c r="B579" s="257"/>
      <c r="C579" s="257"/>
      <c r="D579" s="257"/>
      <c r="E579" s="257"/>
      <c r="F579" s="257"/>
      <c r="G579" s="257"/>
    </row>
    <row r="580" spans="1:7" s="21" customFormat="1">
      <c r="A580" s="312"/>
      <c r="B580" s="257"/>
      <c r="C580" s="257"/>
      <c r="D580" s="257"/>
      <c r="E580" s="257"/>
      <c r="F580" s="257"/>
      <c r="G580" s="257"/>
    </row>
    <row r="581" spans="1:7" s="21" customFormat="1">
      <c r="A581" s="262"/>
      <c r="B581" s="257"/>
      <c r="C581" s="257"/>
      <c r="D581" s="257"/>
      <c r="E581" s="257"/>
      <c r="F581" s="257"/>
      <c r="G581" s="257"/>
    </row>
    <row r="582" spans="1:7" s="21" customFormat="1">
      <c r="A582" s="288"/>
      <c r="B582" s="257"/>
      <c r="C582" s="257"/>
      <c r="D582" s="257"/>
      <c r="E582" s="257"/>
      <c r="F582" s="257"/>
      <c r="G582" s="257"/>
    </row>
    <row r="583" spans="1:7" s="21" customFormat="1">
      <c r="A583" s="313"/>
      <c r="B583" s="257"/>
      <c r="C583" s="257"/>
      <c r="D583" s="257"/>
      <c r="E583" s="257"/>
      <c r="F583" s="257"/>
      <c r="G583" s="257"/>
    </row>
    <row r="584" spans="1:7" s="21" customFormat="1">
      <c r="A584" s="313"/>
      <c r="B584" s="257"/>
      <c r="C584" s="257"/>
      <c r="D584" s="257"/>
      <c r="E584" s="257"/>
      <c r="F584" s="257"/>
      <c r="G584" s="257"/>
    </row>
    <row r="585" spans="1:7" s="21" customFormat="1">
      <c r="A585" s="313"/>
      <c r="B585" s="257"/>
      <c r="C585" s="257"/>
      <c r="D585" s="257"/>
      <c r="E585" s="257"/>
      <c r="F585" s="257"/>
      <c r="G585" s="257"/>
    </row>
    <row r="586" spans="1:7" s="21" customFormat="1">
      <c r="A586" s="313"/>
      <c r="B586" s="257"/>
      <c r="C586" s="257"/>
      <c r="D586" s="257"/>
      <c r="E586" s="257"/>
      <c r="F586" s="257"/>
      <c r="G586" s="257"/>
    </row>
    <row r="587" spans="1:7" s="21" customFormat="1">
      <c r="A587" s="290"/>
      <c r="B587" s="257"/>
      <c r="C587" s="257"/>
      <c r="D587" s="257"/>
      <c r="E587" s="257"/>
      <c r="F587" s="257"/>
      <c r="G587" s="257"/>
    </row>
    <row r="588" spans="1:7" s="21" customFormat="1">
      <c r="A588" s="290"/>
      <c r="B588" s="257"/>
      <c r="C588" s="257"/>
      <c r="D588" s="257"/>
      <c r="E588" s="257"/>
      <c r="F588" s="257"/>
      <c r="G588" s="257"/>
    </row>
    <row r="589" spans="1:7" s="21" customFormat="1">
      <c r="A589" s="290"/>
      <c r="B589" s="257"/>
      <c r="C589" s="257"/>
      <c r="D589" s="257"/>
      <c r="E589" s="257"/>
      <c r="F589" s="257"/>
      <c r="G589" s="257"/>
    </row>
    <row r="590" spans="1:7" s="21" customFormat="1">
      <c r="A590" s="313"/>
      <c r="B590" s="257"/>
      <c r="C590" s="257"/>
      <c r="D590" s="257"/>
      <c r="E590" s="257"/>
      <c r="F590" s="257"/>
      <c r="G590" s="257"/>
    </row>
    <row r="591" spans="1:7" s="314" customFormat="1"/>
    <row r="592" spans="1:7" s="314" customFormat="1">
      <c r="A592" s="290"/>
      <c r="B592" s="315"/>
      <c r="C592" s="315"/>
      <c r="D592" s="315"/>
      <c r="E592" s="315"/>
      <c r="F592" s="315"/>
      <c r="G592" s="315"/>
    </row>
    <row r="593" spans="1:7" s="314" customFormat="1"/>
    <row r="594" spans="1:7" s="21" customFormat="1">
      <c r="A594" s="271"/>
      <c r="B594" s="271"/>
      <c r="C594" s="271"/>
      <c r="D594" s="271"/>
      <c r="E594" s="271"/>
    </row>
    <row r="595" spans="1:7" s="21" customFormat="1" ht="15.4">
      <c r="A595" s="277"/>
      <c r="B595" s="275"/>
      <c r="C595" s="275"/>
      <c r="D595" s="275"/>
      <c r="E595" s="275"/>
      <c r="F595" s="275"/>
      <c r="G595" s="276"/>
    </row>
    <row r="596" spans="1:7" s="21" customFormat="1" ht="15.4">
      <c r="A596" s="277"/>
      <c r="B596" s="275"/>
      <c r="C596" s="275"/>
      <c r="D596" s="275"/>
      <c r="E596" s="275"/>
      <c r="F596" s="275"/>
      <c r="G596" s="276"/>
    </row>
    <row r="597" spans="1:7" s="21" customFormat="1">
      <c r="A597" s="275"/>
      <c r="B597" s="275"/>
      <c r="C597" s="275"/>
      <c r="D597" s="275"/>
      <c r="E597" s="275"/>
      <c r="F597" s="275"/>
      <c r="G597" s="276"/>
    </row>
    <row r="598" spans="1:7" s="21" customFormat="1">
      <c r="A598" s="275"/>
      <c r="B598" s="275"/>
      <c r="C598" s="275"/>
      <c r="D598" s="275"/>
      <c r="E598" s="275"/>
      <c r="F598" s="275"/>
      <c r="G598" s="316"/>
    </row>
    <row r="599" spans="1:7" s="21" customFormat="1" ht="54" customHeight="1">
      <c r="A599" s="317"/>
      <c r="B599" s="318"/>
      <c r="C599" s="318"/>
      <c r="D599" s="318"/>
      <c r="E599" s="318"/>
      <c r="F599" s="318"/>
      <c r="G599" s="318"/>
    </row>
    <row r="600" spans="1:7" s="21" customFormat="1">
      <c r="A600" s="317"/>
      <c r="B600" s="319"/>
      <c r="C600" s="319"/>
      <c r="D600" s="319"/>
      <c r="E600" s="319"/>
      <c r="F600" s="319"/>
      <c r="G600" s="319"/>
    </row>
    <row r="601" spans="1:7" s="21" customFormat="1">
      <c r="A601" s="320"/>
      <c r="B601" s="257"/>
      <c r="C601" s="257"/>
      <c r="D601" s="257"/>
      <c r="E601" s="257"/>
      <c r="F601" s="257"/>
      <c r="G601" s="257"/>
    </row>
    <row r="602" spans="1:7" s="21" customFormat="1">
      <c r="A602" s="321"/>
      <c r="B602" s="257"/>
      <c r="C602" s="257"/>
      <c r="D602" s="257"/>
      <c r="E602" s="257"/>
      <c r="F602" s="257"/>
      <c r="G602" s="257"/>
    </row>
    <row r="603" spans="1:7" s="21" customFormat="1">
      <c r="A603" s="322"/>
      <c r="B603" s="257"/>
      <c r="C603" s="257"/>
      <c r="D603" s="257"/>
      <c r="E603" s="257"/>
      <c r="F603" s="257"/>
      <c r="G603" s="257"/>
    </row>
    <row r="604" spans="1:7" s="21" customFormat="1">
      <c r="A604" s="322"/>
      <c r="B604" s="257"/>
      <c r="C604" s="257"/>
      <c r="D604" s="257"/>
      <c r="E604" s="257"/>
      <c r="F604" s="257"/>
      <c r="G604" s="257"/>
    </row>
    <row r="605" spans="1:7" s="21" customFormat="1">
      <c r="A605" s="321"/>
      <c r="B605" s="257"/>
      <c r="C605" s="257"/>
      <c r="D605" s="257"/>
      <c r="E605" s="257"/>
      <c r="F605" s="257"/>
      <c r="G605" s="257"/>
    </row>
    <row r="606" spans="1:7" s="21" customFormat="1">
      <c r="A606" s="322"/>
      <c r="B606" s="257"/>
      <c r="C606" s="257"/>
      <c r="D606" s="257"/>
      <c r="E606" s="257"/>
      <c r="F606" s="257"/>
      <c r="G606" s="257"/>
    </row>
    <row r="607" spans="1:7" s="21" customFormat="1">
      <c r="A607" s="322"/>
      <c r="B607" s="257"/>
      <c r="C607" s="257"/>
      <c r="D607" s="257"/>
      <c r="E607" s="257"/>
      <c r="F607" s="257"/>
      <c r="G607" s="257"/>
    </row>
    <row r="608" spans="1:7" s="21" customFormat="1">
      <c r="A608" s="321"/>
      <c r="B608" s="257"/>
      <c r="C608" s="257"/>
      <c r="D608" s="257"/>
      <c r="E608" s="257"/>
      <c r="F608" s="257"/>
      <c r="G608" s="257"/>
    </row>
    <row r="609" spans="1:7" s="21" customFormat="1">
      <c r="A609" s="322"/>
      <c r="B609" s="257"/>
      <c r="C609" s="257"/>
      <c r="D609" s="257"/>
      <c r="E609" s="257"/>
      <c r="F609" s="257"/>
      <c r="G609" s="257"/>
    </row>
    <row r="610" spans="1:7" s="21" customFormat="1">
      <c r="A610" s="322"/>
      <c r="B610" s="257"/>
      <c r="C610" s="257"/>
      <c r="D610" s="257"/>
      <c r="E610" s="257"/>
      <c r="F610" s="257"/>
      <c r="G610" s="257"/>
    </row>
    <row r="611" spans="1:7" s="21" customFormat="1">
      <c r="A611" s="321"/>
      <c r="B611" s="257"/>
      <c r="C611" s="257"/>
      <c r="D611" s="257"/>
      <c r="E611" s="257"/>
      <c r="F611" s="257"/>
      <c r="G611" s="257"/>
    </row>
    <row r="612" spans="1:7" s="21" customFormat="1">
      <c r="A612" s="322"/>
      <c r="B612" s="257"/>
      <c r="C612" s="257"/>
      <c r="D612" s="257"/>
      <c r="E612" s="257"/>
      <c r="F612" s="257"/>
      <c r="G612" s="257"/>
    </row>
    <row r="613" spans="1:7" s="21" customFormat="1">
      <c r="A613" s="322"/>
      <c r="B613" s="257"/>
      <c r="C613" s="257"/>
      <c r="D613" s="257"/>
      <c r="E613" s="257"/>
      <c r="F613" s="257"/>
      <c r="G613" s="257"/>
    </row>
    <row r="614" spans="1:7" s="21" customFormat="1">
      <c r="A614" s="321"/>
      <c r="B614" s="257"/>
      <c r="C614" s="257"/>
      <c r="D614" s="257"/>
      <c r="E614" s="257"/>
      <c r="F614" s="257"/>
      <c r="G614" s="257"/>
    </row>
    <row r="615" spans="1:7" s="21" customFormat="1">
      <c r="A615" s="322"/>
      <c r="B615" s="257"/>
      <c r="C615" s="257"/>
      <c r="D615" s="257"/>
      <c r="E615" s="257"/>
      <c r="F615" s="257"/>
      <c r="G615" s="257"/>
    </row>
    <row r="616" spans="1:7" s="21" customFormat="1">
      <c r="A616" s="322"/>
      <c r="B616" s="257"/>
      <c r="C616" s="257"/>
      <c r="D616" s="257"/>
      <c r="E616" s="257"/>
      <c r="F616" s="257"/>
      <c r="G616" s="257"/>
    </row>
    <row r="617" spans="1:7" s="21" customFormat="1">
      <c r="A617" s="321"/>
      <c r="B617" s="257"/>
      <c r="C617" s="257"/>
      <c r="D617" s="257"/>
      <c r="E617" s="257"/>
      <c r="F617" s="257"/>
      <c r="G617" s="257"/>
    </row>
    <row r="618" spans="1:7" s="21" customFormat="1">
      <c r="A618" s="322"/>
      <c r="B618" s="257"/>
      <c r="C618" s="257"/>
      <c r="D618" s="257"/>
      <c r="E618" s="257"/>
      <c r="F618" s="257"/>
      <c r="G618" s="257"/>
    </row>
    <row r="619" spans="1:7" s="21" customFormat="1">
      <c r="A619" s="322"/>
      <c r="B619" s="257"/>
      <c r="C619" s="257"/>
      <c r="D619" s="257"/>
      <c r="E619" s="257"/>
      <c r="F619" s="257"/>
      <c r="G619" s="257"/>
    </row>
    <row r="620" spans="1:7" s="21" customFormat="1">
      <c r="A620" s="321"/>
      <c r="B620" s="257"/>
      <c r="C620" s="257"/>
      <c r="D620" s="257"/>
      <c r="E620" s="257"/>
      <c r="F620" s="257"/>
      <c r="G620" s="257"/>
    </row>
    <row r="621" spans="1:7" s="21" customFormat="1">
      <c r="A621" s="323"/>
      <c r="B621" s="257"/>
      <c r="C621" s="257"/>
      <c r="D621" s="257"/>
      <c r="E621" s="257"/>
      <c r="F621" s="257"/>
      <c r="G621" s="257"/>
    </row>
    <row r="622" spans="1:7" s="21" customFormat="1">
      <c r="A622" s="303"/>
      <c r="B622" s="257"/>
      <c r="C622" s="257"/>
      <c r="D622" s="257"/>
      <c r="E622" s="257"/>
      <c r="F622" s="257"/>
      <c r="G622" s="257"/>
    </row>
    <row r="623" spans="1:7" s="21" customFormat="1">
      <c r="A623" s="303"/>
      <c r="B623" s="257"/>
      <c r="C623" s="257"/>
      <c r="D623" s="257"/>
      <c r="E623" s="257"/>
      <c r="F623" s="257"/>
      <c r="G623" s="257"/>
    </row>
    <row r="624" spans="1:7" s="21" customFormat="1">
      <c r="A624" s="303"/>
      <c r="B624" s="257"/>
      <c r="C624" s="257"/>
      <c r="D624" s="257"/>
      <c r="E624" s="257"/>
      <c r="F624" s="257"/>
      <c r="G624" s="257"/>
    </row>
    <row r="625" spans="1:8" s="21" customFormat="1">
      <c r="A625" s="303"/>
      <c r="B625" s="257"/>
      <c r="C625" s="257"/>
      <c r="D625" s="257"/>
      <c r="E625" s="257"/>
      <c r="F625" s="257"/>
      <c r="G625" s="257"/>
    </row>
    <row r="626" spans="1:8" s="21" customFormat="1">
      <c r="A626" s="271"/>
      <c r="B626" s="271"/>
      <c r="C626" s="271"/>
      <c r="D626" s="271"/>
      <c r="E626" s="271"/>
    </row>
    <row r="627" spans="1:8" s="21" customFormat="1">
      <c r="A627" s="272"/>
      <c r="B627" s="324"/>
      <c r="C627" s="273"/>
      <c r="D627" s="273"/>
      <c r="E627" s="273"/>
      <c r="F627" s="273"/>
      <c r="G627" s="273"/>
    </row>
    <row r="628" spans="1:8" s="21" customFormat="1">
      <c r="A628" s="271"/>
      <c r="B628" s="271"/>
      <c r="C628" s="271"/>
      <c r="D628" s="271"/>
      <c r="E628" s="271"/>
    </row>
    <row r="629" spans="1:8" s="21" customFormat="1">
      <c r="A629" s="271"/>
      <c r="B629" s="271"/>
      <c r="C629" s="271"/>
      <c r="D629" s="271"/>
      <c r="E629" s="271"/>
    </row>
    <row r="630" spans="1:8" s="21" customFormat="1" ht="15">
      <c r="A630" s="293"/>
      <c r="B630" s="293"/>
      <c r="C630" s="275"/>
      <c r="D630" s="275"/>
      <c r="E630" s="275"/>
      <c r="F630" s="275"/>
      <c r="G630" s="275"/>
      <c r="H630" s="276"/>
    </row>
    <row r="631" spans="1:8" s="21" customFormat="1" ht="15.4">
      <c r="A631" s="294"/>
      <c r="B631" s="278"/>
      <c r="C631" s="275"/>
      <c r="D631" s="275"/>
      <c r="E631" s="275"/>
      <c r="F631" s="275"/>
      <c r="G631" s="275"/>
      <c r="H631" s="276"/>
    </row>
    <row r="632" spans="1:8" s="21" customFormat="1">
      <c r="A632" s="275"/>
      <c r="B632" s="275"/>
      <c r="C632" s="275"/>
      <c r="D632" s="275"/>
      <c r="E632" s="275"/>
      <c r="F632" s="275"/>
      <c r="G632" s="275"/>
      <c r="H632" s="276"/>
    </row>
    <row r="633" spans="1:8" s="21" customFormat="1">
      <c r="A633" s="275"/>
      <c r="B633" s="275"/>
      <c r="C633" s="275"/>
      <c r="D633" s="275"/>
      <c r="E633" s="275"/>
      <c r="F633" s="275"/>
      <c r="G633" s="275"/>
      <c r="H633" s="325"/>
    </row>
    <row r="634" spans="1:8" s="21" customFormat="1">
      <c r="A634" s="326"/>
      <c r="B634" s="327"/>
      <c r="C634" s="327"/>
      <c r="D634" s="327"/>
      <c r="E634" s="327"/>
      <c r="F634" s="328"/>
      <c r="G634" s="328"/>
      <c r="H634" s="328"/>
    </row>
    <row r="635" spans="1:8" s="21" customFormat="1">
      <c r="A635" s="326"/>
      <c r="B635" s="328"/>
      <c r="C635" s="328"/>
      <c r="D635" s="328"/>
      <c r="E635" s="328"/>
      <c r="F635" s="328"/>
      <c r="G635" s="328"/>
      <c r="H635" s="328"/>
    </row>
    <row r="636" spans="1:8" s="21" customFormat="1">
      <c r="A636" s="329"/>
      <c r="B636" s="257"/>
      <c r="C636" s="257"/>
      <c r="D636" s="257"/>
      <c r="E636" s="257"/>
      <c r="F636" s="257"/>
      <c r="G636" s="257"/>
      <c r="H636" s="257"/>
    </row>
    <row r="637" spans="1:8" s="21" customFormat="1">
      <c r="A637" s="329"/>
      <c r="B637" s="257"/>
      <c r="C637" s="257"/>
      <c r="D637" s="257"/>
      <c r="E637" s="257"/>
      <c r="F637" s="257"/>
      <c r="G637" s="257"/>
      <c r="H637" s="257"/>
    </row>
    <row r="638" spans="1:8" s="21" customFormat="1">
      <c r="A638" s="291"/>
      <c r="B638" s="257"/>
      <c r="C638" s="257"/>
      <c r="D638" s="257"/>
      <c r="E638" s="257"/>
      <c r="F638" s="257"/>
      <c r="G638" s="257"/>
      <c r="H638" s="257"/>
    </row>
    <row r="639" spans="1:8" s="21" customFormat="1">
      <c r="A639" s="291"/>
      <c r="B639" s="257"/>
      <c r="C639" s="257"/>
      <c r="D639" s="257"/>
      <c r="E639" s="257"/>
      <c r="F639" s="257"/>
      <c r="G639" s="257"/>
      <c r="H639" s="257"/>
    </row>
    <row r="640" spans="1:8" s="21" customFormat="1">
      <c r="A640" s="330"/>
      <c r="B640" s="257"/>
      <c r="C640" s="257"/>
      <c r="D640" s="257"/>
      <c r="E640" s="257"/>
      <c r="F640" s="257"/>
      <c r="G640" s="257"/>
      <c r="H640" s="257"/>
    </row>
    <row r="641" spans="1:8" s="21" customFormat="1">
      <c r="A641" s="329"/>
      <c r="B641" s="257"/>
      <c r="C641" s="257"/>
      <c r="D641" s="257"/>
      <c r="E641" s="257"/>
      <c r="F641" s="257"/>
      <c r="G641" s="257"/>
      <c r="H641" s="257"/>
    </row>
    <row r="642" spans="1:8" s="21" customFormat="1">
      <c r="A642" s="331"/>
      <c r="B642" s="257"/>
      <c r="C642" s="257"/>
      <c r="D642" s="257"/>
      <c r="E642" s="257"/>
      <c r="F642" s="257"/>
      <c r="G642" s="257"/>
      <c r="H642" s="257"/>
    </row>
    <row r="643" spans="1:8" s="21" customFormat="1">
      <c r="A643" s="331"/>
      <c r="B643" s="257"/>
      <c r="C643" s="257"/>
      <c r="D643" s="257"/>
      <c r="E643" s="257"/>
      <c r="F643" s="257"/>
      <c r="G643" s="257"/>
      <c r="H643" s="257"/>
    </row>
    <row r="644" spans="1:8" s="21" customFormat="1">
      <c r="A644" s="329"/>
      <c r="B644" s="257"/>
      <c r="C644" s="257"/>
      <c r="D644" s="257"/>
      <c r="E644" s="257"/>
      <c r="F644" s="257"/>
      <c r="G644" s="257"/>
      <c r="H644" s="257"/>
    </row>
    <row r="645" spans="1:8" s="21" customFormat="1">
      <c r="A645" s="291"/>
      <c r="B645" s="257"/>
      <c r="C645" s="257"/>
      <c r="D645" s="257"/>
      <c r="E645" s="257"/>
      <c r="F645" s="257"/>
      <c r="G645" s="257"/>
      <c r="H645" s="257"/>
    </row>
    <row r="646" spans="1:8" s="21" customFormat="1">
      <c r="A646" s="291"/>
      <c r="B646" s="257"/>
      <c r="C646" s="257"/>
      <c r="D646" s="257"/>
      <c r="E646" s="257"/>
      <c r="F646" s="257"/>
      <c r="G646" s="257"/>
      <c r="H646" s="257"/>
    </row>
    <row r="647" spans="1:8" s="21" customFormat="1">
      <c r="A647" s="329"/>
      <c r="B647" s="257"/>
      <c r="C647" s="257"/>
      <c r="D647" s="257"/>
      <c r="E647" s="257"/>
      <c r="F647" s="257"/>
      <c r="G647" s="257"/>
      <c r="H647" s="257"/>
    </row>
    <row r="648" spans="1:8" s="21" customFormat="1">
      <c r="A648" s="291"/>
      <c r="B648" s="257"/>
      <c r="C648" s="257"/>
      <c r="D648" s="257"/>
      <c r="E648" s="257"/>
      <c r="F648" s="257"/>
      <c r="G648" s="257"/>
      <c r="H648" s="257"/>
    </row>
    <row r="649" spans="1:8" s="21" customFormat="1">
      <c r="A649" s="291"/>
      <c r="B649" s="257"/>
      <c r="C649" s="257"/>
      <c r="D649" s="257"/>
      <c r="E649" s="257"/>
      <c r="F649" s="257"/>
      <c r="G649" s="257"/>
      <c r="H649" s="257"/>
    </row>
    <row r="650" spans="1:8" s="21" customFormat="1">
      <c r="A650" s="291"/>
      <c r="B650" s="257"/>
      <c r="C650" s="257"/>
      <c r="D650" s="257"/>
      <c r="E650" s="257"/>
      <c r="F650" s="257"/>
      <c r="G650" s="257"/>
      <c r="H650" s="257"/>
    </row>
    <row r="651" spans="1:8" s="21" customFormat="1">
      <c r="A651" s="329"/>
      <c r="B651" s="257"/>
      <c r="C651" s="257"/>
      <c r="D651" s="257"/>
      <c r="E651" s="257"/>
      <c r="F651" s="257"/>
      <c r="G651" s="257"/>
      <c r="H651" s="257"/>
    </row>
    <row r="652" spans="1:8" s="21" customFormat="1">
      <c r="A652" s="303"/>
      <c r="B652" s="257"/>
      <c r="C652" s="257"/>
      <c r="D652" s="257"/>
      <c r="E652" s="257"/>
      <c r="F652" s="257"/>
      <c r="G652" s="257"/>
      <c r="H652" s="257"/>
    </row>
    <row r="653" spans="1:8" s="21" customFormat="1">
      <c r="A653" s="329"/>
      <c r="B653" s="257"/>
      <c r="C653" s="257"/>
      <c r="D653" s="257"/>
      <c r="E653" s="257"/>
      <c r="F653" s="257"/>
      <c r="G653" s="257"/>
      <c r="H653" s="257"/>
    </row>
    <row r="654" spans="1:8" s="21" customFormat="1">
      <c r="A654" s="331"/>
      <c r="B654" s="257"/>
      <c r="C654" s="257"/>
      <c r="D654" s="257"/>
      <c r="E654" s="257"/>
      <c r="F654" s="257"/>
      <c r="G654" s="257"/>
      <c r="H654" s="257"/>
    </row>
    <row r="655" spans="1:8" s="21" customFormat="1">
      <c r="A655" s="331"/>
      <c r="B655" s="257"/>
      <c r="C655" s="257"/>
      <c r="D655" s="257"/>
      <c r="E655" s="257"/>
      <c r="F655" s="257"/>
      <c r="G655" s="257"/>
      <c r="H655" s="257"/>
    </row>
    <row r="656" spans="1:8" s="21" customFormat="1">
      <c r="A656" s="332"/>
      <c r="B656" s="257"/>
      <c r="C656" s="257"/>
      <c r="D656" s="257"/>
      <c r="E656" s="257"/>
      <c r="F656" s="257"/>
      <c r="G656" s="257"/>
      <c r="H656" s="257"/>
    </row>
    <row r="657" spans="1:36" s="21" customFormat="1">
      <c r="A657" s="271"/>
      <c r="B657" s="271"/>
      <c r="C657" s="271"/>
      <c r="D657" s="271"/>
      <c r="E657" s="271"/>
    </row>
    <row r="658" spans="1:36" s="21" customFormat="1">
      <c r="A658" s="272"/>
      <c r="B658" s="273"/>
      <c r="C658" s="273"/>
      <c r="D658" s="273"/>
      <c r="E658" s="273"/>
      <c r="F658" s="273"/>
      <c r="G658" s="273"/>
      <c r="H658" s="273"/>
    </row>
    <row r="659" spans="1:36" s="21" customFormat="1">
      <c r="A659" s="271"/>
      <c r="B659" s="271"/>
      <c r="C659" s="271"/>
      <c r="D659" s="271"/>
      <c r="E659" s="271"/>
    </row>
    <row r="660" spans="1:36" s="21" customFormat="1">
      <c r="A660" s="271"/>
      <c r="B660" s="271"/>
      <c r="C660" s="271"/>
      <c r="D660" s="271"/>
      <c r="E660" s="271"/>
    </row>
    <row r="661" spans="1:36" s="21" customFormat="1">
      <c r="A661" s="272"/>
      <c r="B661" s="333"/>
      <c r="C661" s="333"/>
      <c r="D661" s="333"/>
      <c r="E661" s="333"/>
      <c r="F661" s="333"/>
      <c r="G661" s="333"/>
      <c r="H661" s="333"/>
    </row>
    <row r="662" spans="1:36" s="21" customFormat="1">
      <c r="A662" s="334"/>
      <c r="B662" s="335"/>
      <c r="C662" s="335"/>
      <c r="D662" s="335"/>
      <c r="E662" s="335"/>
      <c r="F662" s="335"/>
      <c r="G662" s="335"/>
      <c r="H662" s="335"/>
    </row>
    <row r="663" spans="1:36" s="21" customFormat="1">
      <c r="A663" s="334"/>
      <c r="B663" s="335"/>
      <c r="C663" s="335"/>
      <c r="D663" s="335"/>
      <c r="E663" s="335"/>
      <c r="F663" s="336"/>
      <c r="G663" s="336"/>
      <c r="H663" s="336"/>
    </row>
    <row r="664" spans="1:36" s="21" customFormat="1">
      <c r="A664" s="334"/>
      <c r="B664" s="335"/>
      <c r="C664" s="335"/>
      <c r="D664" s="335"/>
      <c r="E664" s="335"/>
      <c r="F664" s="335"/>
      <c r="G664" s="335"/>
      <c r="H664" s="335"/>
    </row>
    <row r="665" spans="1:36" s="21" customFormat="1">
      <c r="A665" s="334"/>
      <c r="B665" s="335"/>
      <c r="C665" s="335"/>
      <c r="D665" s="335"/>
      <c r="E665" s="335"/>
      <c r="F665" s="335"/>
      <c r="G665" s="335"/>
      <c r="H665" s="335"/>
    </row>
    <row r="666" spans="1:36" s="21" customFormat="1">
      <c r="A666" s="334"/>
      <c r="B666" s="335"/>
      <c r="C666" s="335"/>
      <c r="D666" s="335"/>
      <c r="E666" s="335"/>
      <c r="F666" s="335"/>
      <c r="G666" s="335"/>
      <c r="H666" s="335"/>
    </row>
    <row r="667" spans="1:36" s="21" customFormat="1">
      <c r="A667" s="334"/>
      <c r="B667" s="337"/>
      <c r="C667" s="337"/>
      <c r="D667" s="337"/>
      <c r="E667" s="337"/>
      <c r="F667" s="337"/>
      <c r="G667" s="337"/>
      <c r="H667" s="337"/>
    </row>
    <row r="668" spans="1:36" s="21" customFormat="1">
      <c r="A668" s="272"/>
      <c r="B668" s="324"/>
      <c r="C668" s="324"/>
      <c r="D668" s="324"/>
      <c r="E668" s="324"/>
      <c r="F668" s="324"/>
      <c r="G668" s="324"/>
      <c r="H668" s="324"/>
    </row>
    <row r="669" spans="1:36" s="21" customFormat="1">
      <c r="A669" s="271"/>
      <c r="B669" s="271"/>
      <c r="C669" s="271"/>
      <c r="D669" s="271"/>
      <c r="E669" s="271"/>
    </row>
    <row r="670" spans="1:36" s="21" customFormat="1">
      <c r="A670" s="272"/>
      <c r="B670" s="272"/>
      <c r="C670" s="272"/>
      <c r="D670" s="272"/>
      <c r="E670" s="272"/>
      <c r="F670" s="338"/>
      <c r="G670" s="338"/>
      <c r="H670" s="338"/>
      <c r="I670" s="338"/>
      <c r="J670" s="338"/>
      <c r="K670" s="338"/>
      <c r="L670" s="338"/>
      <c r="M670" s="338"/>
      <c r="N670" s="338"/>
      <c r="O670" s="338"/>
      <c r="P670" s="338"/>
      <c r="Q670" s="338"/>
      <c r="R670" s="338"/>
      <c r="S670" s="338"/>
      <c r="T670" s="338"/>
      <c r="U670" s="338"/>
      <c r="V670" s="338"/>
      <c r="W670" s="338"/>
      <c r="X670" s="338"/>
      <c r="Y670" s="338"/>
      <c r="Z670" s="338"/>
      <c r="AA670" s="338"/>
      <c r="AB670" s="338"/>
      <c r="AC670" s="338"/>
      <c r="AD670" s="338"/>
      <c r="AE670" s="338"/>
      <c r="AF670" s="338"/>
      <c r="AG670" s="338"/>
      <c r="AH670" s="338"/>
      <c r="AI670" s="338"/>
      <c r="AJ670" s="338"/>
    </row>
    <row r="671" spans="1:36" s="21" customFormat="1">
      <c r="A671" s="271"/>
      <c r="B671" s="339"/>
      <c r="C671" s="339"/>
      <c r="D671" s="339"/>
      <c r="E671" s="339"/>
      <c r="F671" s="339"/>
      <c r="G671" s="339"/>
      <c r="H671" s="339"/>
      <c r="I671" s="339"/>
      <c r="J671" s="339"/>
      <c r="K671" s="339"/>
      <c r="L671" s="339"/>
      <c r="M671" s="339"/>
      <c r="N671" s="339"/>
      <c r="O671" s="339"/>
      <c r="P671" s="339"/>
      <c r="Q671" s="339"/>
      <c r="R671" s="339"/>
      <c r="S671" s="339"/>
      <c r="T671" s="339"/>
      <c r="U671" s="339"/>
      <c r="V671" s="339"/>
      <c r="W671" s="339"/>
      <c r="X671" s="339"/>
      <c r="Y671" s="339"/>
      <c r="Z671" s="339"/>
      <c r="AA671" s="339"/>
      <c r="AB671" s="339"/>
      <c r="AC671" s="339"/>
      <c r="AD671" s="339"/>
      <c r="AE671" s="339"/>
      <c r="AF671" s="339"/>
      <c r="AG671" s="339"/>
      <c r="AH671" s="339"/>
      <c r="AI671" s="339"/>
      <c r="AJ671" s="339"/>
    </row>
    <row r="672" spans="1:36" s="21" customFormat="1">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339"/>
      <c r="AI672" s="271"/>
      <c r="AJ672" s="271"/>
    </row>
    <row r="673" spans="1:9" s="21" customFormat="1">
      <c r="A673" s="271"/>
      <c r="B673" s="271"/>
      <c r="C673" s="271"/>
      <c r="D673" s="271"/>
      <c r="E673" s="271"/>
    </row>
    <row r="674" spans="1:9" s="21" customFormat="1">
      <c r="A674" s="272"/>
      <c r="B674" s="272"/>
      <c r="C674" s="271"/>
      <c r="D674" s="271"/>
      <c r="E674" s="271"/>
    </row>
    <row r="675" spans="1:9" s="21" customFormat="1">
      <c r="A675" s="271"/>
      <c r="B675" s="271"/>
      <c r="C675" s="271"/>
      <c r="D675" s="271"/>
      <c r="E675" s="271"/>
    </row>
    <row r="676" spans="1:9" s="21" customFormat="1">
      <c r="A676" s="272"/>
      <c r="B676" s="333"/>
      <c r="C676" s="333"/>
      <c r="D676" s="333"/>
      <c r="E676" s="333"/>
      <c r="F676" s="333"/>
      <c r="G676" s="333"/>
      <c r="H676" s="333"/>
      <c r="I676" s="333"/>
    </row>
    <row r="677" spans="1:9" s="21" customFormat="1">
      <c r="A677" s="271"/>
      <c r="B677" s="340"/>
      <c r="C677" s="271"/>
      <c r="D677" s="271"/>
      <c r="E677" s="271"/>
    </row>
    <row r="678" spans="1:9" s="21" customFormat="1">
      <c r="A678" s="271"/>
      <c r="B678" s="271"/>
      <c r="C678" s="271"/>
      <c r="D678" s="271"/>
      <c r="E678" s="271"/>
    </row>
    <row r="679" spans="1:9" s="21" customFormat="1">
      <c r="A679" s="272"/>
      <c r="B679" s="324"/>
      <c r="C679" s="271"/>
      <c r="D679" s="271"/>
      <c r="E679" s="271"/>
    </row>
    <row r="680" spans="1:9" s="21" customFormat="1">
      <c r="A680" s="272"/>
      <c r="B680" s="340"/>
      <c r="C680" s="271"/>
      <c r="D680" s="271"/>
      <c r="E680" s="271"/>
    </row>
    <row r="681" spans="1:9" s="21" customFormat="1">
      <c r="A681" s="272"/>
      <c r="B681" s="340"/>
      <c r="C681" s="271"/>
      <c r="D681" s="271"/>
      <c r="E681" s="271"/>
    </row>
    <row r="682" spans="1:9" s="21" customFormat="1" ht="15" customHeight="1">
      <c r="B682" s="64"/>
      <c r="C682" s="271"/>
      <c r="D682" s="271"/>
      <c r="E682" s="341"/>
      <c r="F682" s="341"/>
      <c r="G682" s="341"/>
      <c r="H682" s="341"/>
      <c r="I682" s="341"/>
    </row>
    <row r="683" spans="1:9" s="21" customFormat="1">
      <c r="B683" s="340"/>
      <c r="C683" s="271"/>
      <c r="D683" s="271"/>
      <c r="E683" s="341"/>
      <c r="F683" s="341"/>
      <c r="G683" s="341"/>
      <c r="H683" s="341"/>
      <c r="I683" s="341"/>
    </row>
    <row r="684" spans="1:9" s="21" customFormat="1">
      <c r="A684" s="272"/>
      <c r="B684" s="340"/>
      <c r="C684" s="271"/>
      <c r="D684" s="271"/>
      <c r="E684" s="271"/>
    </row>
    <row r="685" spans="1:9" s="21" customFormat="1">
      <c r="A685" s="272"/>
      <c r="B685" s="340"/>
      <c r="C685" s="271"/>
      <c r="D685" s="271"/>
      <c r="E685" s="271"/>
    </row>
    <row r="686" spans="1:9" s="21" customFormat="1">
      <c r="A686" s="272"/>
      <c r="B686" s="324"/>
      <c r="C686" s="271"/>
      <c r="D686" s="271"/>
      <c r="E686" s="271"/>
    </row>
    <row r="687" spans="1:9" s="21" customFormat="1">
      <c r="A687" s="272"/>
      <c r="B687" s="340"/>
      <c r="C687" s="271"/>
      <c r="D687" s="271"/>
      <c r="E687" s="271"/>
    </row>
    <row r="688" spans="1:9" s="21" customFormat="1">
      <c r="A688" s="272"/>
      <c r="B688" s="340"/>
      <c r="C688" s="271"/>
      <c r="D688" s="271"/>
      <c r="E688" s="271"/>
    </row>
    <row r="689" spans="1:14" s="21" customFormat="1">
      <c r="A689" s="272"/>
      <c r="B689" s="340"/>
      <c r="C689" s="271"/>
      <c r="D689" s="271"/>
      <c r="E689" s="271"/>
    </row>
    <row r="690" spans="1:14" s="21" customFormat="1">
      <c r="A690" s="272"/>
      <c r="B690" s="340"/>
      <c r="C690" s="271"/>
      <c r="D690" s="271"/>
      <c r="E690" s="271"/>
    </row>
    <row r="691" spans="1:14" s="21" customFormat="1" ht="15">
      <c r="A691" s="79"/>
      <c r="B691" s="80"/>
      <c r="C691" s="80"/>
      <c r="D691" s="80"/>
      <c r="E691" s="80"/>
      <c r="F691" s="80"/>
      <c r="G691" s="80"/>
      <c r="H691" s="80"/>
      <c r="I691" s="80"/>
      <c r="J691" s="80"/>
      <c r="K691" s="80"/>
      <c r="L691" s="80"/>
      <c r="M691" s="80"/>
      <c r="N691" s="80"/>
    </row>
    <row r="692" spans="1:14" s="21" customFormat="1">
      <c r="A692" s="80"/>
      <c r="B692" s="80"/>
      <c r="C692" s="80"/>
      <c r="D692" s="80"/>
      <c r="E692" s="80"/>
      <c r="F692" s="80"/>
      <c r="G692" s="80"/>
      <c r="H692" s="80"/>
      <c r="I692" s="80"/>
      <c r="J692" s="80"/>
      <c r="K692" s="80"/>
      <c r="L692" s="80"/>
      <c r="M692" s="80"/>
      <c r="N692" s="80"/>
    </row>
    <row r="693" spans="1:14" s="21" customFormat="1">
      <c r="A693" s="80"/>
      <c r="B693" s="80"/>
      <c r="C693" s="80"/>
      <c r="D693" s="80"/>
      <c r="E693" s="80"/>
      <c r="F693" s="80"/>
      <c r="G693" s="80"/>
      <c r="H693" s="80"/>
      <c r="I693" s="80"/>
      <c r="J693" s="80"/>
      <c r="K693" s="80"/>
      <c r="L693" s="80"/>
      <c r="M693" s="80"/>
      <c r="N693" s="80"/>
    </row>
    <row r="694" spans="1:14" s="21" customFormat="1">
      <c r="A694" s="342"/>
      <c r="B694" s="343"/>
      <c r="C694" s="344"/>
      <c r="D694" s="345"/>
      <c r="E694" s="345"/>
      <c r="F694" s="346"/>
      <c r="G694" s="345"/>
      <c r="H694" s="346"/>
      <c r="I694" s="345"/>
      <c r="J694" s="346"/>
      <c r="K694" s="345"/>
      <c r="L694" s="346"/>
      <c r="M694" s="346"/>
      <c r="N694" s="346"/>
    </row>
    <row r="695" spans="1:14" s="21" customFormat="1">
      <c r="A695" s="347"/>
      <c r="B695" s="346"/>
      <c r="C695" s="348"/>
      <c r="D695" s="347"/>
      <c r="E695" s="347"/>
      <c r="F695" s="349"/>
      <c r="G695" s="347"/>
      <c r="H695" s="349"/>
      <c r="I695" s="347"/>
      <c r="J695" s="349"/>
      <c r="K695" s="347"/>
      <c r="L695" s="349"/>
      <c r="M695" s="347"/>
      <c r="N695" s="349"/>
    </row>
    <row r="696" spans="1:14" s="21" customFormat="1">
      <c r="A696" s="347"/>
      <c r="B696" s="346"/>
      <c r="C696" s="346"/>
      <c r="D696" s="347"/>
      <c r="E696" s="347"/>
      <c r="F696" s="349"/>
      <c r="G696" s="347"/>
      <c r="H696" s="349"/>
      <c r="I696" s="347"/>
      <c r="J696" s="349"/>
      <c r="K696" s="347"/>
      <c r="L696" s="349"/>
      <c r="M696" s="347"/>
      <c r="N696" s="349"/>
    </row>
    <row r="697" spans="1:14" s="21" customFormat="1">
      <c r="A697" s="347"/>
      <c r="B697" s="346"/>
      <c r="C697" s="346"/>
      <c r="D697" s="347"/>
      <c r="E697" s="347"/>
      <c r="F697" s="349"/>
      <c r="G697" s="347"/>
      <c r="H697" s="349"/>
      <c r="I697" s="347"/>
      <c r="J697" s="349"/>
      <c r="K697" s="347"/>
      <c r="L697" s="349"/>
      <c r="M697" s="347"/>
      <c r="N697" s="349"/>
    </row>
    <row r="698" spans="1:14" s="21" customFormat="1">
      <c r="A698" s="347"/>
      <c r="B698" s="346"/>
      <c r="C698" s="346"/>
      <c r="D698" s="347"/>
      <c r="E698" s="347"/>
      <c r="F698" s="349"/>
      <c r="G698" s="347"/>
      <c r="H698" s="349"/>
      <c r="I698" s="347"/>
      <c r="J698" s="349"/>
      <c r="K698" s="347"/>
      <c r="L698" s="349"/>
      <c r="M698" s="347"/>
      <c r="N698" s="349"/>
    </row>
    <row r="699" spans="1:14" s="21" customFormat="1">
      <c r="A699" s="347"/>
      <c r="B699" s="346"/>
      <c r="C699" s="350"/>
      <c r="D699" s="351"/>
      <c r="E699" s="347"/>
      <c r="F699" s="349"/>
      <c r="G699" s="347"/>
      <c r="H699" s="349"/>
      <c r="I699" s="347"/>
      <c r="J699" s="349"/>
      <c r="K699" s="347"/>
      <c r="L699" s="349"/>
      <c r="M699" s="347"/>
      <c r="N699" s="349"/>
    </row>
    <row r="700" spans="1:14" s="21" customFormat="1">
      <c r="A700" s="347"/>
      <c r="B700" s="346"/>
      <c r="C700" s="352"/>
      <c r="D700" s="351"/>
      <c r="E700" s="347"/>
      <c r="F700" s="353"/>
      <c r="G700" s="347"/>
      <c r="H700" s="353"/>
      <c r="I700" s="347"/>
      <c r="J700" s="353"/>
      <c r="K700" s="347"/>
      <c r="L700" s="353"/>
      <c r="M700" s="347"/>
      <c r="N700" s="349"/>
    </row>
    <row r="701" spans="1:14" s="21" customFormat="1">
      <c r="A701" s="347"/>
      <c r="B701" s="346"/>
      <c r="C701" s="352"/>
      <c r="D701" s="351"/>
      <c r="E701" s="347"/>
      <c r="F701" s="353"/>
      <c r="G701" s="347"/>
      <c r="H701" s="353"/>
      <c r="I701" s="347"/>
      <c r="J701" s="353"/>
      <c r="K701" s="347"/>
      <c r="L701" s="353"/>
      <c r="M701" s="347"/>
      <c r="N701" s="353"/>
    </row>
    <row r="702" spans="1:14" s="21" customFormat="1">
      <c r="A702" s="347"/>
      <c r="B702" s="345"/>
      <c r="C702" s="350"/>
      <c r="D702" s="351"/>
      <c r="E702" s="347"/>
      <c r="F702" s="349"/>
      <c r="G702" s="347"/>
      <c r="H702" s="349"/>
      <c r="I702" s="347"/>
      <c r="J702" s="349"/>
      <c r="K702" s="347"/>
      <c r="L702" s="349"/>
      <c r="M702" s="347"/>
      <c r="N702" s="349"/>
    </row>
    <row r="703" spans="1:14" s="21" customFormat="1">
      <c r="A703" s="347"/>
      <c r="B703" s="345"/>
      <c r="C703" s="352"/>
      <c r="D703" s="351"/>
      <c r="E703" s="347"/>
      <c r="F703" s="349"/>
      <c r="G703" s="347"/>
      <c r="H703" s="349"/>
      <c r="I703" s="347"/>
      <c r="J703" s="349"/>
      <c r="K703" s="347"/>
      <c r="L703" s="349"/>
      <c r="M703" s="347"/>
      <c r="N703" s="349"/>
    </row>
    <row r="704" spans="1:14" s="21" customFormat="1">
      <c r="A704" s="347"/>
      <c r="B704" s="345"/>
      <c r="C704" s="354"/>
      <c r="D704" s="351"/>
      <c r="E704" s="347"/>
      <c r="F704" s="349"/>
      <c r="G704" s="347"/>
      <c r="H704" s="349"/>
      <c r="I704" s="347"/>
      <c r="J704" s="349"/>
      <c r="K704" s="347"/>
      <c r="L704" s="349"/>
      <c r="M704" s="347"/>
      <c r="N704" s="349"/>
    </row>
    <row r="705" spans="1:14" s="21" customFormat="1">
      <c r="A705" s="347"/>
      <c r="B705" s="346"/>
      <c r="C705" s="350"/>
      <c r="D705" s="351"/>
      <c r="E705" s="347"/>
      <c r="F705" s="349"/>
      <c r="G705" s="347"/>
      <c r="H705" s="349"/>
      <c r="I705" s="347"/>
      <c r="J705" s="349"/>
      <c r="K705" s="347"/>
      <c r="L705" s="349"/>
      <c r="M705" s="347"/>
      <c r="N705" s="349"/>
    </row>
    <row r="706" spans="1:14" s="21" customFormat="1">
      <c r="A706" s="347"/>
      <c r="B706" s="346"/>
      <c r="C706" s="350"/>
      <c r="D706" s="351"/>
      <c r="E706" s="347"/>
      <c r="F706" s="349"/>
      <c r="G706" s="347"/>
      <c r="H706" s="349"/>
      <c r="I706" s="347"/>
      <c r="J706" s="349"/>
      <c r="K706" s="347"/>
      <c r="L706" s="349"/>
      <c r="M706" s="347"/>
      <c r="N706" s="349"/>
    </row>
    <row r="707" spans="1:14" s="21" customFormat="1">
      <c r="A707" s="347"/>
      <c r="B707" s="345"/>
      <c r="C707" s="350"/>
      <c r="D707" s="351"/>
      <c r="E707" s="347"/>
      <c r="F707" s="349"/>
      <c r="G707" s="347"/>
      <c r="H707" s="349"/>
      <c r="I707" s="347"/>
      <c r="J707" s="349"/>
      <c r="K707" s="347"/>
      <c r="L707" s="349"/>
      <c r="M707" s="347"/>
      <c r="N707" s="349"/>
    </row>
    <row r="708" spans="1:14" s="21" customFormat="1">
      <c r="A708" s="347"/>
      <c r="B708" s="345"/>
      <c r="C708" s="350"/>
      <c r="D708" s="351"/>
      <c r="E708" s="347"/>
      <c r="F708" s="349"/>
      <c r="G708" s="347"/>
      <c r="H708" s="349"/>
      <c r="I708" s="347"/>
      <c r="J708" s="349"/>
      <c r="K708" s="347"/>
      <c r="L708" s="349"/>
      <c r="M708" s="347"/>
      <c r="N708" s="349"/>
    </row>
    <row r="709" spans="1:14" s="21" customFormat="1">
      <c r="A709" s="347"/>
      <c r="B709" s="345"/>
      <c r="C709" s="350"/>
      <c r="D709" s="351"/>
      <c r="E709" s="347"/>
      <c r="F709" s="349"/>
      <c r="G709" s="347"/>
      <c r="H709" s="349"/>
      <c r="I709" s="347"/>
      <c r="J709" s="349"/>
      <c r="K709" s="347"/>
      <c r="L709" s="349"/>
      <c r="M709" s="347"/>
      <c r="N709" s="349"/>
    </row>
    <row r="710" spans="1:14" s="21" customFormat="1">
      <c r="A710" s="347"/>
      <c r="B710" s="345"/>
      <c r="C710" s="350"/>
      <c r="D710" s="351"/>
      <c r="E710" s="347"/>
      <c r="F710" s="349"/>
      <c r="G710" s="347"/>
      <c r="H710" s="349"/>
      <c r="I710" s="347"/>
      <c r="J710" s="349"/>
      <c r="K710" s="347"/>
      <c r="L710" s="349"/>
      <c r="M710" s="347"/>
      <c r="N710" s="349"/>
    </row>
    <row r="711" spans="1:14" s="21" customFormat="1">
      <c r="A711" s="347"/>
      <c r="B711" s="345"/>
      <c r="C711" s="350"/>
      <c r="D711" s="351"/>
      <c r="E711" s="347"/>
      <c r="F711" s="349"/>
      <c r="G711" s="347"/>
      <c r="H711" s="349"/>
      <c r="I711" s="347"/>
      <c r="J711" s="349"/>
      <c r="K711" s="347"/>
      <c r="L711" s="349"/>
      <c r="M711" s="347"/>
      <c r="N711" s="349"/>
    </row>
    <row r="712" spans="1:14" s="21" customFormat="1">
      <c r="A712" s="347"/>
      <c r="B712" s="345"/>
      <c r="C712" s="350"/>
      <c r="D712" s="351"/>
      <c r="E712" s="347"/>
      <c r="F712" s="349"/>
      <c r="G712" s="347"/>
      <c r="H712" s="349"/>
      <c r="I712" s="347"/>
      <c r="J712" s="349"/>
      <c r="K712" s="347"/>
      <c r="L712" s="349"/>
      <c r="M712" s="347"/>
      <c r="N712" s="349"/>
    </row>
    <row r="713" spans="1:14" s="21" customFormat="1">
      <c r="A713" s="347"/>
      <c r="B713" s="345"/>
      <c r="C713" s="350"/>
      <c r="D713" s="351"/>
      <c r="E713" s="347"/>
      <c r="F713" s="349"/>
      <c r="G713" s="347"/>
      <c r="H713" s="349"/>
      <c r="I713" s="347"/>
      <c r="J713" s="349"/>
      <c r="K713" s="347"/>
      <c r="L713" s="349"/>
      <c r="M713" s="347"/>
      <c r="N713" s="349"/>
    </row>
    <row r="714" spans="1:14" s="21" customFormat="1">
      <c r="A714" s="347"/>
      <c r="B714" s="345"/>
      <c r="C714" s="350"/>
      <c r="D714" s="351"/>
      <c r="E714" s="347"/>
      <c r="F714" s="349"/>
      <c r="G714" s="347"/>
      <c r="H714" s="349"/>
      <c r="I714" s="347"/>
      <c r="J714" s="349"/>
      <c r="K714" s="347"/>
      <c r="L714" s="349"/>
      <c r="M714" s="347"/>
      <c r="N714" s="349"/>
    </row>
    <row r="715" spans="1:14" s="21" customFormat="1">
      <c r="A715" s="347"/>
      <c r="B715" s="345"/>
      <c r="C715" s="350"/>
      <c r="D715" s="351"/>
      <c r="E715" s="347"/>
      <c r="F715" s="349"/>
      <c r="G715" s="347"/>
      <c r="H715" s="349"/>
      <c r="I715" s="347"/>
      <c r="J715" s="349"/>
      <c r="K715" s="347"/>
      <c r="L715" s="349"/>
      <c r="M715" s="347"/>
      <c r="N715" s="349"/>
    </row>
    <row r="716" spans="1:14" s="21" customFormat="1">
      <c r="A716" s="347"/>
      <c r="B716" s="345"/>
      <c r="C716" s="350"/>
      <c r="D716" s="351"/>
      <c r="E716" s="347"/>
      <c r="F716" s="349"/>
      <c r="G716" s="347"/>
      <c r="H716" s="349"/>
      <c r="I716" s="347"/>
      <c r="J716" s="349"/>
      <c r="K716" s="347"/>
      <c r="L716" s="349"/>
      <c r="M716" s="347"/>
      <c r="N716" s="349"/>
    </row>
    <row r="717" spans="1:14" s="21" customFormat="1">
      <c r="A717" s="345"/>
      <c r="B717" s="345"/>
      <c r="C717" s="347"/>
      <c r="D717" s="351"/>
      <c r="E717" s="347"/>
      <c r="F717" s="349"/>
      <c r="G717" s="347"/>
      <c r="H717" s="349"/>
      <c r="I717" s="347"/>
      <c r="J717" s="349"/>
      <c r="K717" s="347"/>
      <c r="L717" s="355"/>
      <c r="M717" s="347"/>
      <c r="N717" s="355"/>
    </row>
    <row r="718" spans="1:14" s="21" customFormat="1">
      <c r="A718" s="347"/>
      <c r="B718" s="346"/>
      <c r="C718" s="352"/>
      <c r="D718" s="351"/>
      <c r="E718" s="347"/>
      <c r="F718" s="356"/>
      <c r="G718" s="347"/>
      <c r="H718" s="356"/>
      <c r="I718" s="347"/>
      <c r="J718" s="356"/>
      <c r="K718" s="347"/>
      <c r="L718" s="356"/>
      <c r="M718" s="347"/>
      <c r="N718" s="356"/>
    </row>
    <row r="719" spans="1:14" s="21" customFormat="1">
      <c r="A719" s="347"/>
      <c r="B719" s="346"/>
      <c r="C719" s="350"/>
      <c r="D719" s="351"/>
      <c r="E719" s="347"/>
      <c r="F719" s="357"/>
      <c r="G719" s="347"/>
      <c r="H719" s="357"/>
      <c r="I719" s="347"/>
      <c r="J719" s="358"/>
      <c r="K719" s="347"/>
      <c r="L719" s="357"/>
      <c r="M719" s="347"/>
      <c r="N719" s="357"/>
    </row>
    <row r="720" spans="1:14" s="21" customFormat="1">
      <c r="A720" s="347"/>
      <c r="B720" s="346"/>
      <c r="C720" s="350"/>
      <c r="D720" s="351"/>
      <c r="E720" s="347"/>
      <c r="F720" s="357"/>
      <c r="G720" s="347"/>
      <c r="H720" s="357"/>
      <c r="I720" s="347"/>
      <c r="J720" s="357"/>
      <c r="K720" s="347"/>
      <c r="L720" s="357"/>
      <c r="M720" s="347"/>
      <c r="N720" s="357"/>
    </row>
    <row r="721" spans="1:14" s="21" customFormat="1">
      <c r="A721" s="347"/>
      <c r="B721" s="345"/>
      <c r="C721" s="350"/>
      <c r="D721" s="351"/>
      <c r="E721" s="347"/>
      <c r="F721" s="357"/>
      <c r="G721" s="347"/>
      <c r="H721" s="358"/>
      <c r="I721" s="347"/>
      <c r="J721" s="358"/>
      <c r="K721" s="347"/>
      <c r="L721" s="357"/>
      <c r="M721" s="347"/>
      <c r="N721" s="357"/>
    </row>
    <row r="722" spans="1:14" s="21" customFormat="1">
      <c r="A722" s="347"/>
      <c r="B722" s="345"/>
      <c r="C722" s="350"/>
      <c r="D722" s="351"/>
      <c r="E722" s="347"/>
      <c r="F722" s="357"/>
      <c r="G722" s="347"/>
      <c r="H722" s="358"/>
      <c r="I722" s="347"/>
      <c r="J722" s="358"/>
      <c r="K722" s="347"/>
      <c r="L722" s="357"/>
      <c r="M722" s="347"/>
      <c r="N722" s="357"/>
    </row>
    <row r="723" spans="1:14" s="21" customFormat="1">
      <c r="A723" s="347"/>
      <c r="B723" s="345"/>
      <c r="C723" s="350"/>
      <c r="D723" s="351"/>
      <c r="E723" s="347"/>
      <c r="F723" s="357"/>
      <c r="G723" s="347"/>
      <c r="H723" s="358"/>
      <c r="I723" s="347"/>
      <c r="J723" s="358"/>
      <c r="K723" s="347"/>
      <c r="L723" s="357"/>
      <c r="M723" s="347"/>
      <c r="N723" s="357"/>
    </row>
    <row r="724" spans="1:14" s="21" customFormat="1">
      <c r="A724" s="347"/>
      <c r="B724" s="345"/>
      <c r="C724" s="350"/>
      <c r="D724" s="351"/>
      <c r="E724" s="347"/>
      <c r="F724" s="357"/>
      <c r="G724" s="347"/>
      <c r="H724" s="357"/>
      <c r="I724" s="347"/>
      <c r="J724" s="357"/>
      <c r="K724" s="347"/>
      <c r="L724" s="357"/>
      <c r="M724" s="347"/>
      <c r="N724" s="357"/>
    </row>
    <row r="725" spans="1:14" s="21" customFormat="1">
      <c r="A725" s="347"/>
      <c r="B725" s="346"/>
      <c r="C725" s="350"/>
      <c r="D725" s="351"/>
      <c r="E725" s="347"/>
      <c r="F725" s="357"/>
      <c r="G725" s="347"/>
      <c r="H725" s="358"/>
      <c r="I725" s="347"/>
      <c r="J725" s="358"/>
      <c r="K725" s="347"/>
      <c r="L725" s="357"/>
      <c r="M725" s="347"/>
      <c r="N725" s="358"/>
    </row>
    <row r="726" spans="1:14" s="21" customFormat="1">
      <c r="A726" s="347"/>
      <c r="B726" s="345"/>
      <c r="C726" s="350"/>
      <c r="D726" s="351"/>
      <c r="E726" s="347"/>
      <c r="F726" s="357"/>
      <c r="G726" s="347"/>
      <c r="H726" s="357"/>
      <c r="I726" s="347"/>
      <c r="J726" s="357"/>
      <c r="K726" s="347"/>
      <c r="L726" s="357"/>
      <c r="M726" s="347"/>
      <c r="N726" s="357"/>
    </row>
    <row r="727" spans="1:14" s="21" customFormat="1">
      <c r="A727" s="347"/>
      <c r="B727" s="345"/>
      <c r="C727" s="350"/>
      <c r="D727" s="351"/>
      <c r="E727" s="347"/>
      <c r="F727" s="357"/>
      <c r="G727" s="347"/>
      <c r="H727" s="357"/>
      <c r="I727" s="347"/>
      <c r="J727" s="357"/>
      <c r="K727" s="347"/>
      <c r="L727" s="357"/>
      <c r="M727" s="347"/>
      <c r="N727" s="357"/>
    </row>
    <row r="728" spans="1:14" s="21" customFormat="1">
      <c r="A728" s="347"/>
      <c r="B728" s="345"/>
      <c r="C728" s="347"/>
      <c r="D728" s="351"/>
      <c r="E728" s="347"/>
      <c r="F728" s="357"/>
      <c r="G728" s="347"/>
      <c r="H728" s="357"/>
      <c r="I728" s="347"/>
      <c r="J728" s="357"/>
      <c r="K728" s="347"/>
      <c r="L728" s="359"/>
      <c r="M728" s="347"/>
      <c r="N728" s="359"/>
    </row>
    <row r="729" spans="1:14" s="21" customFormat="1">
      <c r="A729" s="347"/>
      <c r="B729" s="345"/>
      <c r="C729" s="350"/>
      <c r="D729" s="351"/>
      <c r="E729" s="347"/>
      <c r="F729" s="357"/>
      <c r="G729" s="347"/>
      <c r="H729" s="358"/>
      <c r="I729" s="347"/>
      <c r="J729" s="358"/>
      <c r="K729" s="347"/>
      <c r="L729" s="357"/>
      <c r="M729" s="347"/>
      <c r="N729" s="357"/>
    </row>
    <row r="730" spans="1:14" s="21" customFormat="1">
      <c r="A730" s="347"/>
      <c r="B730" s="345"/>
      <c r="C730" s="350"/>
      <c r="D730" s="351"/>
      <c r="E730" s="347"/>
      <c r="F730" s="357"/>
      <c r="G730" s="347"/>
      <c r="H730" s="358"/>
      <c r="I730" s="347"/>
      <c r="J730" s="358"/>
      <c r="K730" s="347"/>
      <c r="L730" s="357"/>
      <c r="M730" s="347"/>
      <c r="N730" s="358"/>
    </row>
    <row r="731" spans="1:14" s="21" customFormat="1">
      <c r="A731" s="347"/>
      <c r="B731" s="345"/>
      <c r="C731" s="350"/>
      <c r="D731" s="351"/>
      <c r="E731" s="347"/>
      <c r="F731" s="357"/>
      <c r="G731" s="347"/>
      <c r="H731" s="358"/>
      <c r="I731" s="347"/>
      <c r="J731" s="358"/>
      <c r="K731" s="347"/>
      <c r="L731" s="357"/>
      <c r="M731" s="347"/>
      <c r="N731" s="357"/>
    </row>
    <row r="732" spans="1:14" s="21" customFormat="1">
      <c r="A732" s="347"/>
      <c r="B732" s="345"/>
      <c r="C732" s="350"/>
      <c r="D732" s="346"/>
      <c r="E732" s="347"/>
      <c r="F732" s="357"/>
      <c r="G732" s="347"/>
      <c r="H732" s="358"/>
      <c r="I732" s="347"/>
      <c r="J732" s="358"/>
      <c r="K732" s="347"/>
      <c r="L732" s="357"/>
      <c r="M732" s="347"/>
      <c r="N732" s="357"/>
    </row>
    <row r="733" spans="1:14" s="21" customFormat="1">
      <c r="A733" s="347"/>
      <c r="B733" s="345"/>
      <c r="C733" s="352"/>
      <c r="D733" s="351"/>
      <c r="E733" s="347"/>
      <c r="F733" s="357"/>
      <c r="G733" s="347"/>
      <c r="H733" s="358"/>
      <c r="I733" s="347"/>
      <c r="J733" s="358"/>
      <c r="K733" s="347"/>
      <c r="L733" s="357"/>
      <c r="M733" s="347"/>
      <c r="N733" s="358"/>
    </row>
    <row r="734" spans="1:14" s="21" customFormat="1">
      <c r="A734" s="347"/>
      <c r="B734" s="345"/>
      <c r="C734" s="350"/>
      <c r="D734" s="346"/>
      <c r="E734" s="347"/>
      <c r="F734" s="357"/>
      <c r="G734" s="347"/>
      <c r="H734" s="357"/>
      <c r="I734" s="347"/>
      <c r="J734" s="358"/>
      <c r="K734" s="347"/>
      <c r="L734" s="357"/>
      <c r="M734" s="347"/>
      <c r="N734" s="357"/>
    </row>
    <row r="735" spans="1:14" s="21" customFormat="1">
      <c r="A735" s="347"/>
      <c r="B735" s="345"/>
      <c r="C735" s="350"/>
      <c r="D735" s="351"/>
      <c r="E735" s="347"/>
      <c r="F735" s="357"/>
      <c r="G735" s="347"/>
      <c r="H735" s="358"/>
      <c r="I735" s="347"/>
      <c r="J735" s="358"/>
      <c r="K735" s="347"/>
      <c r="L735" s="357"/>
      <c r="M735" s="347"/>
      <c r="N735" s="358"/>
    </row>
    <row r="736" spans="1:14" s="21" customFormat="1">
      <c r="A736" s="347"/>
      <c r="B736" s="345"/>
      <c r="C736" s="350"/>
      <c r="D736" s="346"/>
      <c r="E736" s="347"/>
      <c r="F736" s="357"/>
      <c r="G736" s="347"/>
      <c r="H736" s="357"/>
      <c r="I736" s="347"/>
      <c r="J736" s="357"/>
      <c r="K736" s="347"/>
      <c r="L736" s="357"/>
      <c r="M736" s="347"/>
      <c r="N736" s="357"/>
    </row>
    <row r="737" spans="1:14" s="21" customFormat="1">
      <c r="A737" s="347"/>
      <c r="B737" s="345"/>
      <c r="C737" s="350"/>
      <c r="D737" s="346"/>
      <c r="E737" s="347"/>
      <c r="F737" s="357"/>
      <c r="G737" s="347"/>
      <c r="H737" s="357"/>
      <c r="I737" s="347"/>
      <c r="J737" s="357"/>
      <c r="K737" s="347"/>
      <c r="L737" s="357"/>
      <c r="M737" s="347"/>
      <c r="N737" s="357"/>
    </row>
    <row r="738" spans="1:14" s="21" customFormat="1">
      <c r="A738" s="347"/>
      <c r="B738" s="345"/>
      <c r="C738" s="350"/>
      <c r="D738" s="351"/>
      <c r="E738" s="347"/>
      <c r="F738" s="357"/>
      <c r="G738" s="347"/>
      <c r="H738" s="357"/>
      <c r="I738" s="347"/>
      <c r="J738" s="358"/>
      <c r="K738" s="347"/>
      <c r="L738" s="357"/>
      <c r="M738" s="347"/>
      <c r="N738" s="357"/>
    </row>
    <row r="739" spans="1:14" s="21" customFormat="1">
      <c r="A739" s="347"/>
      <c r="B739" s="345"/>
      <c r="C739" s="350"/>
      <c r="D739" s="346"/>
      <c r="E739" s="347"/>
      <c r="F739" s="357"/>
      <c r="G739" s="347"/>
      <c r="H739" s="357"/>
      <c r="I739" s="347"/>
      <c r="J739" s="357"/>
      <c r="K739" s="347"/>
      <c r="L739" s="357"/>
      <c r="M739" s="347"/>
      <c r="N739" s="357"/>
    </row>
    <row r="740" spans="1:14" s="21" customFormat="1">
      <c r="A740" s="347"/>
      <c r="B740" s="345"/>
      <c r="C740" s="350"/>
      <c r="D740" s="351"/>
      <c r="E740" s="347"/>
      <c r="F740" s="357"/>
      <c r="G740" s="347"/>
      <c r="H740" s="357"/>
      <c r="I740" s="347"/>
      <c r="J740" s="357"/>
      <c r="K740" s="347"/>
      <c r="L740" s="357"/>
      <c r="M740" s="347"/>
      <c r="N740" s="357"/>
    </row>
    <row r="741" spans="1:14" s="21" customFormat="1">
      <c r="A741" s="347"/>
      <c r="B741" s="345"/>
      <c r="C741" s="350"/>
      <c r="D741" s="351"/>
      <c r="E741" s="347"/>
      <c r="F741" s="357"/>
      <c r="G741" s="347"/>
      <c r="H741" s="358"/>
      <c r="I741" s="347"/>
      <c r="J741" s="358"/>
      <c r="K741" s="347"/>
      <c r="L741" s="357"/>
      <c r="M741" s="347"/>
      <c r="N741" s="357"/>
    </row>
    <row r="742" spans="1:14" s="21" customFormat="1">
      <c r="A742" s="347"/>
      <c r="B742" s="345"/>
      <c r="C742" s="350"/>
      <c r="D742" s="351"/>
      <c r="E742" s="347"/>
      <c r="F742" s="357"/>
      <c r="G742" s="347"/>
      <c r="H742" s="357"/>
      <c r="I742" s="347"/>
      <c r="J742" s="358"/>
      <c r="K742" s="347"/>
      <c r="L742" s="357"/>
      <c r="M742" s="347"/>
      <c r="N742" s="357"/>
    </row>
    <row r="743" spans="1:14" s="21" customFormat="1">
      <c r="A743" s="347"/>
      <c r="B743" s="345"/>
      <c r="C743" s="350"/>
      <c r="D743" s="346"/>
      <c r="E743" s="347"/>
      <c r="F743" s="357"/>
      <c r="G743" s="347"/>
      <c r="H743" s="358"/>
      <c r="I743" s="347"/>
      <c r="J743" s="358"/>
      <c r="K743" s="347"/>
      <c r="L743" s="357"/>
      <c r="M743" s="347"/>
      <c r="N743" s="357"/>
    </row>
    <row r="744" spans="1:14" s="21" customFormat="1">
      <c r="A744" s="347"/>
      <c r="B744" s="345"/>
      <c r="C744" s="347"/>
      <c r="D744" s="345"/>
      <c r="E744" s="347"/>
      <c r="F744" s="359"/>
      <c r="G744" s="347"/>
      <c r="H744" s="359"/>
      <c r="I744" s="347"/>
      <c r="J744" s="359"/>
      <c r="K744" s="347"/>
      <c r="L744" s="359"/>
      <c r="M744" s="347"/>
      <c r="N744" s="359"/>
    </row>
    <row r="745" spans="1:14" s="21" customFormat="1">
      <c r="A745" s="347"/>
      <c r="B745" s="345"/>
      <c r="C745" s="347"/>
      <c r="D745" s="345"/>
      <c r="E745" s="347"/>
      <c r="F745" s="359"/>
      <c r="G745" s="347"/>
      <c r="H745" s="359"/>
      <c r="I745" s="347"/>
      <c r="J745" s="359"/>
      <c r="K745" s="347"/>
      <c r="L745" s="359"/>
      <c r="M745" s="347"/>
      <c r="N745" s="359"/>
    </row>
    <row r="746" spans="1:14" s="21" customFormat="1">
      <c r="A746" s="347"/>
      <c r="B746" s="345"/>
      <c r="C746" s="347"/>
      <c r="D746" s="351"/>
      <c r="E746" s="347"/>
      <c r="F746" s="359"/>
      <c r="G746" s="347"/>
      <c r="H746" s="359"/>
      <c r="I746" s="347"/>
      <c r="J746" s="359"/>
      <c r="K746" s="347"/>
      <c r="L746" s="359"/>
      <c r="M746" s="347"/>
      <c r="N746" s="359"/>
    </row>
    <row r="747" spans="1:14" s="21" customFormat="1">
      <c r="A747" s="347"/>
      <c r="B747" s="345"/>
      <c r="C747" s="347"/>
      <c r="D747" s="351"/>
      <c r="E747" s="347"/>
      <c r="F747" s="359"/>
      <c r="G747" s="347"/>
      <c r="H747" s="359"/>
      <c r="I747" s="347"/>
      <c r="J747" s="359"/>
      <c r="K747" s="347"/>
      <c r="L747" s="359"/>
      <c r="M747" s="347"/>
      <c r="N747" s="359"/>
    </row>
    <row r="748" spans="1:14" s="21" customFormat="1">
      <c r="A748" s="347"/>
      <c r="B748" s="345"/>
      <c r="C748" s="347"/>
      <c r="D748" s="351"/>
      <c r="E748" s="347"/>
      <c r="F748" s="357"/>
      <c r="G748" s="347"/>
      <c r="H748" s="359"/>
      <c r="I748" s="347"/>
      <c r="J748" s="359"/>
      <c r="K748" s="347"/>
      <c r="L748" s="359"/>
      <c r="M748" s="347"/>
      <c r="N748" s="359"/>
    </row>
    <row r="749" spans="1:14" s="21" customFormat="1">
      <c r="A749" s="347"/>
      <c r="B749" s="345"/>
      <c r="C749" s="347"/>
      <c r="D749" s="351"/>
      <c r="E749" s="347"/>
      <c r="F749" s="357"/>
      <c r="G749" s="347"/>
      <c r="H749" s="359"/>
      <c r="I749" s="347"/>
      <c r="J749" s="359"/>
      <c r="K749" s="347"/>
      <c r="L749" s="359"/>
      <c r="M749" s="347"/>
      <c r="N749" s="359"/>
    </row>
    <row r="750" spans="1:14" s="21" customFormat="1">
      <c r="A750" s="347"/>
      <c r="B750" s="345"/>
      <c r="C750" s="347"/>
      <c r="D750" s="351"/>
      <c r="E750" s="347"/>
      <c r="F750" s="357"/>
      <c r="G750" s="347"/>
      <c r="H750" s="359"/>
      <c r="I750" s="347"/>
      <c r="J750" s="359"/>
      <c r="K750" s="347"/>
      <c r="L750" s="359"/>
      <c r="M750" s="347"/>
      <c r="N750" s="359"/>
    </row>
    <row r="751" spans="1:14" s="21" customFormat="1">
      <c r="A751" s="347"/>
      <c r="B751" s="345"/>
      <c r="C751" s="347"/>
      <c r="D751" s="346"/>
      <c r="E751" s="347"/>
      <c r="F751" s="357"/>
      <c r="G751" s="347"/>
      <c r="H751" s="357"/>
      <c r="I751" s="347"/>
      <c r="J751" s="357"/>
      <c r="K751" s="347"/>
      <c r="L751" s="359"/>
      <c r="M751" s="347"/>
      <c r="N751" s="359"/>
    </row>
    <row r="752" spans="1:14" s="21" customFormat="1">
      <c r="A752" s="347"/>
      <c r="B752" s="345"/>
      <c r="C752" s="347"/>
      <c r="D752" s="360"/>
      <c r="E752" s="347"/>
      <c r="F752" s="357"/>
      <c r="G752" s="347"/>
      <c r="H752" s="359"/>
      <c r="I752" s="347"/>
      <c r="J752" s="359"/>
      <c r="K752" s="347"/>
      <c r="L752" s="359"/>
      <c r="M752" s="347"/>
      <c r="N752" s="359"/>
    </row>
    <row r="753" spans="1:14" s="21" customFormat="1">
      <c r="A753" s="347"/>
      <c r="B753" s="345"/>
      <c r="C753" s="347"/>
      <c r="D753" s="360"/>
      <c r="E753" s="347"/>
      <c r="F753" s="359"/>
      <c r="G753" s="347"/>
      <c r="H753" s="359"/>
      <c r="I753" s="347"/>
      <c r="J753" s="359"/>
      <c r="K753" s="347"/>
      <c r="L753" s="359"/>
      <c r="M753" s="347"/>
      <c r="N753" s="359"/>
    </row>
    <row r="754" spans="1:14" s="21" customFormat="1">
      <c r="A754" s="347"/>
      <c r="B754" s="345"/>
      <c r="C754" s="347"/>
      <c r="D754" s="360"/>
      <c r="E754" s="347"/>
      <c r="F754" s="359"/>
      <c r="G754" s="347"/>
      <c r="H754" s="359"/>
      <c r="I754" s="347"/>
      <c r="J754" s="359"/>
      <c r="K754" s="347"/>
      <c r="L754" s="359"/>
      <c r="M754" s="347"/>
      <c r="N754" s="359"/>
    </row>
    <row r="755" spans="1:14" s="21" customFormat="1">
      <c r="A755" s="347"/>
      <c r="B755" s="345"/>
      <c r="C755" s="347"/>
      <c r="D755" s="360"/>
      <c r="E755" s="347"/>
      <c r="F755" s="359"/>
      <c r="G755" s="347"/>
      <c r="H755" s="359"/>
      <c r="I755" s="347"/>
      <c r="J755" s="359"/>
      <c r="K755" s="347"/>
      <c r="L755" s="359"/>
      <c r="M755" s="347"/>
      <c r="N755" s="359"/>
    </row>
    <row r="756" spans="1:14" s="21" customFormat="1">
      <c r="A756" s="345"/>
      <c r="B756" s="345"/>
      <c r="C756" s="347"/>
      <c r="D756" s="360"/>
      <c r="E756" s="347"/>
      <c r="F756" s="359"/>
      <c r="G756" s="347"/>
      <c r="H756" s="359"/>
      <c r="I756" s="347"/>
      <c r="J756" s="359"/>
      <c r="K756" s="347"/>
      <c r="L756" s="359"/>
      <c r="M756" s="347"/>
      <c r="N756" s="359"/>
    </row>
    <row r="757" spans="1:14" s="21" customFormat="1">
      <c r="A757" s="347"/>
      <c r="B757" s="346"/>
      <c r="C757" s="350"/>
      <c r="D757" s="360"/>
      <c r="E757" s="347"/>
      <c r="F757" s="357"/>
      <c r="G757" s="347"/>
      <c r="H757" s="357"/>
      <c r="I757" s="347"/>
      <c r="J757" s="357"/>
      <c r="K757" s="347"/>
      <c r="L757" s="357"/>
      <c r="M757" s="347"/>
      <c r="N757" s="357"/>
    </row>
    <row r="758" spans="1:14" s="21" customFormat="1">
      <c r="A758" s="347"/>
      <c r="B758" s="346"/>
      <c r="C758" s="352"/>
      <c r="D758" s="360"/>
      <c r="E758" s="347"/>
      <c r="F758" s="358"/>
      <c r="G758" s="347"/>
      <c r="H758" s="358"/>
      <c r="I758" s="347"/>
      <c r="J758" s="358"/>
      <c r="K758" s="347"/>
      <c r="L758" s="358"/>
      <c r="M758" s="347"/>
      <c r="N758" s="357"/>
    </row>
    <row r="759" spans="1:14" s="21" customFormat="1">
      <c r="A759" s="347"/>
      <c r="B759" s="346"/>
      <c r="C759" s="350"/>
      <c r="D759" s="345"/>
      <c r="E759" s="347"/>
      <c r="F759" s="357"/>
      <c r="G759" s="347"/>
      <c r="H759" s="357"/>
      <c r="I759" s="347"/>
      <c r="J759" s="357"/>
      <c r="K759" s="347"/>
      <c r="L759" s="357"/>
      <c r="M759" s="347"/>
      <c r="N759" s="357"/>
    </row>
    <row r="760" spans="1:14" s="21" customFormat="1">
      <c r="A760" s="347"/>
      <c r="B760" s="346"/>
      <c r="C760" s="350"/>
      <c r="D760" s="345"/>
      <c r="E760" s="347"/>
      <c r="F760" s="357"/>
      <c r="G760" s="347"/>
      <c r="H760" s="357"/>
      <c r="I760" s="347"/>
      <c r="J760" s="357"/>
      <c r="K760" s="347"/>
      <c r="L760" s="357"/>
      <c r="M760" s="347"/>
      <c r="N760" s="357"/>
    </row>
    <row r="761" spans="1:14" s="21" customFormat="1">
      <c r="A761" s="347"/>
      <c r="B761" s="346"/>
      <c r="C761" s="350"/>
      <c r="D761" s="360"/>
      <c r="E761" s="347"/>
      <c r="F761" s="357"/>
      <c r="G761" s="347"/>
      <c r="H761" s="357"/>
      <c r="I761" s="347"/>
      <c r="J761" s="357"/>
      <c r="K761" s="347"/>
      <c r="L761" s="357"/>
      <c r="M761" s="347"/>
      <c r="N761" s="357"/>
    </row>
    <row r="762" spans="1:14" s="21" customFormat="1">
      <c r="A762" s="347"/>
      <c r="B762" s="345"/>
      <c r="C762" s="347"/>
      <c r="D762" s="360"/>
      <c r="E762" s="347"/>
      <c r="F762" s="357"/>
      <c r="G762" s="347"/>
      <c r="H762" s="359"/>
      <c r="I762" s="347"/>
      <c r="J762" s="359"/>
      <c r="K762" s="347"/>
      <c r="L762" s="359"/>
      <c r="M762" s="347"/>
      <c r="N762" s="359"/>
    </row>
    <row r="763" spans="1:14" s="21" customFormat="1">
      <c r="A763" s="347"/>
      <c r="B763" s="346"/>
      <c r="C763" s="350"/>
      <c r="D763" s="361"/>
      <c r="E763" s="347"/>
      <c r="F763" s="357"/>
      <c r="G763" s="347"/>
      <c r="H763" s="357"/>
      <c r="I763" s="347"/>
      <c r="J763" s="357"/>
      <c r="K763" s="347"/>
      <c r="L763" s="359"/>
      <c r="M763" s="347"/>
      <c r="N763" s="359"/>
    </row>
    <row r="764" spans="1:14" s="21" customFormat="1">
      <c r="A764" s="347"/>
      <c r="B764" s="346"/>
      <c r="C764" s="350"/>
      <c r="D764" s="360"/>
      <c r="E764" s="347"/>
      <c r="F764" s="357"/>
      <c r="G764" s="347"/>
      <c r="H764" s="357"/>
      <c r="I764" s="347"/>
      <c r="J764" s="357"/>
      <c r="K764" s="347"/>
      <c r="L764" s="359"/>
      <c r="M764" s="347"/>
      <c r="N764" s="359"/>
    </row>
    <row r="765" spans="1:14" s="21" customFormat="1">
      <c r="A765" s="347"/>
      <c r="B765" s="346"/>
      <c r="C765" s="350"/>
      <c r="D765" s="360"/>
      <c r="E765" s="347"/>
      <c r="F765" s="358"/>
      <c r="G765" s="347"/>
      <c r="H765" s="357"/>
      <c r="I765" s="347"/>
      <c r="J765" s="357"/>
      <c r="K765" s="347"/>
      <c r="L765" s="357"/>
      <c r="M765" s="347"/>
      <c r="N765" s="357"/>
    </row>
    <row r="766" spans="1:14" s="21" customFormat="1">
      <c r="A766" s="347"/>
      <c r="B766" s="346"/>
      <c r="C766" s="350"/>
      <c r="D766" s="360"/>
      <c r="E766" s="347"/>
      <c r="F766" s="357"/>
      <c r="G766" s="347"/>
      <c r="H766" s="357"/>
      <c r="I766" s="347"/>
      <c r="J766" s="357"/>
      <c r="K766" s="347"/>
      <c r="L766" s="357"/>
      <c r="M766" s="347"/>
      <c r="N766" s="357"/>
    </row>
    <row r="767" spans="1:14" s="21" customFormat="1">
      <c r="A767" s="347"/>
      <c r="B767" s="346"/>
      <c r="C767" s="352"/>
      <c r="D767" s="360"/>
      <c r="E767" s="347"/>
      <c r="F767" s="358"/>
      <c r="G767" s="347"/>
      <c r="H767" s="358"/>
      <c r="I767" s="347"/>
      <c r="J767" s="358"/>
      <c r="K767" s="347"/>
      <c r="L767" s="358"/>
      <c r="M767" s="347"/>
      <c r="N767" s="357"/>
    </row>
    <row r="768" spans="1:14" s="21" customFormat="1">
      <c r="A768" s="347"/>
      <c r="B768" s="346"/>
      <c r="C768" s="352"/>
      <c r="D768" s="360"/>
      <c r="E768" s="347"/>
      <c r="F768" s="358"/>
      <c r="G768" s="347"/>
      <c r="H768" s="358"/>
      <c r="I768" s="347"/>
      <c r="J768" s="358"/>
      <c r="K768" s="347"/>
      <c r="L768" s="358"/>
      <c r="M768" s="347"/>
      <c r="N768" s="357"/>
    </row>
    <row r="769" spans="1:14" s="21" customFormat="1">
      <c r="A769" s="347"/>
      <c r="B769" s="345"/>
      <c r="C769" s="350"/>
      <c r="D769" s="360"/>
      <c r="E769" s="347"/>
      <c r="F769" s="357"/>
      <c r="G769" s="347"/>
      <c r="H769" s="357"/>
      <c r="I769" s="347"/>
      <c r="J769" s="357"/>
      <c r="K769" s="347"/>
      <c r="L769" s="357"/>
      <c r="M769" s="347"/>
      <c r="N769" s="357"/>
    </row>
    <row r="770" spans="1:14" s="21" customFormat="1">
      <c r="A770" s="347"/>
      <c r="B770" s="345"/>
      <c r="C770" s="350"/>
      <c r="D770" s="360"/>
      <c r="E770" s="347"/>
      <c r="F770" s="357"/>
      <c r="G770" s="347"/>
      <c r="H770" s="357"/>
      <c r="I770" s="347"/>
      <c r="J770" s="357"/>
      <c r="K770" s="347"/>
      <c r="L770" s="357"/>
      <c r="M770" s="347"/>
      <c r="N770" s="357"/>
    </row>
    <row r="771" spans="1:14" s="21" customFormat="1">
      <c r="A771" s="347"/>
      <c r="B771" s="345"/>
      <c r="C771" s="350"/>
      <c r="D771" s="360"/>
      <c r="E771" s="347"/>
      <c r="F771" s="357"/>
      <c r="G771" s="347"/>
      <c r="H771" s="357"/>
      <c r="I771" s="347"/>
      <c r="J771" s="357"/>
      <c r="K771" s="347"/>
      <c r="L771" s="357"/>
      <c r="M771" s="347"/>
      <c r="N771" s="357"/>
    </row>
    <row r="772" spans="1:14" s="21" customFormat="1">
      <c r="A772" s="347"/>
      <c r="B772" s="345"/>
      <c r="C772" s="352"/>
      <c r="D772" s="360"/>
      <c r="E772" s="347"/>
      <c r="F772" s="358"/>
      <c r="G772" s="347"/>
      <c r="H772" s="358"/>
      <c r="I772" s="347"/>
      <c r="J772" s="358"/>
      <c r="K772" s="347"/>
      <c r="L772" s="358"/>
      <c r="M772" s="347"/>
      <c r="N772" s="357"/>
    </row>
    <row r="773" spans="1:14" s="21" customFormat="1">
      <c r="A773" s="347"/>
      <c r="B773" s="346"/>
      <c r="C773" s="352"/>
      <c r="D773" s="360"/>
      <c r="E773" s="347"/>
      <c r="F773" s="356"/>
      <c r="G773" s="347"/>
      <c r="H773" s="356"/>
      <c r="I773" s="347"/>
      <c r="J773" s="356"/>
      <c r="K773" s="347"/>
      <c r="L773" s="356"/>
      <c r="M773" s="347"/>
      <c r="N773" s="356"/>
    </row>
    <row r="774" spans="1:14" s="21" customFormat="1">
      <c r="A774" s="347"/>
      <c r="B774" s="346"/>
      <c r="C774" s="354"/>
      <c r="D774" s="360"/>
      <c r="E774" s="347"/>
      <c r="F774" s="356"/>
      <c r="G774" s="347"/>
      <c r="H774" s="356"/>
      <c r="I774" s="347"/>
      <c r="J774" s="356"/>
      <c r="K774" s="347"/>
      <c r="L774" s="356"/>
      <c r="M774" s="347"/>
      <c r="N774" s="356"/>
    </row>
    <row r="775" spans="1:14" s="21" customFormat="1">
      <c r="A775" s="347"/>
      <c r="B775" s="346"/>
      <c r="C775" s="352"/>
      <c r="D775" s="360"/>
      <c r="E775" s="347"/>
      <c r="F775" s="356"/>
      <c r="G775" s="347"/>
      <c r="H775" s="356"/>
      <c r="I775" s="347"/>
      <c r="J775" s="356"/>
      <c r="K775" s="347"/>
      <c r="L775" s="356"/>
      <c r="M775" s="347"/>
      <c r="N775" s="356"/>
    </row>
    <row r="776" spans="1:14" s="21" customFormat="1">
      <c r="A776" s="347"/>
      <c r="B776" s="346"/>
      <c r="C776" s="352"/>
      <c r="D776" s="360"/>
      <c r="E776" s="347"/>
      <c r="F776" s="358"/>
      <c r="G776" s="347"/>
      <c r="H776" s="358"/>
      <c r="I776" s="347"/>
      <c r="J776" s="358"/>
      <c r="K776" s="347"/>
      <c r="L776" s="358"/>
      <c r="M776" s="347"/>
      <c r="N776" s="357"/>
    </row>
    <row r="777" spans="1:14" s="21" customFormat="1">
      <c r="A777" s="347"/>
      <c r="B777" s="346"/>
      <c r="C777" s="354"/>
      <c r="D777" s="360"/>
      <c r="E777" s="347"/>
      <c r="F777" s="358"/>
      <c r="G777" s="347"/>
      <c r="H777" s="358"/>
      <c r="I777" s="347"/>
      <c r="J777" s="358"/>
      <c r="K777" s="347"/>
      <c r="L777" s="358"/>
      <c r="M777" s="347"/>
      <c r="N777" s="357"/>
    </row>
    <row r="778" spans="1:14" s="21" customFormat="1">
      <c r="A778" s="347"/>
      <c r="B778" s="346"/>
      <c r="C778" s="354"/>
      <c r="D778" s="360"/>
      <c r="E778" s="347"/>
      <c r="F778" s="358"/>
      <c r="G778" s="347"/>
      <c r="H778" s="356"/>
      <c r="I778" s="347"/>
      <c r="J778" s="358"/>
      <c r="K778" s="347"/>
      <c r="L778" s="356"/>
      <c r="M778" s="347"/>
      <c r="N778" s="356"/>
    </row>
    <row r="779" spans="1:14" s="21" customFormat="1">
      <c r="A779" s="347"/>
      <c r="B779" s="346"/>
      <c r="C779" s="354"/>
      <c r="D779" s="345"/>
      <c r="E779" s="347"/>
      <c r="F779" s="358"/>
      <c r="G779" s="347"/>
      <c r="H779" s="358"/>
      <c r="I779" s="347"/>
      <c r="J779" s="358"/>
      <c r="K779" s="347"/>
      <c r="L779" s="358"/>
      <c r="M779" s="347"/>
      <c r="N779" s="356"/>
    </row>
    <row r="780" spans="1:14" s="21" customFormat="1">
      <c r="A780" s="347"/>
      <c r="B780" s="346"/>
      <c r="C780" s="354"/>
      <c r="D780" s="360"/>
      <c r="E780" s="347"/>
      <c r="F780" s="358"/>
      <c r="G780" s="347"/>
      <c r="H780" s="358"/>
      <c r="I780" s="347"/>
      <c r="J780" s="358"/>
      <c r="K780" s="347"/>
      <c r="L780" s="358"/>
      <c r="M780" s="347"/>
      <c r="N780" s="356"/>
    </row>
    <row r="781" spans="1:14" s="21" customFormat="1">
      <c r="A781" s="347"/>
      <c r="B781" s="346"/>
      <c r="C781" s="354"/>
      <c r="D781" s="360"/>
      <c r="E781" s="347"/>
      <c r="F781" s="358"/>
      <c r="G781" s="347"/>
      <c r="H781" s="358"/>
      <c r="I781" s="347"/>
      <c r="J781" s="358"/>
      <c r="K781" s="347"/>
      <c r="L781" s="358"/>
      <c r="M781" s="347"/>
      <c r="N781" s="356"/>
    </row>
    <row r="782" spans="1:14" s="21" customFormat="1">
      <c r="A782" s="347"/>
      <c r="B782" s="346"/>
      <c r="C782" s="354"/>
      <c r="D782" s="360"/>
      <c r="E782" s="347"/>
      <c r="F782" s="358"/>
      <c r="G782" s="347"/>
      <c r="H782" s="358"/>
      <c r="I782" s="347"/>
      <c r="J782" s="358"/>
      <c r="K782" s="347"/>
      <c r="L782" s="358"/>
      <c r="M782" s="347"/>
      <c r="N782" s="356"/>
    </row>
    <row r="783" spans="1:14" s="21" customFormat="1">
      <c r="A783" s="347"/>
      <c r="B783" s="346"/>
      <c r="C783" s="347"/>
      <c r="D783" s="345"/>
      <c r="E783" s="347"/>
      <c r="F783" s="357"/>
      <c r="G783" s="347"/>
      <c r="H783" s="357"/>
      <c r="I783" s="347"/>
      <c r="J783" s="357"/>
      <c r="K783" s="347"/>
      <c r="L783" s="359"/>
      <c r="M783" s="347"/>
      <c r="N783" s="359"/>
    </row>
    <row r="784" spans="1:14" s="21" customFormat="1">
      <c r="A784" s="347"/>
      <c r="B784" s="346"/>
      <c r="C784" s="354"/>
      <c r="D784" s="360"/>
      <c r="E784" s="347"/>
      <c r="F784" s="358"/>
      <c r="G784" s="347"/>
      <c r="H784" s="358"/>
      <c r="I784" s="347"/>
      <c r="J784" s="358"/>
      <c r="K784" s="347"/>
      <c r="L784" s="358"/>
      <c r="M784" s="347"/>
      <c r="N784" s="356"/>
    </row>
    <row r="785" spans="1:14" s="21" customFormat="1">
      <c r="A785" s="347"/>
      <c r="B785" s="346"/>
      <c r="C785" s="354"/>
      <c r="D785" s="360"/>
      <c r="E785" s="347"/>
      <c r="F785" s="358"/>
      <c r="G785" s="347"/>
      <c r="H785" s="358"/>
      <c r="I785" s="347"/>
      <c r="J785" s="358"/>
      <c r="K785" s="347"/>
      <c r="L785" s="358"/>
      <c r="M785" s="347"/>
      <c r="N785" s="357"/>
    </row>
    <row r="786" spans="1:14" s="21" customFormat="1">
      <c r="A786" s="347"/>
      <c r="B786" s="346"/>
      <c r="C786" s="354"/>
      <c r="D786" s="360"/>
      <c r="E786" s="347"/>
      <c r="F786" s="358"/>
      <c r="G786" s="347"/>
      <c r="H786" s="358"/>
      <c r="I786" s="347"/>
      <c r="J786" s="358"/>
      <c r="K786" s="347"/>
      <c r="L786" s="358"/>
      <c r="M786" s="347"/>
      <c r="N786" s="357"/>
    </row>
    <row r="787" spans="1:14" s="21" customFormat="1">
      <c r="A787" s="347"/>
      <c r="B787" s="346"/>
      <c r="C787" s="354"/>
      <c r="D787" s="360"/>
      <c r="E787" s="347"/>
      <c r="F787" s="358"/>
      <c r="G787" s="347"/>
      <c r="H787" s="358"/>
      <c r="I787" s="347"/>
      <c r="J787" s="358"/>
      <c r="K787" s="347"/>
      <c r="L787" s="358"/>
      <c r="M787" s="347"/>
      <c r="N787" s="357"/>
    </row>
    <row r="788" spans="1:14" s="21" customFormat="1">
      <c r="A788" s="347"/>
      <c r="B788" s="346"/>
      <c r="C788" s="354"/>
      <c r="D788" s="360"/>
      <c r="E788" s="347"/>
      <c r="F788" s="358"/>
      <c r="G788" s="347"/>
      <c r="H788" s="358"/>
      <c r="I788" s="347"/>
      <c r="J788" s="358"/>
      <c r="K788" s="347"/>
      <c r="L788" s="358"/>
      <c r="M788" s="347"/>
      <c r="N788" s="357"/>
    </row>
    <row r="789" spans="1:14" s="21" customFormat="1">
      <c r="A789" s="347"/>
      <c r="B789" s="346"/>
      <c r="C789" s="354"/>
      <c r="D789" s="360"/>
      <c r="E789" s="347"/>
      <c r="F789" s="358"/>
      <c r="G789" s="347"/>
      <c r="H789" s="358"/>
      <c r="I789" s="347"/>
      <c r="J789" s="358"/>
      <c r="K789" s="347"/>
      <c r="L789" s="358"/>
      <c r="M789" s="347"/>
      <c r="N789" s="357"/>
    </row>
    <row r="790" spans="1:14" s="21" customFormat="1">
      <c r="A790" s="347"/>
      <c r="B790" s="346"/>
      <c r="C790" s="354"/>
      <c r="D790" s="360"/>
      <c r="E790" s="347"/>
      <c r="F790" s="358"/>
      <c r="G790" s="347"/>
      <c r="H790" s="358"/>
      <c r="I790" s="347"/>
      <c r="J790" s="358"/>
      <c r="K790" s="347"/>
      <c r="L790" s="358"/>
      <c r="M790" s="347"/>
      <c r="N790" s="357"/>
    </row>
    <row r="791" spans="1:14" s="21" customFormat="1">
      <c r="A791" s="347"/>
      <c r="B791" s="346"/>
      <c r="C791" s="347"/>
      <c r="D791" s="361"/>
      <c r="E791" s="347"/>
      <c r="F791" s="359"/>
      <c r="G791" s="347"/>
      <c r="H791" s="359"/>
      <c r="I791" s="347"/>
      <c r="J791" s="359"/>
      <c r="K791" s="347"/>
      <c r="L791" s="359"/>
      <c r="M791" s="347"/>
      <c r="N791" s="359"/>
    </row>
    <row r="792" spans="1:14" s="21" customFormat="1">
      <c r="A792" s="347"/>
      <c r="B792" s="345"/>
      <c r="C792" s="347"/>
      <c r="D792" s="360"/>
      <c r="E792" s="347"/>
      <c r="F792" s="359"/>
      <c r="G792" s="347"/>
      <c r="H792" s="359"/>
      <c r="I792" s="347"/>
      <c r="J792" s="359"/>
      <c r="K792" s="347"/>
      <c r="L792" s="359"/>
      <c r="M792" s="347"/>
      <c r="N792" s="359"/>
    </row>
    <row r="793" spans="1:14" s="21" customFormat="1">
      <c r="A793" s="347"/>
      <c r="B793" s="345"/>
      <c r="C793" s="347"/>
      <c r="D793" s="361"/>
      <c r="E793" s="347"/>
      <c r="F793" s="359"/>
      <c r="G793" s="347"/>
      <c r="H793" s="359"/>
      <c r="I793" s="347"/>
      <c r="J793" s="359"/>
      <c r="K793" s="347"/>
      <c r="L793" s="359"/>
      <c r="M793" s="347"/>
      <c r="N793" s="359"/>
    </row>
    <row r="794" spans="1:14" s="21" customFormat="1">
      <c r="A794" s="347"/>
      <c r="B794" s="345"/>
      <c r="C794" s="347"/>
      <c r="D794" s="360"/>
      <c r="E794" s="347"/>
      <c r="F794" s="359"/>
      <c r="G794" s="347"/>
      <c r="H794" s="359"/>
      <c r="I794" s="347"/>
      <c r="J794" s="359"/>
      <c r="K794" s="347"/>
      <c r="L794" s="359"/>
      <c r="M794" s="347"/>
      <c r="N794" s="359"/>
    </row>
    <row r="795" spans="1:14" s="21" customFormat="1">
      <c r="A795" s="347"/>
      <c r="B795" s="345"/>
      <c r="C795" s="347"/>
      <c r="D795" s="360"/>
      <c r="E795" s="347"/>
      <c r="F795" s="357"/>
      <c r="G795" s="347"/>
      <c r="H795" s="357"/>
      <c r="I795" s="347"/>
      <c r="J795" s="357"/>
      <c r="K795" s="347"/>
      <c r="L795" s="359"/>
      <c r="M795" s="347"/>
      <c r="N795" s="359"/>
    </row>
    <row r="796" spans="1:14" s="21" customFormat="1">
      <c r="A796" s="347"/>
      <c r="B796" s="345"/>
      <c r="C796" s="352"/>
      <c r="D796" s="360"/>
      <c r="E796" s="347"/>
      <c r="F796" s="356"/>
      <c r="G796" s="347"/>
      <c r="H796" s="356"/>
      <c r="I796" s="347"/>
      <c r="J796" s="356"/>
      <c r="K796" s="347"/>
      <c r="L796" s="356"/>
      <c r="M796" s="347"/>
      <c r="N796" s="356"/>
    </row>
    <row r="797" spans="1:14" s="21" customFormat="1">
      <c r="A797" s="347"/>
      <c r="B797" s="345"/>
      <c r="C797" s="352"/>
      <c r="D797" s="360"/>
      <c r="E797" s="347"/>
      <c r="F797" s="356"/>
      <c r="G797" s="347"/>
      <c r="H797" s="358"/>
      <c r="I797" s="347"/>
      <c r="J797" s="356"/>
      <c r="K797" s="347"/>
      <c r="L797" s="358"/>
      <c r="M797" s="347"/>
      <c r="N797" s="357"/>
    </row>
    <row r="798" spans="1:14" s="21" customFormat="1">
      <c r="A798" s="347"/>
      <c r="B798" s="346"/>
      <c r="C798" s="350"/>
      <c r="D798" s="360"/>
      <c r="E798" s="347"/>
      <c r="F798" s="358"/>
      <c r="G798" s="347"/>
      <c r="H798" s="357"/>
      <c r="I798" s="347"/>
      <c r="J798" s="358"/>
      <c r="K798" s="347"/>
      <c r="L798" s="357"/>
      <c r="M798" s="347"/>
      <c r="N798" s="357"/>
    </row>
    <row r="799" spans="1:14" s="21" customFormat="1">
      <c r="A799" s="347"/>
      <c r="B799" s="345"/>
      <c r="C799" s="352"/>
      <c r="D799" s="360"/>
      <c r="E799" s="347"/>
      <c r="F799" s="358"/>
      <c r="G799" s="347"/>
      <c r="H799" s="358"/>
      <c r="I799" s="347"/>
      <c r="J799" s="358"/>
      <c r="K799" s="347"/>
      <c r="L799" s="358"/>
      <c r="M799" s="347"/>
      <c r="N799" s="357"/>
    </row>
    <row r="800" spans="1:14" s="21" customFormat="1">
      <c r="A800" s="347"/>
      <c r="B800" s="345"/>
      <c r="C800" s="350"/>
      <c r="D800" s="360"/>
      <c r="E800" s="347"/>
      <c r="F800" s="358"/>
      <c r="G800" s="347"/>
      <c r="H800" s="357"/>
      <c r="I800" s="347"/>
      <c r="J800" s="358"/>
      <c r="K800" s="347"/>
      <c r="L800" s="357"/>
      <c r="M800" s="347"/>
      <c r="N800" s="357"/>
    </row>
    <row r="801" spans="1:14" s="21" customFormat="1">
      <c r="A801" s="347"/>
      <c r="B801" s="345"/>
      <c r="C801" s="350"/>
      <c r="D801" s="360"/>
      <c r="E801" s="347"/>
      <c r="F801" s="358"/>
      <c r="G801" s="347"/>
      <c r="H801" s="357"/>
      <c r="I801" s="347"/>
      <c r="J801" s="357"/>
      <c r="K801" s="347"/>
      <c r="L801" s="357"/>
      <c r="M801" s="347"/>
      <c r="N801" s="357"/>
    </row>
    <row r="802" spans="1:14" s="21" customFormat="1">
      <c r="A802" s="347"/>
      <c r="B802" s="345"/>
      <c r="C802" s="352"/>
      <c r="D802" s="345"/>
      <c r="E802" s="347"/>
      <c r="F802" s="358"/>
      <c r="G802" s="347"/>
      <c r="H802" s="358"/>
      <c r="I802" s="347"/>
      <c r="J802" s="358"/>
      <c r="K802" s="347"/>
      <c r="L802" s="358"/>
      <c r="M802" s="347"/>
      <c r="N802" s="357"/>
    </row>
    <row r="803" spans="1:14" s="21" customFormat="1">
      <c r="A803" s="347"/>
      <c r="B803" s="345"/>
      <c r="C803" s="352"/>
      <c r="D803" s="360"/>
      <c r="E803" s="347"/>
      <c r="F803" s="358"/>
      <c r="G803" s="347"/>
      <c r="H803" s="358"/>
      <c r="I803" s="347"/>
      <c r="J803" s="358"/>
      <c r="K803" s="347"/>
      <c r="L803" s="357"/>
      <c r="M803" s="347"/>
      <c r="N803" s="357"/>
    </row>
    <row r="804" spans="1:14" s="21" customFormat="1">
      <c r="A804" s="347"/>
      <c r="B804" s="345"/>
      <c r="C804" s="350"/>
      <c r="D804" s="360"/>
      <c r="E804" s="347"/>
      <c r="F804" s="358"/>
      <c r="G804" s="347"/>
      <c r="H804" s="357"/>
      <c r="I804" s="347"/>
      <c r="J804" s="358"/>
      <c r="K804" s="347"/>
      <c r="L804" s="357"/>
      <c r="M804" s="347"/>
      <c r="N804" s="357"/>
    </row>
    <row r="805" spans="1:14" s="21" customFormat="1">
      <c r="A805" s="347"/>
      <c r="B805" s="345"/>
      <c r="C805" s="350"/>
      <c r="D805" s="360"/>
      <c r="E805" s="347"/>
      <c r="F805" s="358"/>
      <c r="G805" s="347"/>
      <c r="H805" s="357"/>
      <c r="I805" s="347"/>
      <c r="J805" s="358"/>
      <c r="K805" s="347"/>
      <c r="L805" s="357"/>
      <c r="M805" s="347"/>
      <c r="N805" s="357"/>
    </row>
    <row r="806" spans="1:14" s="21" customFormat="1">
      <c r="A806" s="347"/>
      <c r="B806" s="345"/>
      <c r="C806" s="350"/>
      <c r="D806" s="360"/>
      <c r="E806" s="347"/>
      <c r="F806" s="358"/>
      <c r="G806" s="347"/>
      <c r="H806" s="357"/>
      <c r="I806" s="347"/>
      <c r="J806" s="358"/>
      <c r="K806" s="347"/>
      <c r="L806" s="357"/>
      <c r="M806" s="347"/>
      <c r="N806" s="357"/>
    </row>
    <row r="807" spans="1:14" s="21" customFormat="1">
      <c r="A807" s="347"/>
      <c r="B807" s="345"/>
      <c r="C807" s="350"/>
      <c r="D807" s="360"/>
      <c r="E807" s="347"/>
      <c r="F807" s="358"/>
      <c r="G807" s="347"/>
      <c r="H807" s="357"/>
      <c r="I807" s="347"/>
      <c r="J807" s="358"/>
      <c r="K807" s="347"/>
      <c r="L807" s="357"/>
      <c r="M807" s="347"/>
      <c r="N807" s="357"/>
    </row>
    <row r="808" spans="1:14" s="21" customFormat="1">
      <c r="A808" s="347"/>
      <c r="B808" s="345"/>
      <c r="C808" s="350"/>
      <c r="D808" s="360"/>
      <c r="E808" s="347"/>
      <c r="F808" s="357"/>
      <c r="G808" s="347"/>
      <c r="H808" s="357"/>
      <c r="I808" s="347"/>
      <c r="J808" s="357"/>
      <c r="K808" s="347"/>
      <c r="L808" s="357"/>
      <c r="M808" s="347"/>
      <c r="N808" s="357"/>
    </row>
    <row r="809" spans="1:14" s="21" customFormat="1">
      <c r="A809" s="347"/>
      <c r="B809" s="345"/>
      <c r="C809" s="350"/>
      <c r="D809" s="360"/>
      <c r="E809" s="347"/>
      <c r="F809" s="358"/>
      <c r="G809" s="347"/>
      <c r="H809" s="357"/>
      <c r="I809" s="347"/>
      <c r="J809" s="357"/>
      <c r="K809" s="347"/>
      <c r="L809" s="357"/>
      <c r="M809" s="347"/>
      <c r="N809" s="357"/>
    </row>
    <row r="810" spans="1:14" s="21" customFormat="1">
      <c r="A810" s="347"/>
      <c r="B810" s="345"/>
      <c r="C810" s="347"/>
      <c r="D810" s="360"/>
      <c r="E810" s="347"/>
      <c r="F810" s="357"/>
      <c r="G810" s="347"/>
      <c r="H810" s="357"/>
      <c r="I810" s="347"/>
      <c r="J810" s="357"/>
      <c r="K810" s="347"/>
      <c r="L810" s="359"/>
      <c r="M810" s="347"/>
      <c r="N810" s="359"/>
    </row>
    <row r="811" spans="1:14" s="21" customFormat="1">
      <c r="A811" s="347"/>
      <c r="B811" s="345"/>
      <c r="C811" s="350"/>
      <c r="D811" s="360"/>
      <c r="E811" s="347"/>
      <c r="F811" s="357"/>
      <c r="G811" s="347"/>
      <c r="H811" s="357"/>
      <c r="I811" s="347"/>
      <c r="J811" s="357"/>
      <c r="K811" s="347"/>
      <c r="L811" s="357"/>
      <c r="M811" s="347"/>
      <c r="N811" s="357"/>
    </row>
    <row r="812" spans="1:14" s="21" customFormat="1">
      <c r="A812" s="347"/>
      <c r="B812" s="345"/>
      <c r="C812" s="347"/>
      <c r="D812" s="360"/>
      <c r="E812" s="347"/>
      <c r="F812" s="357"/>
      <c r="G812" s="347"/>
      <c r="H812" s="359"/>
      <c r="I812" s="347"/>
      <c r="J812" s="359"/>
      <c r="K812" s="347"/>
      <c r="L812" s="359"/>
      <c r="M812" s="347"/>
      <c r="N812" s="359"/>
    </row>
    <row r="813" spans="1:14" s="21" customFormat="1">
      <c r="A813" s="347"/>
      <c r="B813" s="345"/>
      <c r="C813" s="352"/>
      <c r="D813" s="360"/>
      <c r="E813" s="347"/>
      <c r="F813" s="358"/>
      <c r="G813" s="347"/>
      <c r="H813" s="358"/>
      <c r="I813" s="347"/>
      <c r="J813" s="358"/>
      <c r="K813" s="347"/>
      <c r="L813" s="358"/>
      <c r="M813" s="347"/>
      <c r="N813" s="357"/>
    </row>
    <row r="814" spans="1:14" s="21" customFormat="1">
      <c r="A814" s="347"/>
      <c r="B814" s="345"/>
      <c r="C814" s="352"/>
      <c r="D814" s="360"/>
      <c r="E814" s="347"/>
      <c r="F814" s="358"/>
      <c r="G814" s="347"/>
      <c r="H814" s="358"/>
      <c r="I814" s="347"/>
      <c r="J814" s="358"/>
      <c r="K814" s="347"/>
      <c r="L814" s="358"/>
      <c r="M814" s="347"/>
      <c r="N814" s="357"/>
    </row>
    <row r="815" spans="1:14" s="21" customFormat="1">
      <c r="A815" s="347"/>
      <c r="B815" s="345"/>
      <c r="C815" s="350"/>
      <c r="D815" s="360"/>
      <c r="E815" s="347"/>
      <c r="F815" s="358"/>
      <c r="G815" s="347"/>
      <c r="H815" s="357"/>
      <c r="I815" s="347"/>
      <c r="J815" s="358"/>
      <c r="K815" s="347"/>
      <c r="L815" s="357"/>
      <c r="M815" s="347"/>
      <c r="N815" s="357"/>
    </row>
    <row r="816" spans="1:14" s="21" customFormat="1">
      <c r="A816" s="347"/>
      <c r="B816" s="345"/>
      <c r="C816" s="350"/>
      <c r="D816" s="360"/>
      <c r="E816" s="347"/>
      <c r="F816" s="357"/>
      <c r="G816" s="347"/>
      <c r="H816" s="357"/>
      <c r="I816" s="347"/>
      <c r="J816" s="357"/>
      <c r="K816" s="347"/>
      <c r="L816" s="357"/>
      <c r="M816" s="347"/>
      <c r="N816" s="357"/>
    </row>
    <row r="817" spans="1:14" s="21" customFormat="1">
      <c r="A817" s="347"/>
      <c r="B817" s="345"/>
      <c r="C817" s="350"/>
      <c r="D817" s="360"/>
      <c r="E817" s="347"/>
      <c r="F817" s="358"/>
      <c r="G817" s="347"/>
      <c r="H817" s="357"/>
      <c r="I817" s="347"/>
      <c r="J817" s="358"/>
      <c r="K817" s="347"/>
      <c r="L817" s="357"/>
      <c r="M817" s="347"/>
      <c r="N817" s="357"/>
    </row>
    <row r="818" spans="1:14" s="21" customFormat="1">
      <c r="A818" s="347"/>
      <c r="B818" s="345"/>
      <c r="C818" s="350"/>
      <c r="D818" s="360"/>
      <c r="E818" s="347"/>
      <c r="F818" s="358"/>
      <c r="G818" s="347"/>
      <c r="H818" s="357"/>
      <c r="I818" s="347"/>
      <c r="J818" s="358"/>
      <c r="K818" s="347"/>
      <c r="L818" s="357"/>
      <c r="M818" s="347"/>
      <c r="N818" s="357"/>
    </row>
    <row r="819" spans="1:14" s="21" customFormat="1">
      <c r="A819" s="347"/>
      <c r="B819" s="345"/>
      <c r="C819" s="350"/>
      <c r="D819" s="345"/>
      <c r="E819" s="347"/>
      <c r="F819" s="358"/>
      <c r="G819" s="347"/>
      <c r="H819" s="357"/>
      <c r="I819" s="347"/>
      <c r="J819" s="358"/>
      <c r="K819" s="347"/>
      <c r="L819" s="357"/>
      <c r="M819" s="347"/>
      <c r="N819" s="357"/>
    </row>
    <row r="820" spans="1:14" s="21" customFormat="1">
      <c r="A820" s="347"/>
      <c r="B820" s="345"/>
      <c r="C820" s="350"/>
      <c r="D820" s="360"/>
      <c r="E820" s="347"/>
      <c r="F820" s="358"/>
      <c r="G820" s="347"/>
      <c r="H820" s="357"/>
      <c r="I820" s="347"/>
      <c r="J820" s="357"/>
      <c r="K820" s="347"/>
      <c r="L820" s="357"/>
      <c r="M820" s="347"/>
      <c r="N820" s="357"/>
    </row>
    <row r="821" spans="1:14" s="21" customFormat="1">
      <c r="A821" s="347"/>
      <c r="B821" s="345"/>
      <c r="C821" s="350"/>
      <c r="D821" s="360"/>
      <c r="E821" s="347"/>
      <c r="F821" s="358"/>
      <c r="G821" s="347"/>
      <c r="H821" s="357"/>
      <c r="I821" s="347"/>
      <c r="J821" s="357"/>
      <c r="K821" s="347"/>
      <c r="L821" s="357"/>
      <c r="M821" s="347"/>
      <c r="N821" s="357"/>
    </row>
    <row r="822" spans="1:14" s="21" customFormat="1">
      <c r="A822" s="347"/>
      <c r="B822" s="345"/>
      <c r="C822" s="345"/>
      <c r="D822" s="360"/>
      <c r="E822" s="347"/>
      <c r="F822" s="357"/>
      <c r="G822" s="347"/>
      <c r="H822" s="357"/>
      <c r="I822" s="347"/>
      <c r="J822" s="357"/>
      <c r="K822" s="347"/>
      <c r="L822" s="357"/>
      <c r="M822" s="347"/>
      <c r="N822" s="357"/>
    </row>
    <row r="823" spans="1:14" s="21" customFormat="1">
      <c r="A823" s="347"/>
      <c r="B823" s="345"/>
      <c r="C823" s="350"/>
      <c r="D823" s="360"/>
      <c r="E823" s="347"/>
      <c r="F823" s="358"/>
      <c r="G823" s="347"/>
      <c r="H823" s="357"/>
      <c r="I823" s="347"/>
      <c r="J823" s="358"/>
      <c r="K823" s="347"/>
      <c r="L823" s="357"/>
      <c r="M823" s="347"/>
      <c r="N823" s="357"/>
    </row>
    <row r="824" spans="1:14" s="21" customFormat="1">
      <c r="A824" s="347"/>
      <c r="B824" s="345"/>
      <c r="C824" s="350"/>
      <c r="D824" s="360"/>
      <c r="E824" s="347"/>
      <c r="F824" s="358"/>
      <c r="G824" s="347"/>
      <c r="H824" s="357"/>
      <c r="I824" s="347"/>
      <c r="J824" s="357"/>
      <c r="K824" s="347"/>
      <c r="L824" s="357"/>
      <c r="M824" s="347"/>
      <c r="N824" s="357"/>
    </row>
    <row r="825" spans="1:14" s="21" customFormat="1">
      <c r="A825" s="347"/>
      <c r="B825" s="345"/>
      <c r="C825" s="350"/>
      <c r="D825" s="360"/>
      <c r="E825" s="347"/>
      <c r="F825" s="358"/>
      <c r="G825" s="347"/>
      <c r="H825" s="357"/>
      <c r="I825" s="347"/>
      <c r="J825" s="357"/>
      <c r="K825" s="347"/>
      <c r="L825" s="357"/>
      <c r="M825" s="347"/>
      <c r="N825" s="357"/>
    </row>
    <row r="826" spans="1:14" s="21" customFormat="1">
      <c r="A826" s="347"/>
      <c r="B826" s="345"/>
      <c r="C826" s="347"/>
      <c r="D826" s="360"/>
      <c r="E826" s="347"/>
      <c r="F826" s="357"/>
      <c r="G826" s="347"/>
      <c r="H826" s="357"/>
      <c r="I826" s="347"/>
      <c r="J826" s="357"/>
      <c r="K826" s="347"/>
      <c r="L826" s="357"/>
      <c r="M826" s="347"/>
      <c r="N826" s="357"/>
    </row>
    <row r="827" spans="1:14" s="21" customFormat="1">
      <c r="A827" s="347"/>
      <c r="B827" s="345"/>
      <c r="C827" s="347"/>
      <c r="D827" s="360"/>
      <c r="E827" s="347"/>
      <c r="F827" s="357"/>
      <c r="G827" s="347"/>
      <c r="H827" s="359"/>
      <c r="I827" s="347"/>
      <c r="J827" s="359"/>
      <c r="K827" s="347"/>
      <c r="L827" s="359"/>
      <c r="M827" s="347"/>
      <c r="N827" s="359"/>
    </row>
    <row r="828" spans="1:14" s="21" customFormat="1">
      <c r="A828" s="347"/>
      <c r="B828" s="345"/>
      <c r="C828" s="350"/>
      <c r="D828" s="345"/>
      <c r="E828" s="347"/>
      <c r="F828" s="357"/>
      <c r="G828" s="347"/>
      <c r="H828" s="357"/>
      <c r="I828" s="347"/>
      <c r="J828" s="357"/>
      <c r="K828" s="347"/>
      <c r="L828" s="357"/>
      <c r="M828" s="347"/>
      <c r="N828" s="357"/>
    </row>
    <row r="829" spans="1:14" s="21" customFormat="1">
      <c r="A829" s="347"/>
      <c r="B829" s="345"/>
      <c r="C829" s="350"/>
      <c r="D829" s="360"/>
      <c r="E829" s="347"/>
      <c r="F829" s="358"/>
      <c r="G829" s="347"/>
      <c r="H829" s="357"/>
      <c r="I829" s="347"/>
      <c r="J829" s="358"/>
      <c r="K829" s="347"/>
      <c r="L829" s="357"/>
      <c r="M829" s="347"/>
      <c r="N829" s="357"/>
    </row>
    <row r="830" spans="1:14" s="21" customFormat="1">
      <c r="A830" s="347"/>
      <c r="B830" s="345"/>
      <c r="C830" s="347"/>
      <c r="D830" s="360"/>
      <c r="E830" s="347"/>
      <c r="F830" s="359"/>
      <c r="G830" s="347"/>
      <c r="H830" s="359"/>
      <c r="I830" s="347"/>
      <c r="J830" s="359"/>
      <c r="K830" s="347"/>
      <c r="L830" s="359"/>
      <c r="M830" s="347"/>
      <c r="N830" s="359"/>
    </row>
    <row r="831" spans="1:14" s="21" customFormat="1">
      <c r="A831" s="347"/>
      <c r="B831" s="345"/>
      <c r="C831" s="350"/>
      <c r="D831" s="360"/>
      <c r="E831" s="347"/>
      <c r="F831" s="357"/>
      <c r="G831" s="347"/>
      <c r="H831" s="357"/>
      <c r="I831" s="347"/>
      <c r="J831" s="357"/>
      <c r="K831" s="347"/>
      <c r="L831" s="357"/>
      <c r="M831" s="347"/>
      <c r="N831" s="357"/>
    </row>
    <row r="832" spans="1:14" s="21" customFormat="1">
      <c r="A832" s="347"/>
      <c r="B832" s="345"/>
      <c r="C832" s="352"/>
      <c r="D832" s="360"/>
      <c r="E832" s="347"/>
      <c r="F832" s="358"/>
      <c r="G832" s="347"/>
      <c r="H832" s="358"/>
      <c r="I832" s="347"/>
      <c r="J832" s="358"/>
      <c r="K832" s="347"/>
      <c r="L832" s="358"/>
      <c r="M832" s="347"/>
      <c r="N832" s="357"/>
    </row>
    <row r="833" spans="1:14" s="21" customFormat="1">
      <c r="A833" s="347"/>
      <c r="B833" s="345"/>
      <c r="C833" s="350"/>
      <c r="D833" s="360"/>
      <c r="E833" s="347"/>
      <c r="F833" s="358"/>
      <c r="G833" s="347"/>
      <c r="H833" s="357"/>
      <c r="I833" s="347"/>
      <c r="J833" s="357"/>
      <c r="K833" s="347"/>
      <c r="L833" s="357"/>
      <c r="M833" s="347"/>
      <c r="N833" s="357"/>
    </row>
    <row r="834" spans="1:14" s="21" customFormat="1">
      <c r="A834" s="347"/>
      <c r="B834" s="345"/>
      <c r="C834" s="350"/>
      <c r="D834" s="360"/>
      <c r="E834" s="347"/>
      <c r="F834" s="358"/>
      <c r="G834" s="347"/>
      <c r="H834" s="357"/>
      <c r="I834" s="347"/>
      <c r="J834" s="357"/>
      <c r="K834" s="347"/>
      <c r="L834" s="357"/>
      <c r="M834" s="347"/>
      <c r="N834" s="357"/>
    </row>
    <row r="835" spans="1:14" s="21" customFormat="1">
      <c r="A835" s="347"/>
      <c r="B835" s="345"/>
      <c r="C835" s="350"/>
      <c r="D835" s="360"/>
      <c r="E835" s="347"/>
      <c r="F835" s="358"/>
      <c r="G835" s="347"/>
      <c r="H835" s="357"/>
      <c r="I835" s="347"/>
      <c r="J835" s="357"/>
      <c r="K835" s="347"/>
      <c r="L835" s="357"/>
      <c r="M835" s="347"/>
      <c r="N835" s="357"/>
    </row>
    <row r="836" spans="1:14" s="21" customFormat="1">
      <c r="A836" s="347"/>
      <c r="B836" s="345"/>
      <c r="C836" s="350"/>
      <c r="D836" s="360"/>
      <c r="E836" s="347"/>
      <c r="F836" s="357"/>
      <c r="G836" s="347"/>
      <c r="H836" s="357"/>
      <c r="I836" s="347"/>
      <c r="J836" s="357"/>
      <c r="K836" s="347"/>
      <c r="L836" s="357"/>
      <c r="M836" s="347"/>
      <c r="N836" s="357"/>
    </row>
    <row r="837" spans="1:14" s="21" customFormat="1">
      <c r="A837" s="347"/>
      <c r="B837" s="345"/>
      <c r="C837" s="350"/>
      <c r="D837" s="345"/>
      <c r="E837" s="347"/>
      <c r="F837" s="357"/>
      <c r="G837" s="347"/>
      <c r="H837" s="357"/>
      <c r="I837" s="347"/>
      <c r="J837" s="357"/>
      <c r="K837" s="347"/>
      <c r="L837" s="357"/>
      <c r="M837" s="347"/>
      <c r="N837" s="357"/>
    </row>
    <row r="838" spans="1:14" s="21" customFormat="1">
      <c r="A838" s="347"/>
      <c r="B838" s="345"/>
      <c r="C838" s="350"/>
      <c r="D838" s="360"/>
      <c r="E838" s="347"/>
      <c r="F838" s="357"/>
      <c r="G838" s="347"/>
      <c r="H838" s="357"/>
      <c r="I838" s="347"/>
      <c r="J838" s="357"/>
      <c r="K838" s="347"/>
      <c r="L838" s="357"/>
      <c r="M838" s="347"/>
      <c r="N838" s="357"/>
    </row>
    <row r="839" spans="1:14" s="21" customFormat="1">
      <c r="A839" s="347"/>
      <c r="B839" s="345"/>
      <c r="C839" s="352"/>
      <c r="D839" s="360"/>
      <c r="E839" s="347"/>
      <c r="F839" s="356"/>
      <c r="G839" s="347"/>
      <c r="H839" s="358"/>
      <c r="I839" s="347"/>
      <c r="J839" s="356"/>
      <c r="K839" s="347"/>
      <c r="L839" s="358"/>
      <c r="M839" s="347"/>
      <c r="N839" s="357"/>
    </row>
    <row r="840" spans="1:14" s="21" customFormat="1">
      <c r="A840" s="347"/>
      <c r="B840" s="345"/>
      <c r="C840" s="352"/>
      <c r="D840" s="360"/>
      <c r="E840" s="347"/>
      <c r="F840" s="358"/>
      <c r="G840" s="347"/>
      <c r="H840" s="358"/>
      <c r="I840" s="347"/>
      <c r="J840" s="358"/>
      <c r="K840" s="347"/>
      <c r="L840" s="358"/>
      <c r="M840" s="347"/>
      <c r="N840" s="357"/>
    </row>
    <row r="841" spans="1:14" s="21" customFormat="1">
      <c r="A841" s="347"/>
      <c r="B841" s="345"/>
      <c r="C841" s="350"/>
      <c r="D841" s="360"/>
      <c r="E841" s="347"/>
      <c r="F841" s="357"/>
      <c r="G841" s="347"/>
      <c r="H841" s="357"/>
      <c r="I841" s="347"/>
      <c r="J841" s="357"/>
      <c r="K841" s="347"/>
      <c r="L841" s="357"/>
      <c r="M841" s="347"/>
      <c r="N841" s="357"/>
    </row>
    <row r="842" spans="1:14" s="21" customFormat="1">
      <c r="A842" s="347"/>
      <c r="B842" s="345"/>
      <c r="C842" s="352"/>
      <c r="D842" s="345"/>
      <c r="E842" s="347"/>
      <c r="F842" s="358"/>
      <c r="G842" s="347"/>
      <c r="H842" s="358"/>
      <c r="I842" s="347"/>
      <c r="J842" s="358"/>
      <c r="K842" s="347"/>
      <c r="L842" s="358"/>
      <c r="M842" s="347"/>
      <c r="N842" s="357"/>
    </row>
    <row r="843" spans="1:14" s="21" customFormat="1">
      <c r="A843" s="347"/>
      <c r="B843" s="345"/>
      <c r="C843" s="352"/>
      <c r="D843" s="345"/>
      <c r="E843" s="347"/>
      <c r="F843" s="358"/>
      <c r="G843" s="347"/>
      <c r="H843" s="358"/>
      <c r="I843" s="347"/>
      <c r="J843" s="358"/>
      <c r="K843" s="347"/>
      <c r="L843" s="358"/>
      <c r="M843" s="347"/>
      <c r="N843" s="357"/>
    </row>
    <row r="844" spans="1:14" s="21" customFormat="1">
      <c r="A844" s="347"/>
      <c r="B844" s="345"/>
      <c r="C844" s="352"/>
      <c r="D844" s="345"/>
      <c r="E844" s="347"/>
      <c r="F844" s="356"/>
      <c r="G844" s="347"/>
      <c r="H844" s="358"/>
      <c r="I844" s="347"/>
      <c r="J844" s="356"/>
      <c r="K844" s="347"/>
      <c r="L844" s="358"/>
      <c r="M844" s="347"/>
      <c r="N844" s="357"/>
    </row>
    <row r="845" spans="1:14" s="21" customFormat="1">
      <c r="A845" s="347"/>
      <c r="B845" s="345"/>
      <c r="C845" s="352"/>
      <c r="D845" s="345"/>
      <c r="E845" s="347"/>
      <c r="F845" s="356"/>
      <c r="G845" s="347"/>
      <c r="H845" s="358"/>
      <c r="I845" s="347"/>
      <c r="J845" s="358"/>
      <c r="K845" s="347"/>
      <c r="L845" s="358"/>
      <c r="M845" s="347"/>
      <c r="N845" s="357"/>
    </row>
    <row r="846" spans="1:14" s="21" customFormat="1">
      <c r="A846" s="347"/>
      <c r="B846" s="345"/>
      <c r="C846" s="352"/>
      <c r="D846" s="345"/>
      <c r="E846" s="347"/>
      <c r="F846" s="356"/>
      <c r="G846" s="347"/>
      <c r="H846" s="358"/>
      <c r="I846" s="347"/>
      <c r="J846" s="356"/>
      <c r="K846" s="347"/>
      <c r="L846" s="358"/>
      <c r="M846" s="347"/>
      <c r="N846" s="357"/>
    </row>
    <row r="847" spans="1:14" s="21" customFormat="1">
      <c r="A847" s="347"/>
      <c r="B847" s="345"/>
      <c r="C847" s="350"/>
      <c r="D847" s="345"/>
      <c r="E847" s="347"/>
      <c r="F847" s="357"/>
      <c r="G847" s="347"/>
      <c r="H847" s="357"/>
      <c r="I847" s="347"/>
      <c r="J847" s="357"/>
      <c r="K847" s="347"/>
      <c r="L847" s="357"/>
      <c r="M847" s="347"/>
      <c r="N847" s="357"/>
    </row>
    <row r="848" spans="1:14" s="21" customFormat="1">
      <c r="A848" s="347"/>
      <c r="B848" s="345"/>
      <c r="C848" s="347"/>
      <c r="D848" s="345"/>
      <c r="E848" s="347"/>
      <c r="F848" s="359"/>
      <c r="G848" s="347"/>
      <c r="H848" s="359"/>
      <c r="I848" s="347"/>
      <c r="J848" s="359"/>
      <c r="K848" s="347"/>
      <c r="L848" s="359"/>
      <c r="M848" s="347"/>
      <c r="N848" s="359"/>
    </row>
    <row r="849" spans="1:14" s="21" customFormat="1">
      <c r="A849" s="347"/>
      <c r="B849" s="345"/>
      <c r="C849" s="350"/>
      <c r="D849" s="345"/>
      <c r="E849" s="347"/>
      <c r="F849" s="358"/>
      <c r="G849" s="347"/>
      <c r="H849" s="357"/>
      <c r="I849" s="347"/>
      <c r="J849" s="358"/>
      <c r="K849" s="347"/>
      <c r="L849" s="357"/>
      <c r="M849" s="347"/>
      <c r="N849" s="357"/>
    </row>
    <row r="850" spans="1:14" s="21" customFormat="1">
      <c r="A850" s="347"/>
      <c r="B850" s="345"/>
      <c r="C850" s="350"/>
      <c r="D850" s="345"/>
      <c r="E850" s="347"/>
      <c r="F850" s="357"/>
      <c r="G850" s="347"/>
      <c r="H850" s="357"/>
      <c r="I850" s="347"/>
      <c r="J850" s="357"/>
      <c r="K850" s="347"/>
      <c r="L850" s="357"/>
      <c r="M850" s="347"/>
      <c r="N850" s="357"/>
    </row>
    <row r="851" spans="1:14" s="21" customFormat="1">
      <c r="A851" s="347"/>
      <c r="B851" s="345"/>
      <c r="C851" s="347"/>
      <c r="D851" s="345"/>
      <c r="E851" s="347"/>
      <c r="F851" s="357"/>
      <c r="G851" s="347"/>
      <c r="H851" s="357"/>
      <c r="I851" s="347"/>
      <c r="J851" s="357"/>
      <c r="K851" s="347"/>
      <c r="L851" s="357"/>
      <c r="M851" s="347"/>
      <c r="N851" s="357"/>
    </row>
    <row r="852" spans="1:14" s="21" customFormat="1">
      <c r="A852" s="347"/>
      <c r="B852" s="345"/>
      <c r="C852" s="350"/>
      <c r="D852" s="345"/>
      <c r="E852" s="347"/>
      <c r="F852" s="357"/>
      <c r="G852" s="347"/>
      <c r="H852" s="357"/>
      <c r="I852" s="347"/>
      <c r="J852" s="357"/>
      <c r="K852" s="347"/>
      <c r="L852" s="357"/>
      <c r="M852" s="347"/>
      <c r="N852" s="357"/>
    </row>
    <row r="853" spans="1:14" s="21" customFormat="1">
      <c r="A853" s="347"/>
      <c r="B853" s="345"/>
      <c r="C853" s="350"/>
      <c r="D853" s="345"/>
      <c r="E853" s="347"/>
      <c r="F853" s="357"/>
      <c r="G853" s="347"/>
      <c r="H853" s="357"/>
      <c r="I853" s="347"/>
      <c r="J853" s="357"/>
      <c r="K853" s="347"/>
      <c r="L853" s="357"/>
      <c r="M853" s="347"/>
      <c r="N853" s="357"/>
    </row>
    <row r="854" spans="1:14" s="21" customFormat="1">
      <c r="A854" s="347"/>
      <c r="B854" s="345"/>
      <c r="C854" s="350"/>
      <c r="D854" s="345"/>
      <c r="E854" s="347"/>
      <c r="F854" s="358"/>
      <c r="G854" s="347"/>
      <c r="H854" s="357"/>
      <c r="I854" s="347"/>
      <c r="J854" s="358"/>
      <c r="K854" s="347"/>
      <c r="L854" s="357"/>
      <c r="M854" s="347"/>
      <c r="N854" s="357"/>
    </row>
    <row r="855" spans="1:14" s="21" customFormat="1">
      <c r="A855" s="347"/>
      <c r="B855" s="345"/>
      <c r="C855" s="350"/>
      <c r="D855" s="345"/>
      <c r="E855" s="347"/>
      <c r="F855" s="358"/>
      <c r="G855" s="347"/>
      <c r="H855" s="357"/>
      <c r="I855" s="347"/>
      <c r="J855" s="358"/>
      <c r="K855" s="347"/>
      <c r="L855" s="357"/>
      <c r="M855" s="347"/>
      <c r="N855" s="357"/>
    </row>
    <row r="856" spans="1:14" s="21" customFormat="1">
      <c r="A856" s="347"/>
      <c r="B856" s="345"/>
      <c r="C856" s="350"/>
      <c r="D856" s="360"/>
      <c r="E856" s="347"/>
      <c r="F856" s="357"/>
      <c r="G856" s="347"/>
      <c r="H856" s="357"/>
      <c r="I856" s="347"/>
      <c r="J856" s="357"/>
      <c r="K856" s="347"/>
      <c r="L856" s="357"/>
      <c r="M856" s="347"/>
      <c r="N856" s="357"/>
    </row>
    <row r="857" spans="1:14" s="21" customFormat="1">
      <c r="A857" s="347"/>
      <c r="B857" s="345"/>
      <c r="C857" s="350"/>
      <c r="D857" s="360"/>
      <c r="E857" s="347"/>
      <c r="F857" s="357"/>
      <c r="G857" s="347"/>
      <c r="H857" s="357"/>
      <c r="I857" s="347"/>
      <c r="J857" s="357"/>
      <c r="K857" s="347"/>
      <c r="L857" s="357"/>
      <c r="M857" s="347"/>
      <c r="N857" s="357"/>
    </row>
    <row r="858" spans="1:14" s="21" customFormat="1">
      <c r="A858" s="347"/>
      <c r="B858" s="345"/>
      <c r="C858" s="350"/>
      <c r="D858" s="360"/>
      <c r="E858" s="347"/>
      <c r="F858" s="357"/>
      <c r="G858" s="347"/>
      <c r="H858" s="357"/>
      <c r="I858" s="347"/>
      <c r="J858" s="357"/>
      <c r="K858" s="347"/>
      <c r="L858" s="357"/>
      <c r="M858" s="347"/>
      <c r="N858" s="357"/>
    </row>
    <row r="859" spans="1:14" s="21" customFormat="1">
      <c r="A859" s="347"/>
      <c r="B859" s="345"/>
      <c r="C859" s="352"/>
      <c r="D859" s="360"/>
      <c r="E859" s="347"/>
      <c r="F859" s="358"/>
      <c r="G859" s="347"/>
      <c r="H859" s="358"/>
      <c r="I859" s="347"/>
      <c r="J859" s="358"/>
      <c r="K859" s="347"/>
      <c r="L859" s="358"/>
      <c r="M859" s="347"/>
      <c r="N859" s="357"/>
    </row>
    <row r="860" spans="1:14" s="21" customFormat="1">
      <c r="A860" s="347"/>
      <c r="B860" s="345"/>
      <c r="C860" s="347"/>
      <c r="D860" s="360"/>
      <c r="E860" s="347"/>
      <c r="F860" s="357"/>
      <c r="G860" s="347"/>
      <c r="H860" s="359"/>
      <c r="I860" s="347"/>
      <c r="J860" s="359"/>
      <c r="K860" s="347"/>
      <c r="L860" s="359"/>
      <c r="M860" s="347"/>
      <c r="N860" s="359"/>
    </row>
    <row r="861" spans="1:14" s="21" customFormat="1">
      <c r="A861" s="347"/>
      <c r="B861" s="345"/>
      <c r="C861" s="347"/>
      <c r="D861" s="360"/>
      <c r="E861" s="347"/>
      <c r="F861" s="357"/>
      <c r="G861" s="347"/>
      <c r="H861" s="359"/>
      <c r="I861" s="347"/>
      <c r="J861" s="359"/>
      <c r="K861" s="347"/>
      <c r="L861" s="359"/>
      <c r="M861" s="347"/>
      <c r="N861" s="359"/>
    </row>
    <row r="862" spans="1:14" s="21" customFormat="1">
      <c r="A862" s="345"/>
      <c r="B862" s="345"/>
      <c r="C862" s="347"/>
      <c r="D862" s="360"/>
      <c r="E862" s="347"/>
      <c r="F862" s="359"/>
      <c r="G862" s="347"/>
      <c r="H862" s="359"/>
      <c r="I862" s="347"/>
      <c r="J862" s="359"/>
      <c r="K862" s="347"/>
      <c r="L862" s="359"/>
      <c r="M862" s="347"/>
      <c r="N862" s="359"/>
    </row>
    <row r="863" spans="1:14" s="21" customFormat="1">
      <c r="A863" s="347"/>
      <c r="B863" s="345"/>
      <c r="C863" s="350"/>
      <c r="D863" s="360"/>
      <c r="E863" s="347"/>
      <c r="F863" s="357"/>
      <c r="G863" s="347"/>
      <c r="H863" s="357"/>
      <c r="I863" s="347"/>
      <c r="J863" s="357"/>
      <c r="K863" s="347"/>
      <c r="L863" s="357"/>
      <c r="M863" s="347"/>
      <c r="N863" s="357"/>
    </row>
    <row r="864" spans="1:14" s="21" customFormat="1">
      <c r="A864" s="347"/>
      <c r="B864" s="345"/>
      <c r="C864" s="352"/>
      <c r="D864" s="360"/>
      <c r="E864" s="347"/>
      <c r="F864" s="358"/>
      <c r="G864" s="347"/>
      <c r="H864" s="358"/>
      <c r="I864" s="347"/>
      <c r="J864" s="358"/>
      <c r="K864" s="347"/>
      <c r="L864" s="358"/>
      <c r="M864" s="347"/>
      <c r="N864" s="356"/>
    </row>
    <row r="865" spans="1:14" s="21" customFormat="1">
      <c r="A865" s="347"/>
      <c r="B865" s="345"/>
      <c r="C865" s="347"/>
      <c r="D865" s="360"/>
      <c r="E865" s="347"/>
      <c r="F865" s="359"/>
      <c r="G865" s="347"/>
      <c r="H865" s="359"/>
      <c r="I865" s="347"/>
      <c r="J865" s="359"/>
      <c r="K865" s="347"/>
      <c r="L865" s="359"/>
      <c r="M865" s="347"/>
      <c r="N865" s="359"/>
    </row>
    <row r="866" spans="1:14" s="21" customFormat="1">
      <c r="A866" s="347"/>
      <c r="B866" s="345"/>
      <c r="C866" s="350"/>
      <c r="D866" s="345"/>
      <c r="E866" s="347"/>
      <c r="F866" s="358"/>
      <c r="G866" s="347"/>
      <c r="H866" s="357"/>
      <c r="I866" s="347"/>
      <c r="J866" s="357"/>
      <c r="K866" s="347"/>
      <c r="L866" s="357"/>
      <c r="M866" s="347"/>
      <c r="N866" s="357"/>
    </row>
    <row r="867" spans="1:14" s="21" customFormat="1">
      <c r="A867" s="347"/>
      <c r="B867" s="345"/>
      <c r="C867" s="350"/>
      <c r="D867" s="345"/>
      <c r="E867" s="347"/>
      <c r="F867" s="358"/>
      <c r="G867" s="347"/>
      <c r="H867" s="357"/>
      <c r="I867" s="347"/>
      <c r="J867" s="357"/>
      <c r="K867" s="347"/>
      <c r="L867" s="357"/>
      <c r="M867" s="347"/>
      <c r="N867" s="357"/>
    </row>
    <row r="868" spans="1:14" s="21" customFormat="1">
      <c r="A868" s="347"/>
      <c r="B868" s="345"/>
      <c r="C868" s="350"/>
      <c r="D868" s="345"/>
      <c r="E868" s="347"/>
      <c r="F868" s="358"/>
      <c r="G868" s="347"/>
      <c r="H868" s="357"/>
      <c r="I868" s="347"/>
      <c r="J868" s="357"/>
      <c r="K868" s="347"/>
      <c r="L868" s="357"/>
      <c r="M868" s="347"/>
      <c r="N868" s="357"/>
    </row>
    <row r="869" spans="1:14" s="21" customFormat="1">
      <c r="A869" s="347"/>
      <c r="B869" s="345"/>
      <c r="C869" s="350"/>
      <c r="D869" s="345"/>
      <c r="E869" s="347"/>
      <c r="F869" s="358"/>
      <c r="G869" s="347"/>
      <c r="H869" s="357"/>
      <c r="I869" s="347"/>
      <c r="J869" s="357"/>
      <c r="K869" s="347"/>
      <c r="L869" s="357"/>
      <c r="M869" s="347"/>
      <c r="N869" s="357"/>
    </row>
    <row r="870" spans="1:14" s="21" customFormat="1">
      <c r="A870" s="347"/>
      <c r="B870" s="345"/>
      <c r="C870" s="350"/>
      <c r="D870" s="345"/>
      <c r="E870" s="347"/>
      <c r="F870" s="357"/>
      <c r="G870" s="347"/>
      <c r="H870" s="357"/>
      <c r="I870" s="347"/>
      <c r="J870" s="357"/>
      <c r="K870" s="347"/>
      <c r="L870" s="357"/>
      <c r="M870" s="347"/>
      <c r="N870" s="357"/>
    </row>
    <row r="871" spans="1:14" s="21" customFormat="1">
      <c r="A871" s="347"/>
      <c r="B871" s="345"/>
      <c r="C871" s="350"/>
      <c r="D871" s="345"/>
      <c r="E871" s="347"/>
      <c r="F871" s="357"/>
      <c r="G871" s="347"/>
      <c r="H871" s="357"/>
      <c r="I871" s="347"/>
      <c r="J871" s="357"/>
      <c r="K871" s="347"/>
      <c r="L871" s="357"/>
      <c r="M871" s="347"/>
      <c r="N871" s="357"/>
    </row>
    <row r="872" spans="1:14" s="21" customFormat="1">
      <c r="A872" s="347"/>
      <c r="B872" s="345"/>
      <c r="C872" s="350"/>
      <c r="D872" s="345"/>
      <c r="E872" s="347"/>
      <c r="F872" s="358"/>
      <c r="G872" s="347"/>
      <c r="H872" s="357"/>
      <c r="I872" s="347"/>
      <c r="J872" s="357"/>
      <c r="K872" s="347"/>
      <c r="L872" s="357"/>
      <c r="M872" s="347"/>
      <c r="N872" s="357"/>
    </row>
    <row r="873" spans="1:14" s="21" customFormat="1">
      <c r="A873" s="347"/>
      <c r="B873" s="345"/>
      <c r="C873" s="350"/>
      <c r="D873" s="345"/>
      <c r="E873" s="347"/>
      <c r="F873" s="358"/>
      <c r="G873" s="347"/>
      <c r="H873" s="357"/>
      <c r="I873" s="347"/>
      <c r="J873" s="357"/>
      <c r="K873" s="347"/>
      <c r="L873" s="357"/>
      <c r="M873" s="347"/>
      <c r="N873" s="357"/>
    </row>
    <row r="874" spans="1:14" s="21" customFormat="1">
      <c r="A874" s="347"/>
      <c r="B874" s="345"/>
      <c r="C874" s="347"/>
      <c r="D874" s="345"/>
      <c r="E874" s="347"/>
      <c r="F874" s="357"/>
      <c r="G874" s="347"/>
      <c r="H874" s="357"/>
      <c r="I874" s="347"/>
      <c r="J874" s="357"/>
      <c r="K874" s="347"/>
      <c r="L874" s="359"/>
      <c r="M874" s="347"/>
      <c r="N874" s="359"/>
    </row>
    <row r="875" spans="1:14" s="21" customFormat="1">
      <c r="A875" s="347"/>
      <c r="B875" s="345"/>
      <c r="C875" s="347"/>
      <c r="D875" s="345"/>
      <c r="E875" s="347"/>
      <c r="F875" s="357"/>
      <c r="G875" s="347"/>
      <c r="H875" s="357"/>
      <c r="I875" s="347"/>
      <c r="J875" s="357"/>
      <c r="K875" s="347"/>
      <c r="L875" s="359"/>
      <c r="M875" s="347"/>
      <c r="N875" s="359"/>
    </row>
    <row r="876" spans="1:14" s="21" customFormat="1">
      <c r="A876" s="347"/>
      <c r="B876" s="345"/>
      <c r="C876" s="347"/>
      <c r="D876" s="345"/>
      <c r="E876" s="347"/>
      <c r="F876" s="357"/>
      <c r="G876" s="347"/>
      <c r="H876" s="357"/>
      <c r="I876" s="347"/>
      <c r="J876" s="357"/>
      <c r="K876" s="347"/>
      <c r="L876" s="359"/>
      <c r="M876" s="347"/>
      <c r="N876" s="359"/>
    </row>
    <row r="877" spans="1:14" s="21" customFormat="1">
      <c r="A877" s="347"/>
      <c r="B877" s="345"/>
      <c r="C877" s="347"/>
      <c r="D877" s="345"/>
      <c r="E877" s="347"/>
      <c r="F877" s="357"/>
      <c r="G877" s="347"/>
      <c r="H877" s="357"/>
      <c r="I877" s="347"/>
      <c r="J877" s="357"/>
      <c r="K877" s="347"/>
      <c r="L877" s="359"/>
      <c r="M877" s="347"/>
      <c r="N877" s="359"/>
    </row>
    <row r="878" spans="1:14" s="21" customFormat="1">
      <c r="A878" s="347"/>
      <c r="B878" s="345"/>
      <c r="C878" s="350"/>
      <c r="D878" s="345"/>
      <c r="E878" s="347"/>
      <c r="F878" s="357"/>
      <c r="G878" s="347"/>
      <c r="H878" s="357"/>
      <c r="I878" s="347"/>
      <c r="J878" s="357"/>
      <c r="K878" s="347"/>
      <c r="L878" s="357"/>
      <c r="M878" s="347"/>
      <c r="N878" s="357"/>
    </row>
    <row r="879" spans="1:14" s="21" customFormat="1">
      <c r="A879" s="347"/>
      <c r="B879" s="345"/>
      <c r="C879" s="350"/>
      <c r="D879" s="345"/>
      <c r="E879" s="347"/>
      <c r="F879" s="357"/>
      <c r="G879" s="347"/>
      <c r="H879" s="357"/>
      <c r="I879" s="347"/>
      <c r="J879" s="357"/>
      <c r="K879" s="347"/>
      <c r="L879" s="357"/>
      <c r="M879" s="347"/>
      <c r="N879" s="357"/>
    </row>
    <row r="880" spans="1:14" s="21" customFormat="1">
      <c r="A880" s="347"/>
      <c r="B880" s="345"/>
      <c r="C880" s="350"/>
      <c r="D880" s="345"/>
      <c r="E880" s="347"/>
      <c r="F880" s="357"/>
      <c r="G880" s="347"/>
      <c r="H880" s="357"/>
      <c r="I880" s="347"/>
      <c r="J880" s="357"/>
      <c r="K880" s="347"/>
      <c r="L880" s="357"/>
      <c r="M880" s="347"/>
      <c r="N880" s="357"/>
    </row>
    <row r="881" spans="1:14" s="21" customFormat="1">
      <c r="A881" s="347"/>
      <c r="B881" s="345"/>
      <c r="C881" s="347"/>
      <c r="D881" s="345"/>
      <c r="E881" s="347"/>
      <c r="F881" s="357"/>
      <c r="G881" s="347"/>
      <c r="H881" s="357"/>
      <c r="I881" s="347"/>
      <c r="J881" s="357"/>
      <c r="K881" s="347"/>
      <c r="L881" s="359"/>
      <c r="M881" s="347"/>
      <c r="N881" s="359"/>
    </row>
    <row r="882" spans="1:14" s="21" customFormat="1">
      <c r="A882" s="347"/>
      <c r="B882" s="345"/>
      <c r="C882" s="347"/>
      <c r="D882" s="345"/>
      <c r="E882" s="347"/>
      <c r="F882" s="357"/>
      <c r="G882" s="347"/>
      <c r="H882" s="357"/>
      <c r="I882" s="347"/>
      <c r="J882" s="357"/>
      <c r="K882" s="347"/>
      <c r="L882" s="357"/>
      <c r="M882" s="347"/>
      <c r="N882" s="359"/>
    </row>
    <row r="883" spans="1:14" s="21" customFormat="1">
      <c r="A883" s="347"/>
      <c r="B883" s="345"/>
      <c r="C883" s="350"/>
      <c r="D883" s="345"/>
      <c r="E883" s="347"/>
      <c r="F883" s="357"/>
      <c r="G883" s="347"/>
      <c r="H883" s="357"/>
      <c r="I883" s="347"/>
      <c r="J883" s="357"/>
      <c r="K883" s="347"/>
      <c r="L883" s="357"/>
      <c r="M883" s="347"/>
      <c r="N883" s="357"/>
    </row>
    <row r="884" spans="1:14" s="21" customFormat="1">
      <c r="A884" s="347"/>
      <c r="B884" s="345"/>
      <c r="C884" s="347"/>
      <c r="D884" s="345"/>
      <c r="E884" s="347"/>
      <c r="F884" s="357"/>
      <c r="G884" s="347"/>
      <c r="H884" s="357"/>
      <c r="I884" s="347"/>
      <c r="J884" s="357"/>
      <c r="K884" s="347"/>
      <c r="L884" s="359"/>
      <c r="M884" s="347"/>
      <c r="N884" s="359"/>
    </row>
    <row r="885" spans="1:14" s="21" customFormat="1">
      <c r="A885" s="347"/>
      <c r="B885" s="345"/>
      <c r="C885" s="350"/>
      <c r="D885" s="345"/>
      <c r="E885" s="347"/>
      <c r="F885" s="357"/>
      <c r="G885" s="347"/>
      <c r="H885" s="357"/>
      <c r="I885" s="347"/>
      <c r="J885" s="357"/>
      <c r="K885" s="347"/>
      <c r="L885" s="357"/>
      <c r="M885" s="347"/>
      <c r="N885" s="357"/>
    </row>
    <row r="886" spans="1:14" s="21" customFormat="1">
      <c r="A886" s="347"/>
      <c r="B886" s="345"/>
      <c r="C886" s="350"/>
      <c r="D886" s="360"/>
      <c r="E886" s="347"/>
      <c r="F886" s="357"/>
      <c r="G886" s="347"/>
      <c r="H886" s="357"/>
      <c r="I886" s="347"/>
      <c r="J886" s="357"/>
      <c r="K886" s="347"/>
      <c r="L886" s="357"/>
      <c r="M886" s="347"/>
      <c r="N886" s="357"/>
    </row>
    <row r="887" spans="1:14" s="21" customFormat="1">
      <c r="A887" s="347"/>
      <c r="B887" s="345"/>
      <c r="C887" s="350"/>
      <c r="D887" s="360"/>
      <c r="E887" s="347"/>
      <c r="F887" s="358"/>
      <c r="G887" s="347"/>
      <c r="H887" s="358"/>
      <c r="I887" s="347"/>
      <c r="J887" s="358"/>
      <c r="K887" s="347"/>
      <c r="L887" s="357"/>
      <c r="M887" s="347"/>
      <c r="N887" s="357"/>
    </row>
    <row r="888" spans="1:14" s="21" customFormat="1">
      <c r="A888" s="347"/>
      <c r="B888" s="345"/>
      <c r="C888" s="350"/>
      <c r="D888" s="360"/>
      <c r="E888" s="347"/>
      <c r="F888" s="357"/>
      <c r="G888" s="347"/>
      <c r="H888" s="357"/>
      <c r="I888" s="347"/>
      <c r="J888" s="357"/>
      <c r="K888" s="347"/>
      <c r="L888" s="357"/>
      <c r="M888" s="347"/>
      <c r="N888" s="357"/>
    </row>
    <row r="889" spans="1:14" s="21" customFormat="1">
      <c r="A889" s="345"/>
      <c r="B889" s="345"/>
      <c r="C889" s="352"/>
      <c r="D889" s="360"/>
      <c r="E889" s="347"/>
      <c r="F889" s="358"/>
      <c r="G889" s="347"/>
      <c r="H889" s="358"/>
      <c r="I889" s="347"/>
      <c r="J889" s="358"/>
      <c r="K889" s="347"/>
      <c r="L889" s="358"/>
      <c r="M889" s="347"/>
      <c r="N889" s="357"/>
    </row>
    <row r="890" spans="1:14" s="21" customFormat="1">
      <c r="A890" s="347"/>
      <c r="B890" s="345"/>
      <c r="C890" s="347"/>
      <c r="D890" s="360"/>
      <c r="E890" s="347"/>
      <c r="F890" s="357"/>
      <c r="G890" s="347"/>
      <c r="H890" s="357"/>
      <c r="I890" s="347"/>
      <c r="J890" s="357"/>
      <c r="K890" s="347"/>
      <c r="L890" s="357"/>
      <c r="M890" s="347"/>
      <c r="N890" s="357"/>
    </row>
    <row r="891" spans="1:14" s="21" customFormat="1">
      <c r="A891" s="347"/>
      <c r="B891" s="345"/>
      <c r="C891" s="347"/>
      <c r="D891" s="360"/>
      <c r="E891" s="347"/>
      <c r="F891" s="357"/>
      <c r="G891" s="347"/>
      <c r="H891" s="357"/>
      <c r="I891" s="347"/>
      <c r="J891" s="357"/>
      <c r="K891" s="347"/>
      <c r="L891" s="357"/>
      <c r="M891" s="347"/>
      <c r="N891" s="357"/>
    </row>
    <row r="892" spans="1:14" s="21" customFormat="1">
      <c r="A892" s="347"/>
      <c r="B892" s="345"/>
      <c r="C892" s="350"/>
      <c r="D892" s="360"/>
      <c r="E892" s="347"/>
      <c r="F892" s="357"/>
      <c r="G892" s="347"/>
      <c r="H892" s="357"/>
      <c r="I892" s="347"/>
      <c r="J892" s="357"/>
      <c r="K892" s="347"/>
      <c r="L892" s="357"/>
      <c r="M892" s="347"/>
      <c r="N892" s="357"/>
    </row>
    <row r="893" spans="1:14" s="21" customFormat="1">
      <c r="A893" s="347"/>
      <c r="B893" s="345"/>
      <c r="C893" s="347"/>
      <c r="D893" s="360"/>
      <c r="E893" s="347"/>
      <c r="F893" s="357"/>
      <c r="G893" s="347"/>
      <c r="H893" s="359"/>
      <c r="I893" s="347"/>
      <c r="J893" s="359"/>
      <c r="K893" s="347"/>
      <c r="L893" s="359"/>
      <c r="M893" s="347"/>
      <c r="N893" s="359"/>
    </row>
    <row r="894" spans="1:14" s="21" customFormat="1">
      <c r="A894" s="347"/>
      <c r="B894" s="345"/>
      <c r="C894" s="347"/>
      <c r="D894" s="360"/>
      <c r="E894" s="347"/>
      <c r="F894" s="359"/>
      <c r="G894" s="347"/>
      <c r="H894" s="359"/>
      <c r="I894" s="347"/>
      <c r="J894" s="359"/>
      <c r="K894" s="347"/>
      <c r="L894" s="359"/>
      <c r="M894" s="347"/>
      <c r="N894" s="359"/>
    </row>
    <row r="895" spans="1:14" s="21" customFormat="1">
      <c r="A895" s="347"/>
      <c r="B895" s="345"/>
      <c r="C895" s="347"/>
      <c r="D895" s="361"/>
      <c r="E895" s="347"/>
      <c r="F895" s="359"/>
      <c r="G895" s="347"/>
      <c r="H895" s="359"/>
      <c r="I895" s="347"/>
      <c r="J895" s="359"/>
      <c r="K895" s="347"/>
      <c r="L895" s="359"/>
      <c r="M895" s="347"/>
      <c r="N895" s="359"/>
    </row>
    <row r="896" spans="1:14" s="21" customFormat="1">
      <c r="A896" s="347"/>
      <c r="B896" s="345"/>
      <c r="C896" s="347"/>
      <c r="D896" s="360"/>
      <c r="E896" s="347"/>
      <c r="F896" s="357"/>
      <c r="G896" s="347"/>
      <c r="H896" s="359"/>
      <c r="I896" s="347"/>
      <c r="J896" s="359"/>
      <c r="K896" s="347"/>
      <c r="L896" s="359"/>
      <c r="M896" s="347"/>
      <c r="N896" s="359"/>
    </row>
    <row r="897" spans="1:14" s="21" customFormat="1">
      <c r="A897" s="347"/>
      <c r="B897" s="345"/>
      <c r="C897" s="347"/>
      <c r="D897" s="360"/>
      <c r="E897" s="347"/>
      <c r="F897" s="357"/>
      <c r="G897" s="347"/>
      <c r="H897" s="357"/>
      <c r="I897" s="347"/>
      <c r="J897" s="357"/>
      <c r="K897" s="347"/>
      <c r="L897" s="359"/>
      <c r="M897" s="347"/>
      <c r="N897" s="359"/>
    </row>
    <row r="898" spans="1:14" s="21" customFormat="1">
      <c r="A898" s="347"/>
      <c r="B898" s="345"/>
      <c r="C898" s="350"/>
      <c r="D898" s="360"/>
      <c r="E898" s="347"/>
      <c r="F898" s="357"/>
      <c r="G898" s="347"/>
      <c r="H898" s="357"/>
      <c r="I898" s="347"/>
      <c r="J898" s="357"/>
      <c r="K898" s="347"/>
      <c r="L898" s="357"/>
      <c r="M898" s="347"/>
      <c r="N898" s="357"/>
    </row>
    <row r="899" spans="1:14" s="21" customFormat="1">
      <c r="A899" s="347"/>
      <c r="B899" s="345"/>
      <c r="C899" s="352"/>
      <c r="D899" s="345"/>
      <c r="E899" s="347"/>
      <c r="F899" s="358"/>
      <c r="G899" s="347"/>
      <c r="H899" s="358"/>
      <c r="I899" s="347"/>
      <c r="J899" s="358"/>
      <c r="K899" s="347"/>
      <c r="L899" s="358"/>
      <c r="M899" s="347"/>
      <c r="N899" s="357"/>
    </row>
    <row r="900" spans="1:14" s="21" customFormat="1">
      <c r="A900" s="345"/>
      <c r="B900" s="345"/>
      <c r="C900" s="352"/>
      <c r="D900" s="345"/>
      <c r="E900" s="347"/>
      <c r="F900" s="358"/>
      <c r="G900" s="347"/>
      <c r="H900" s="358"/>
      <c r="I900" s="347"/>
      <c r="J900" s="358"/>
      <c r="K900" s="347"/>
      <c r="L900" s="358"/>
      <c r="M900" s="347"/>
      <c r="N900" s="357"/>
    </row>
    <row r="901" spans="1:14" s="21" customFormat="1">
      <c r="A901" s="345"/>
      <c r="B901" s="345"/>
      <c r="C901" s="352"/>
      <c r="D901" s="345"/>
      <c r="E901" s="347"/>
      <c r="F901" s="358"/>
      <c r="G901" s="347"/>
      <c r="H901" s="358"/>
      <c r="I901" s="347"/>
      <c r="J901" s="358"/>
      <c r="K901" s="347"/>
      <c r="L901" s="358"/>
      <c r="M901" s="347"/>
      <c r="N901" s="357"/>
    </row>
    <row r="902" spans="1:14" s="21" customFormat="1">
      <c r="A902" s="314"/>
      <c r="B902" s="314"/>
      <c r="C902" s="314"/>
      <c r="D902" s="314"/>
      <c r="E902" s="314"/>
      <c r="F902" s="314"/>
      <c r="G902" s="314"/>
      <c r="H902" s="314"/>
      <c r="I902" s="314"/>
      <c r="J902" s="314"/>
      <c r="K902" s="314"/>
      <c r="L902" s="314"/>
      <c r="M902" s="314"/>
      <c r="N902" s="314"/>
    </row>
    <row r="903" spans="1:14" s="21" customFormat="1">
      <c r="A903" s="314"/>
      <c r="B903" s="362"/>
      <c r="C903" s="362"/>
      <c r="D903" s="363"/>
      <c r="E903" s="314"/>
      <c r="F903" s="314"/>
      <c r="G903" s="314"/>
      <c r="H903" s="314"/>
      <c r="I903" s="314"/>
      <c r="J903" s="314"/>
      <c r="K903" s="314"/>
      <c r="L903" s="314"/>
      <c r="M903" s="314"/>
      <c r="N903" s="314"/>
    </row>
    <row r="904" spans="1:14" s="21" customFormat="1">
      <c r="A904" s="314"/>
      <c r="B904" s="364"/>
      <c r="C904" s="364"/>
      <c r="D904" s="314"/>
      <c r="E904" s="314"/>
      <c r="F904" s="314"/>
      <c r="G904" s="314"/>
      <c r="H904" s="314"/>
      <c r="I904" s="314"/>
      <c r="J904" s="314"/>
      <c r="K904" s="314"/>
      <c r="L904" s="314"/>
      <c r="M904" s="314"/>
      <c r="N904" s="314"/>
    </row>
    <row r="905" spans="1:14" s="21" customFormat="1">
      <c r="A905" s="314"/>
      <c r="B905" s="364"/>
      <c r="C905" s="364"/>
      <c r="D905" s="314"/>
      <c r="E905" s="314"/>
      <c r="F905" s="314"/>
      <c r="G905" s="314"/>
      <c r="H905" s="314"/>
      <c r="I905" s="314"/>
      <c r="J905" s="314"/>
      <c r="K905" s="314"/>
      <c r="L905" s="314"/>
      <c r="M905" s="314"/>
      <c r="N905" s="314"/>
    </row>
    <row r="906" spans="1:14" s="21" customFormat="1">
      <c r="A906" s="314"/>
      <c r="B906" s="364"/>
      <c r="C906" s="364"/>
      <c r="D906" s="314"/>
      <c r="E906" s="314"/>
      <c r="F906" s="314"/>
      <c r="G906" s="314"/>
      <c r="H906" s="314"/>
      <c r="I906" s="314"/>
      <c r="J906" s="314"/>
      <c r="K906" s="314"/>
      <c r="L906" s="314"/>
      <c r="M906" s="314"/>
      <c r="N906" s="314"/>
    </row>
    <row r="907" spans="1:14" s="21" customFormat="1">
      <c r="A907" s="314"/>
      <c r="B907" s="364"/>
      <c r="C907" s="364"/>
      <c r="D907" s="314"/>
      <c r="E907" s="314"/>
      <c r="F907" s="314"/>
      <c r="G907" s="314"/>
      <c r="H907" s="314"/>
      <c r="I907" s="314"/>
      <c r="J907" s="314"/>
      <c r="K907" s="314"/>
      <c r="L907" s="314"/>
      <c r="M907" s="314"/>
      <c r="N907" s="314"/>
    </row>
    <row r="908" spans="1:14" s="21" customFormat="1">
      <c r="A908" s="314"/>
      <c r="B908" s="364"/>
      <c r="C908" s="364"/>
      <c r="D908" s="314"/>
      <c r="E908" s="314"/>
      <c r="F908" s="314"/>
      <c r="G908" s="314"/>
      <c r="H908" s="314"/>
      <c r="I908" s="314"/>
      <c r="J908" s="314"/>
      <c r="K908" s="314"/>
      <c r="L908" s="314"/>
      <c r="M908" s="314"/>
      <c r="N908" s="314"/>
    </row>
    <row r="909" spans="1:14" s="21" customFormat="1">
      <c r="A909" s="314"/>
      <c r="B909" s="364"/>
      <c r="C909" s="364"/>
      <c r="D909" s="314"/>
      <c r="E909" s="314"/>
      <c r="F909" s="314"/>
      <c r="G909" s="314"/>
      <c r="H909" s="314"/>
      <c r="I909" s="314"/>
      <c r="J909" s="314"/>
      <c r="K909" s="314"/>
      <c r="L909" s="314"/>
      <c r="M909" s="314"/>
      <c r="N909" s="314"/>
    </row>
    <row r="910" spans="1:14" s="21" customFormat="1">
      <c r="A910" s="314"/>
      <c r="B910" s="364"/>
      <c r="C910" s="364"/>
      <c r="D910" s="314"/>
      <c r="E910" s="314"/>
      <c r="F910" s="314"/>
      <c r="G910" s="314"/>
      <c r="H910" s="314"/>
      <c r="I910" s="314"/>
      <c r="J910" s="314"/>
      <c r="K910" s="314"/>
      <c r="L910" s="314"/>
      <c r="M910" s="314"/>
      <c r="N910" s="314"/>
    </row>
    <row r="911" spans="1:14" s="21" customFormat="1">
      <c r="A911" s="314"/>
      <c r="B911" s="364"/>
      <c r="C911" s="364"/>
      <c r="D911" s="314"/>
      <c r="E911" s="314"/>
      <c r="F911" s="314"/>
      <c r="G911" s="314"/>
      <c r="H911" s="314"/>
      <c r="I911" s="314"/>
      <c r="J911" s="314"/>
      <c r="K911" s="314"/>
      <c r="L911" s="314"/>
      <c r="M911" s="314"/>
      <c r="N911" s="314"/>
    </row>
    <row r="912" spans="1:14" s="21" customFormat="1">
      <c r="A912" s="314"/>
      <c r="B912" s="364"/>
      <c r="C912" s="364"/>
      <c r="D912" s="314"/>
      <c r="E912" s="314"/>
      <c r="F912" s="314"/>
      <c r="G912" s="314"/>
      <c r="H912" s="314"/>
      <c r="I912" s="314"/>
      <c r="J912" s="314"/>
      <c r="K912" s="314"/>
      <c r="L912" s="314"/>
      <c r="M912" s="314"/>
      <c r="N912" s="314"/>
    </row>
    <row r="913" spans="1:14" s="21" customFormat="1">
      <c r="A913" s="314"/>
      <c r="B913" s="364"/>
      <c r="C913" s="364"/>
      <c r="D913" s="314"/>
      <c r="E913" s="314"/>
      <c r="F913" s="314"/>
      <c r="G913" s="314"/>
      <c r="H913" s="314"/>
      <c r="I913" s="314"/>
      <c r="J913" s="314"/>
      <c r="K913" s="314"/>
      <c r="L913" s="314"/>
      <c r="M913" s="314"/>
      <c r="N913" s="314"/>
    </row>
    <row r="914" spans="1:14" s="21" customFormat="1">
      <c r="A914" s="314"/>
      <c r="B914" s="364"/>
      <c r="C914" s="364"/>
      <c r="D914" s="314"/>
      <c r="E914" s="314"/>
      <c r="F914" s="314"/>
      <c r="G914" s="314"/>
      <c r="H914" s="314"/>
      <c r="I914" s="314"/>
      <c r="J914" s="314"/>
      <c r="K914" s="314"/>
      <c r="L914" s="314"/>
      <c r="M914" s="314"/>
      <c r="N914" s="314"/>
    </row>
    <row r="915" spans="1:14" s="21" customFormat="1">
      <c r="A915" s="314"/>
      <c r="B915" s="364"/>
      <c r="C915" s="364"/>
      <c r="D915" s="314"/>
      <c r="E915" s="314"/>
      <c r="F915" s="314"/>
      <c r="G915" s="314"/>
      <c r="H915" s="314"/>
      <c r="I915" s="314"/>
      <c r="J915" s="314"/>
      <c r="K915" s="314"/>
      <c r="L915" s="314"/>
      <c r="M915" s="314"/>
      <c r="N915" s="314"/>
    </row>
    <row r="916" spans="1:14" s="21" customFormat="1">
      <c r="A916" s="314"/>
      <c r="B916" s="314"/>
      <c r="C916" s="314"/>
      <c r="D916" s="314"/>
      <c r="E916" s="314"/>
      <c r="F916" s="314"/>
      <c r="G916" s="314"/>
      <c r="H916" s="314"/>
      <c r="I916" s="314"/>
      <c r="J916" s="314"/>
      <c r="K916" s="314"/>
      <c r="L916" s="314"/>
      <c r="M916" s="314"/>
      <c r="N916" s="314"/>
    </row>
    <row r="917" spans="1:14" s="21" customFormat="1">
      <c r="A917" s="314"/>
      <c r="B917" s="314"/>
      <c r="C917" s="314"/>
      <c r="D917" s="314"/>
      <c r="E917" s="314"/>
      <c r="F917" s="314"/>
      <c r="G917" s="314"/>
      <c r="H917" s="314"/>
      <c r="I917" s="314"/>
      <c r="J917" s="314"/>
      <c r="K917" s="314"/>
      <c r="L917" s="314"/>
      <c r="M917" s="314"/>
      <c r="N917" s="314"/>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2" t="s">
        <v>11</v>
      </c>
      <c r="B1" s="422"/>
      <c r="C1" s="422"/>
      <c r="D1" s="422"/>
      <c r="E1" s="422"/>
    </row>
    <row r="2" spans="1:5">
      <c r="A2" s="423" t="s">
        <v>169</v>
      </c>
      <c r="B2" s="423"/>
      <c r="C2" s="423"/>
      <c r="D2" s="423"/>
      <c r="E2" s="423"/>
    </row>
    <row r="19" spans="1:5">
      <c r="A19" s="7" t="s">
        <v>170</v>
      </c>
    </row>
    <row r="20" spans="1:5">
      <c r="A20" s="7">
        <v>155400</v>
      </c>
      <c r="B20" s="7" t="s">
        <v>171</v>
      </c>
    </row>
    <row r="21" spans="1:5">
      <c r="A21" s="423" t="s">
        <v>172</v>
      </c>
      <c r="B21" s="423"/>
      <c r="C21" s="423"/>
      <c r="D21" s="423"/>
      <c r="E21" s="423"/>
    </row>
    <row r="38" spans="1:5">
      <c r="A38" s="7" t="s">
        <v>170</v>
      </c>
    </row>
    <row r="39" spans="1:5">
      <c r="A39" s="7">
        <v>100800</v>
      </c>
      <c r="B39" s="7" t="s">
        <v>171</v>
      </c>
    </row>
    <row r="40" spans="1:5">
      <c r="A40" s="423" t="s">
        <v>173</v>
      </c>
      <c r="B40" s="423"/>
      <c r="C40" s="423"/>
      <c r="D40" s="423"/>
      <c r="E40" s="423"/>
    </row>
    <row r="57" spans="1:5" ht="14.65" thickBot="1">
      <c r="A57" s="7" t="s">
        <v>170</v>
      </c>
    </row>
    <row r="58" spans="1:5" ht="14.65" thickBot="1">
      <c r="A58" s="9">
        <v>194000</v>
      </c>
      <c r="B58" s="7" t="s">
        <v>174</v>
      </c>
    </row>
    <row r="60" spans="1:5">
      <c r="A60" s="422" t="s">
        <v>175</v>
      </c>
      <c r="B60" s="422"/>
      <c r="C60" s="422"/>
      <c r="D60" s="422"/>
      <c r="E60" s="422"/>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2" t="s">
        <v>176</v>
      </c>
      <c r="B89" s="422"/>
      <c r="C89" s="422"/>
      <c r="D89" s="422"/>
      <c r="E89" s="422"/>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2" t="s">
        <v>177</v>
      </c>
      <c r="B98" s="422"/>
      <c r="C98" s="422"/>
      <c r="D98" s="422"/>
      <c r="E98" s="422"/>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2" t="s">
        <v>179</v>
      </c>
      <c r="B109" s="422"/>
      <c r="C109" s="422"/>
      <c r="D109" s="422"/>
      <c r="E109" s="422"/>
    </row>
    <row r="110" spans="1:5" ht="14.65" thickBot="1"/>
    <row r="111" spans="1:5" ht="14.65" thickBot="1">
      <c r="A111" s="17">
        <f>A122</f>
        <v>0.20481927710843381</v>
      </c>
      <c r="B111" s="7" t="s">
        <v>421</v>
      </c>
    </row>
    <row r="113" spans="1:12">
      <c r="A113" s="422" t="s">
        <v>178</v>
      </c>
      <c r="B113" s="422"/>
      <c r="C113" s="422"/>
      <c r="D113" s="422"/>
      <c r="E113" s="422"/>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2" t="s">
        <v>422</v>
      </c>
      <c r="B124" s="422"/>
      <c r="C124" s="422"/>
      <c r="D124" s="422"/>
      <c r="E124" s="422"/>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2" t="s">
        <v>106</v>
      </c>
      <c r="B134" s="422"/>
      <c r="C134" s="422"/>
      <c r="D134" s="422"/>
      <c r="E134" s="422"/>
    </row>
    <row r="135" spans="1:12">
      <c r="A135" s="24" t="s">
        <v>438</v>
      </c>
      <c r="B135" s="25"/>
      <c r="C135" s="25"/>
      <c r="D135" s="25"/>
      <c r="E135" s="25"/>
      <c r="F135" s="25"/>
      <c r="G135" s="25"/>
    </row>
    <row r="136" spans="1:12">
      <c r="A136" s="26"/>
      <c r="B136" s="425" t="s">
        <v>439</v>
      </c>
      <c r="C136" s="426"/>
      <c r="D136" s="426"/>
      <c r="E136" s="427"/>
      <c r="F136" s="25"/>
      <c r="G136" s="25"/>
    </row>
    <row r="137" spans="1:12">
      <c r="A137" s="27"/>
      <c r="B137" s="425" t="s">
        <v>440</v>
      </c>
      <c r="C137" s="427"/>
      <c r="D137" s="425" t="s">
        <v>441</v>
      </c>
      <c r="E137" s="427"/>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2" t="s">
        <v>182</v>
      </c>
      <c r="B165" s="422"/>
      <c r="C165" s="422"/>
      <c r="D165" s="422"/>
      <c r="E165" s="422"/>
    </row>
    <row r="166" spans="1:7" ht="14.65" thickBot="1">
      <c r="A166" s="21" t="s">
        <v>183</v>
      </c>
      <c r="B166" s="15">
        <v>0.4</v>
      </c>
    </row>
    <row r="167" spans="1:7" ht="14.65" thickBot="1">
      <c r="A167" s="7" t="s">
        <v>184</v>
      </c>
      <c r="B167" s="42">
        <f>(1+B166)^(1/(2020-2010))-1</f>
        <v>3.4219694129380196E-2</v>
      </c>
    </row>
    <row r="168" spans="1:7">
      <c r="B168" s="43"/>
    </row>
    <row r="169" spans="1:7">
      <c r="A169" s="422" t="s">
        <v>430</v>
      </c>
      <c r="B169" s="422"/>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2" t="s">
        <v>191</v>
      </c>
      <c r="B174" s="422"/>
      <c r="C174" s="422"/>
      <c r="D174" s="422"/>
      <c r="E174" s="422"/>
    </row>
    <row r="175" spans="1:7" ht="14.65" thickBot="1">
      <c r="A175" s="21" t="s">
        <v>437</v>
      </c>
      <c r="B175" s="43">
        <v>0.1246</v>
      </c>
    </row>
    <row r="176" spans="1:7" ht="14.65" thickBot="1">
      <c r="A176" s="21" t="s">
        <v>434</v>
      </c>
      <c r="B176" s="42">
        <f>1-B175</f>
        <v>0.87539999999999996</v>
      </c>
    </row>
    <row r="178" spans="1:5">
      <c r="A178" s="422" t="s">
        <v>185</v>
      </c>
      <c r="B178" s="422"/>
      <c r="C178" s="422"/>
      <c r="D178" s="422"/>
      <c r="E178" s="422"/>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2" t="s">
        <v>187</v>
      </c>
      <c r="B183" s="422"/>
      <c r="C183" s="422"/>
      <c r="D183" s="422"/>
      <c r="E183" s="422"/>
    </row>
    <row r="184" spans="1:5">
      <c r="A184" s="21" t="s">
        <v>563</v>
      </c>
      <c r="B184" s="84">
        <v>1.2E-2</v>
      </c>
    </row>
    <row r="185" spans="1:5">
      <c r="A185" s="21" t="s">
        <v>564</v>
      </c>
      <c r="B185" s="84">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2" t="s">
        <v>201</v>
      </c>
      <c r="B191" s="422"/>
      <c r="C191" s="422"/>
      <c r="D191" s="422"/>
      <c r="E191" s="422"/>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3" t="s">
        <v>1578</v>
      </c>
    </row>
    <row r="201" spans="1:9">
      <c r="A201" s="185" t="s">
        <v>1599</v>
      </c>
      <c r="B201" s="424" t="s">
        <v>1582</v>
      </c>
      <c r="C201" s="424"/>
      <c r="D201" s="424"/>
      <c r="E201" s="424"/>
      <c r="F201" s="424"/>
      <c r="G201" s="424"/>
      <c r="H201" s="424"/>
      <c r="I201" s="424"/>
    </row>
    <row r="202" spans="1:9">
      <c r="A202" s="82" t="s">
        <v>1583</v>
      </c>
      <c r="B202" s="82" t="s">
        <v>1584</v>
      </c>
      <c r="C202" s="82" t="s">
        <v>1585</v>
      </c>
      <c r="D202" s="82" t="s">
        <v>1586</v>
      </c>
      <c r="E202" s="82" t="s">
        <v>754</v>
      </c>
      <c r="F202" s="82" t="s">
        <v>91</v>
      </c>
      <c r="G202" s="82" t="s">
        <v>1587</v>
      </c>
      <c r="H202" s="82" t="s">
        <v>1588</v>
      </c>
      <c r="I202" s="82" t="s">
        <v>1589</v>
      </c>
    </row>
    <row r="203" spans="1:9">
      <c r="A203" s="82" t="s">
        <v>1590</v>
      </c>
      <c r="B203" s="92">
        <v>0</v>
      </c>
      <c r="C203" s="92">
        <v>6</v>
      </c>
      <c r="D203" s="92">
        <v>9</v>
      </c>
      <c r="E203" s="92">
        <v>25</v>
      </c>
      <c r="F203" s="92">
        <v>21</v>
      </c>
      <c r="G203" s="92">
        <v>215</v>
      </c>
      <c r="H203" s="92">
        <v>81</v>
      </c>
      <c r="I203" s="92">
        <v>134</v>
      </c>
    </row>
    <row r="204" spans="1:9">
      <c r="A204" s="82" t="s">
        <v>1591</v>
      </c>
      <c r="B204" s="92">
        <v>4</v>
      </c>
      <c r="C204" s="92">
        <v>3</v>
      </c>
      <c r="D204" s="92">
        <v>15</v>
      </c>
      <c r="E204" s="92">
        <v>40</v>
      </c>
      <c r="F204" s="92">
        <v>43</v>
      </c>
      <c r="G204" s="92">
        <v>163</v>
      </c>
      <c r="H204" s="92">
        <v>56</v>
      </c>
      <c r="I204" s="92">
        <v>94</v>
      </c>
    </row>
    <row r="205" spans="1:9" ht="14.65" thickBot="1">
      <c r="A205" s="47" t="s">
        <v>1592</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1593</v>
      </c>
      <c r="B206" s="17">
        <f>SUM(G205:H205)/SUM(G203:H203)</f>
        <v>-0.26013513513513514</v>
      </c>
    </row>
    <row r="207" spans="1:9" ht="14.65" thickBot="1">
      <c r="A207" s="160" t="s">
        <v>1594</v>
      </c>
      <c r="B207" s="17">
        <f>I205/I203</f>
        <v>-0.29850746268656714</v>
      </c>
    </row>
    <row r="209" spans="1:9">
      <c r="A209" s="185" t="s">
        <v>1600</v>
      </c>
      <c r="B209" s="424" t="s">
        <v>1582</v>
      </c>
      <c r="C209" s="424"/>
      <c r="D209" s="424"/>
      <c r="E209" s="424"/>
      <c r="F209" s="424"/>
      <c r="G209" s="424"/>
      <c r="H209" s="424"/>
      <c r="I209" s="424"/>
    </row>
    <row r="210" spans="1:9">
      <c r="A210" s="82" t="s">
        <v>1583</v>
      </c>
      <c r="B210" s="82" t="s">
        <v>1584</v>
      </c>
      <c r="C210" s="82" t="s">
        <v>1585</v>
      </c>
      <c r="D210" s="82" t="s">
        <v>1586</v>
      </c>
      <c r="E210" s="82" t="s">
        <v>754</v>
      </c>
      <c r="F210" s="82" t="s">
        <v>91</v>
      </c>
      <c r="G210" s="82" t="s">
        <v>1587</v>
      </c>
      <c r="H210" s="82" t="s">
        <v>1588</v>
      </c>
      <c r="I210" s="82" t="s">
        <v>1589</v>
      </c>
    </row>
    <row r="211" spans="1:9">
      <c r="A211" s="82" t="s">
        <v>1590</v>
      </c>
      <c r="B211" s="92">
        <v>0</v>
      </c>
      <c r="C211" s="92">
        <v>17</v>
      </c>
      <c r="D211" s="92">
        <v>18</v>
      </c>
      <c r="E211" s="92">
        <v>22</v>
      </c>
      <c r="F211" s="92">
        <v>12</v>
      </c>
      <c r="G211" s="92">
        <v>73</v>
      </c>
      <c r="H211" s="92">
        <v>21</v>
      </c>
      <c r="I211" s="92">
        <v>21</v>
      </c>
    </row>
    <row r="212" spans="1:9">
      <c r="A212" s="82" t="s">
        <v>1591</v>
      </c>
      <c r="B212" s="92">
        <v>0</v>
      </c>
      <c r="C212" s="92">
        <v>15</v>
      </c>
      <c r="D212" s="92">
        <v>22</v>
      </c>
      <c r="E212" s="92">
        <v>39</v>
      </c>
      <c r="F212" s="92">
        <v>23</v>
      </c>
      <c r="G212" s="92">
        <v>51</v>
      </c>
      <c r="H212" s="92">
        <v>17</v>
      </c>
      <c r="I212" s="92">
        <v>19</v>
      </c>
    </row>
    <row r="213" spans="1:9" ht="14.65" thickBot="1">
      <c r="A213" s="47" t="s">
        <v>1592</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1593</v>
      </c>
      <c r="B214" s="17">
        <f>SUM(G213:H213)/SUM(G211:H211)</f>
        <v>-0.27659574468085107</v>
      </c>
    </row>
    <row r="215" spans="1:9" ht="14.65" thickBot="1">
      <c r="A215" s="160" t="s">
        <v>1594</v>
      </c>
      <c r="B215" s="17">
        <f>I213/I211</f>
        <v>-9.5238095238095233E-2</v>
      </c>
    </row>
    <row r="217" spans="1:9">
      <c r="A217" s="184" t="s">
        <v>1601</v>
      </c>
      <c r="B217" s="424" t="s">
        <v>1582</v>
      </c>
      <c r="C217" s="424"/>
      <c r="D217" s="424"/>
      <c r="E217" s="424"/>
    </row>
    <row r="218" spans="1:9">
      <c r="A218" s="82" t="s">
        <v>1583</v>
      </c>
      <c r="B218" s="82" t="s">
        <v>1595</v>
      </c>
      <c r="C218" s="82" t="s">
        <v>1596</v>
      </c>
      <c r="D218" s="82" t="s">
        <v>1597</v>
      </c>
      <c r="E218" s="82" t="s">
        <v>91</v>
      </c>
    </row>
    <row r="219" spans="1:9">
      <c r="A219" s="82" t="s">
        <v>1590</v>
      </c>
      <c r="B219" s="92">
        <v>112</v>
      </c>
      <c r="C219" s="92">
        <v>16</v>
      </c>
      <c r="D219" s="92">
        <v>9</v>
      </c>
      <c r="E219" s="92">
        <v>134</v>
      </c>
    </row>
    <row r="220" spans="1:9">
      <c r="A220" s="82" t="s">
        <v>1591</v>
      </c>
      <c r="B220" s="92">
        <v>87</v>
      </c>
      <c r="C220" s="92">
        <v>17</v>
      </c>
      <c r="D220" s="92">
        <v>9</v>
      </c>
      <c r="E220" s="92">
        <v>151</v>
      </c>
    </row>
    <row r="221" spans="1:9" ht="14.65" thickBot="1">
      <c r="A221" s="47" t="s">
        <v>1592</v>
      </c>
      <c r="B221" s="7">
        <f>B220-B219</f>
        <v>-25</v>
      </c>
      <c r="C221" s="7">
        <f t="shared" ref="C221:E221" si="9">C220-C219</f>
        <v>1</v>
      </c>
      <c r="D221" s="7">
        <f t="shared" si="9"/>
        <v>0</v>
      </c>
      <c r="E221" s="7">
        <f t="shared" si="9"/>
        <v>17</v>
      </c>
    </row>
    <row r="222" spans="1:9" ht="14.65" thickBot="1">
      <c r="A222" s="160" t="s">
        <v>1598</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2021-02-26T17:03:14Z</dcterms:modified>
</cp:coreProperties>
</file>