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ESP\"/>
    </mc:Choice>
  </mc:AlternateContent>
  <xr:revisionPtr revIDLastSave="0" documentId="8_{A8DB12C8-F065-437B-99AD-5447280A3DB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US CPI Data" sheetId="8" r:id="rId2"/>
    <sheet name="FAME I subsidies" sheetId="5" r:id="rId3"/>
    <sheet name="FAME II subsidies" sheetId="7" r:id="rId4"/>
    <sheet name="India data from BNVP" sheetId="6" r:id="rId5"/>
    <sheet name="BESP-passengers" sheetId="3" r:id="rId6"/>
    <sheet name="BESP-freight" sheetId="4" r:id="rId7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I2" i="4"/>
  <c r="H2" i="4"/>
  <c r="G2" i="4"/>
  <c r="F2" i="4"/>
  <c r="E2" i="4"/>
  <c r="J7" i="4"/>
  <c r="I7" i="4"/>
  <c r="H7" i="4"/>
  <c r="G7" i="4"/>
  <c r="F7" i="4"/>
  <c r="E7" i="4"/>
  <c r="J7" i="3"/>
  <c r="I7" i="3"/>
  <c r="H7" i="3"/>
  <c r="G7" i="3"/>
  <c r="F7" i="3"/>
  <c r="E7" i="3"/>
  <c r="J3" i="3"/>
  <c r="I3" i="3"/>
  <c r="H3" i="3"/>
  <c r="G3" i="3"/>
  <c r="F3" i="3"/>
  <c r="E3" i="3"/>
  <c r="J6" i="3"/>
  <c r="I6" i="3"/>
  <c r="H6" i="3"/>
  <c r="G6" i="3"/>
  <c r="F6" i="3"/>
  <c r="E6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C22" i="7"/>
  <c r="C21" i="7"/>
  <c r="C20" i="7"/>
  <c r="C18" i="7"/>
  <c r="C19" i="7"/>
  <c r="B18" i="7"/>
  <c r="B22" i="7"/>
  <c r="B20" i="7"/>
  <c r="B19" i="7"/>
  <c r="AJ7" i="4" l="1"/>
  <c r="AJ7" i="3"/>
  <c r="AJ3" i="3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F11" i="7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B21" i="7" l="1"/>
  <c r="B80" i="5"/>
  <c r="B81" i="5" s="1"/>
  <c r="C80" i="5" l="1"/>
  <c r="C81" i="5" s="1"/>
  <c r="B2" i="3"/>
  <c r="E80" i="5"/>
  <c r="E81" i="5" s="1"/>
  <c r="B7" i="4" s="1"/>
  <c r="D80" i="5"/>
  <c r="D81" i="5" s="1"/>
  <c r="B7" i="3" s="1"/>
  <c r="D2" i="3" l="1"/>
  <c r="C2" i="3"/>
  <c r="D7" i="4"/>
  <c r="C7" i="4"/>
  <c r="C7" i="3"/>
  <c r="D7" i="3"/>
</calcChain>
</file>

<file path=xl/sharedStrings.xml><?xml version="1.0" encoding="utf-8"?>
<sst xmlns="http://schemas.openxmlformats.org/spreadsheetml/2006/main" count="211" uniqueCount="160">
  <si>
    <t>BESP BAU EV Subsidy Percentage</t>
  </si>
  <si>
    <t>Sources:</t>
  </si>
  <si>
    <t>http://www.fame-india.gov.in/ViewNotificationDetails.aspx?RowId=5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</si>
  <si>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</si>
  <si>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</si>
  <si>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</si>
  <si>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</si>
  <si>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</si>
  <si>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</si>
  <si>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</si>
  <si>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</si>
  <si>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</si>
  <si>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</si>
  <si>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</si>
  <si>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</si>
  <si>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Psgr LDVs</t>
  </si>
  <si>
    <t>Frgt LDVs</t>
  </si>
  <si>
    <t>Psgr HDVs</t>
  </si>
  <si>
    <t>Psgr Mtrbk</t>
  </si>
  <si>
    <t>Frgt Mtrbk</t>
  </si>
  <si>
    <t>BAU New Vehicle Price (2012 USD)</t>
  </si>
  <si>
    <t>We convert to 2012 USD, the currency input unit for the model.</t>
  </si>
  <si>
    <t>We convert back to Indian currency in the model's output area.</t>
  </si>
  <si>
    <t>Ruppees per dollar</t>
  </si>
  <si>
    <t>Ruppees per Crore</t>
  </si>
  <si>
    <t>Ruppees per Lakh</t>
  </si>
  <si>
    <t>We average the values for "variants" of various ICE engines, since we are only looking at</t>
  </si>
  <si>
    <t>subsidy rate is based on other properties of the analog non-electric vehicle (such as chassis</t>
  </si>
  <si>
    <t>size, etc.)</t>
  </si>
  <si>
    <t>Two-wheeler</t>
  </si>
  <si>
    <t>Three-wheeler</t>
  </si>
  <si>
    <t>BEV Subsidies</t>
  </si>
  <si>
    <t>We also average subsidies for conventional and advanced batteries in BEVs, where available.</t>
  </si>
  <si>
    <t>FAME legislative text, Gazette of India: Extraordinary</t>
  </si>
  <si>
    <t>Pages 38-39, Tables 1 to 4</t>
  </si>
  <si>
    <t>2012 USD</t>
  </si>
  <si>
    <t>(This is necessary to calculate the subsidy as a % of BNVP)</t>
  </si>
  <si>
    <t>Indirect subsidies like reduced customs duty or excemptions from excise duty</t>
  </si>
  <si>
    <t>Only direct central subsidies (FAME scheme) to incentivise demand creation are considered.</t>
  </si>
  <si>
    <t>https://www.iisd.org/sites/default/files/publications/india-energy-transition-2018update-annex.pdf</t>
  </si>
  <si>
    <t>Indirect subsidies (reference only)</t>
  </si>
  <si>
    <t>International Institute for Sustainable Development</t>
  </si>
  <si>
    <t>Table 2.3</t>
  </si>
  <si>
    <t>mainly to manufacturers of vehicles or specific parts.</t>
  </si>
  <si>
    <t>List of indirect subsidies are available in the IISD report, for reference.</t>
  </si>
  <si>
    <t>are not considered as they are effectively state revenue foregone, or are relevant</t>
  </si>
  <si>
    <t>BEV subsidies (none of which have combustion engines), and we assume the difference in</t>
  </si>
  <si>
    <t>Subsidy Percentage (dimensionless)</t>
  </si>
  <si>
    <t xml:space="preserve">Four wheeler </t>
  </si>
  <si>
    <t>Vehicle Type</t>
  </si>
  <si>
    <t>Registered e-2 wheelers</t>
  </si>
  <si>
    <t>Registered e-3 wheelers 
(incl. e-rickshaws)</t>
  </si>
  <si>
    <t>4W strong hybrid vehicle</t>
  </si>
  <si>
    <t>e-bus</t>
  </si>
  <si>
    <t>Incentives for BEVs (FAME II)</t>
  </si>
  <si>
    <t>https://dhi.nic.in/writereaddata/UploadFile/publicationNotificationFAME%20II%208March2019.pdf</t>
  </si>
  <si>
    <t>Ministry of Heavy Industry and Public Enterprises</t>
  </si>
  <si>
    <t>Notification on Phase-II of FAME India Scheme</t>
  </si>
  <si>
    <t>EPS category</t>
  </si>
  <si>
    <t>Price ($/vehicle)</t>
  </si>
  <si>
    <t>LPG vehicle</t>
  </si>
  <si>
    <t>hydrogen vehicle</t>
  </si>
  <si>
    <t>Rupees</t>
  </si>
  <si>
    <t>Historical Consumer Price Index for All Urban Consumers (CPI-U): U.S. city average, all items, index</t>
  </si>
  <si>
    <t>averages — Continued</t>
  </si>
  <si>
    <t>[1982-84=100, unless otherwise noted]</t>
  </si>
  <si>
    <t>Year</t>
  </si>
  <si>
    <t>Semiannual averages</t>
  </si>
  <si>
    <t>Annual avg.</t>
  </si>
  <si>
    <t>Percent change from previous</t>
  </si>
  <si>
    <t>Multiply by to get 2012 Dollars</t>
  </si>
  <si>
    <t>1st half</t>
  </si>
  <si>
    <t>2nd half</t>
  </si>
  <si>
    <t>Dec.</t>
  </si>
  <si>
    <t>1968.............................................................................     .</t>
  </si>
  <si>
    <t>–</t>
  </si>
  <si>
    <t>1969.............................................................................     .</t>
  </si>
  <si>
    <t>1970.............................................................................     .</t>
  </si>
  <si>
    <t>1971.............................................................................     .</t>
  </si>
  <si>
    <t>1972.............................................................................     .</t>
  </si>
  <si>
    <t>1973.............................................................................     .</t>
  </si>
  <si>
    <t>1974.............................................................................     .</t>
  </si>
  <si>
    <t>1975.............................................................................     .</t>
  </si>
  <si>
    <t>1976.............................................................................     .</t>
  </si>
  <si>
    <t>1977.............................................................................     .</t>
  </si>
  <si>
    <t>1978.............................................................................     .</t>
  </si>
  <si>
    <t>1979.............................................................................     .</t>
  </si>
  <si>
    <t>1980.............................................................................     .</t>
  </si>
  <si>
    <t>1981.............................................................................     .</t>
  </si>
  <si>
    <t>1982.............................................................................     .</t>
  </si>
  <si>
    <t>1983.............................................................................     .</t>
  </si>
  <si>
    <t>1984.............................................................................     .</t>
  </si>
  <si>
    <t>1985.............................................................................     .</t>
  </si>
  <si>
    <t>1986.............................................................................     .</t>
  </si>
  <si>
    <t>1987.............................................................................     .</t>
  </si>
  <si>
    <t>1988.............................................................................     .</t>
  </si>
  <si>
    <t>1989.............................................................................     .</t>
  </si>
  <si>
    <t>1990.............................................................................     .</t>
  </si>
  <si>
    <t>1991.............................................................................     .</t>
  </si>
  <si>
    <t>1992.............................................................................     .</t>
  </si>
  <si>
    <t>1993.............................................................................     .</t>
  </si>
  <si>
    <t>1994.............................................................................     .</t>
  </si>
  <si>
    <t>1995.............................................................................     .</t>
  </si>
  <si>
    <t>1996.............................................................................     .</t>
  </si>
  <si>
    <t>1997.............................................................................      .</t>
  </si>
  <si>
    <t>1998.............................................................................     .</t>
  </si>
  <si>
    <t>1999.............................................................................     .</t>
  </si>
  <si>
    <t>2000.............................................................................     .</t>
  </si>
  <si>
    <t>2001.............................................................................     .</t>
  </si>
  <si>
    <t>2002.............................................................................     .</t>
  </si>
  <si>
    <t>2003.............................................................................     .</t>
  </si>
  <si>
    <t>2004.............................................................................     .</t>
  </si>
  <si>
    <t>2005.............................................................................     .</t>
  </si>
  <si>
    <t>2006.............................................................................     .</t>
  </si>
  <si>
    <t>2007.............................................................................     .</t>
  </si>
  <si>
    <t>2008.............................................................................     .</t>
  </si>
  <si>
    <t>2009.............................................................................     .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</si>
  <si>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</si>
  <si>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</si>
  <si>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</si>
  <si>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</si>
  <si>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</si>
  <si>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</si>
  <si>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</si>
  <si>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</si>
  <si>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</si>
  <si>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Source: See "cpi.xlsx" in US model input data folder</t>
  </si>
  <si>
    <t xml:space="preserve">See "conversion factors.xlsx" in India input data folder </t>
  </si>
  <si>
    <t>INR 2019</t>
  </si>
  <si>
    <t>Max Ex-factory price to avail incentives</t>
  </si>
  <si>
    <t>subsidy as a percentage of price for buses and other categories.</t>
  </si>
  <si>
    <t>Passenger HDVs</t>
  </si>
  <si>
    <t>Passenger motorbikes</t>
  </si>
  <si>
    <t>Freight motorbikes</t>
  </si>
  <si>
    <t>Annexure 2 (Percentage of Subsidy)</t>
  </si>
  <si>
    <t>Item 26, Page 8 - Cap on Incentives</t>
  </si>
  <si>
    <t>India’s Energy Transition:  Subsidies for Fossil Fuels and Renewable Energy</t>
  </si>
  <si>
    <t>Freight LDVs</t>
  </si>
  <si>
    <t>Cap for remaining vehicles</t>
  </si>
  <si>
    <t>Till 2018, FAME I scheme incentives are used.</t>
  </si>
  <si>
    <t>and Rs. 20000/kWh for buses and trucks.</t>
  </si>
  <si>
    <t>Cap on subsidies for buses and 2 wheelers</t>
  </si>
  <si>
    <t xml:space="preserve">Incentives for BEVs (FAME I) </t>
  </si>
  <si>
    <t>FAME II Update</t>
  </si>
  <si>
    <t>Press Information Bureau, Govt. of India</t>
  </si>
  <si>
    <t>Year-End- Review of Ministry of Heavy Industries – 2021</t>
  </si>
  <si>
    <t>https://pib.gov.in/pressreleasepage.aspx?prid=1784161</t>
  </si>
  <si>
    <t xml:space="preserve">From 2019 onward, FAME II incentive rates are used. FAME II has caps on max available </t>
  </si>
  <si>
    <t xml:space="preserve"> From 2022 onward, updates made to the FAME II incentive rates in 2021 are considered.</t>
  </si>
  <si>
    <t>commercial e-4 wheelers (taxis)</t>
  </si>
  <si>
    <t>Total approximate incentive @Rs. 10000/kWh for 4 wheelers;</t>
  </si>
  <si>
    <t>Rs 10,000/kWh from 2019-2021 and 15,000/Kwh from 2022-2024 for 2 wheelers;</t>
  </si>
  <si>
    <t>Incentives for all 2 wheelers, and public and commercial vehicles in other vehicle categories.</t>
  </si>
  <si>
    <t>Subsidy (2019, '20, '21) %</t>
  </si>
  <si>
    <t>Subsidy (2022, '23, '24) %</t>
  </si>
  <si>
    <t>Incentive/vehicle (2019-21)</t>
  </si>
  <si>
    <t>Incentive/vehicle (2022-24)</t>
  </si>
  <si>
    <t>EPS Category</t>
  </si>
  <si>
    <t xml:space="preserve">Passenger ships </t>
  </si>
  <si>
    <t>Passenger ships (repuposed as taxis for India)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</si>
</sst>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Fill="1"/>
    <xf numFmtId="0" fontId="1" fillId="2" borderId="0" xfId="0" applyFont="1" applyFill="1"/>
    <xf numFmtId="0" fontId="0" fillId="2" borderId="0" xfId="0" applyFill="1"/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1" applyFont="1" applyAlignment="1">
      <alignment horizontal="left"/>
    </xf>
    <xf numFmtId="0" fontId="0" fillId="0" borderId="0" xfId="0" applyFill="1"/>
    <xf numFmtId="0" fontId="0" fillId="0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3" borderId="0" xfId="0" applyFont="1" applyFill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4" fontId="0" fillId="3" borderId="0" xfId="0" applyNumberFormat="1" applyFill="1"/>
    <xf numFmtId="10" fontId="0" fillId="0" borderId="0" xfId="0" applyNumberFormat="1"/>
    <xf numFmtId="0" fontId="3" fillId="0" borderId="0" xfId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  <xf numFmtId="9" fontId="0" fillId="0" borderId="0" xfId="2" applyFon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602461</xdr:colOff>
      <xdr:row>29</xdr:row>
      <xdr:rowOff>107149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55461" cy="5410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4</xdr:col>
      <xdr:colOff>571979</xdr:colOff>
      <xdr:row>68</xdr:row>
      <xdr:rowOff>38706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0"/>
          <a:ext cx="5524979" cy="6988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ib.gov.in/pressreleasepage.aspx?prid=1784161" TargetMode="External"/><Relationship Id="rId2" Type="http://schemas.openxmlformats.org/officeDocument/2006/relationships/hyperlink" Target="https://dhi.nic.in/writereaddata/UploadFile/publicationNotificationFAME%20II%208March2019.pdf" TargetMode="External"/><Relationship Id="rId1" Type="http://schemas.openxmlformats.org/officeDocument/2006/relationships/hyperlink" Target="http://www.fame-india.gov.in/ViewNotificationDetails.aspx?RowId=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B30" sqref="B30"/>
    </sheetView>
  </sheetViews>
  <sheetFormatPr defaultRowHeight="15" x14ac:dyDescent="0.25"/>
  <cols>
    <col min="2" max="2" width="70.85546875" style="2" customWidth="1"/>
    <col min="4" max="4" width="63.28515625" customWidth="1"/>
  </cols>
  <sheetData>
    <row r="1" spans="1:4" x14ac:dyDescent="0.25">
      <c r="A1" s="1" t="s">
        <v>0</v>
      </c>
    </row>
    <row r="3" spans="1:4" x14ac:dyDescent="0.25">
      <c r="A3" s="1" t="s">
        <v>1</v>
      </c>
      <c r="B3" s="3" t="s">
        <v>142</v>
      </c>
      <c r="D3" s="3" t="s">
        <v>40</v>
      </c>
    </row>
    <row r="4" spans="1:4" x14ac:dyDescent="0.25">
      <c r="B4" s="2" t="s">
        <v>56</v>
      </c>
      <c r="D4" t="s">
        <v>41</v>
      </c>
    </row>
    <row r="5" spans="1:4" x14ac:dyDescent="0.25">
      <c r="B5" s="2">
        <v>2015</v>
      </c>
      <c r="D5" s="2">
        <v>2018</v>
      </c>
    </row>
    <row r="6" spans="1:4" x14ac:dyDescent="0.25">
      <c r="B6" s="2" t="s">
        <v>33</v>
      </c>
      <c r="D6" t="s">
        <v>136</v>
      </c>
    </row>
    <row r="7" spans="1:4" x14ac:dyDescent="0.25">
      <c r="B7" s="7" t="s">
        <v>2</v>
      </c>
      <c r="D7" t="s">
        <v>39</v>
      </c>
    </row>
    <row r="8" spans="1:4" x14ac:dyDescent="0.25">
      <c r="B8" s="16" t="s">
        <v>34</v>
      </c>
      <c r="D8" t="s">
        <v>42</v>
      </c>
    </row>
    <row r="9" spans="1:4" x14ac:dyDescent="0.25">
      <c r="A9" s="4"/>
    </row>
    <row r="10" spans="1:4" x14ac:dyDescent="0.25">
      <c r="D10" s="3" t="s">
        <v>54</v>
      </c>
    </row>
    <row r="11" spans="1:4" x14ac:dyDescent="0.25">
      <c r="D11" s="2" t="s">
        <v>56</v>
      </c>
    </row>
    <row r="12" spans="1:4" x14ac:dyDescent="0.25">
      <c r="D12" s="2">
        <v>2019</v>
      </c>
    </row>
    <row r="13" spans="1:4" x14ac:dyDescent="0.25">
      <c r="D13" t="s">
        <v>57</v>
      </c>
    </row>
    <row r="14" spans="1:4" x14ac:dyDescent="0.25">
      <c r="D14" s="28" t="s">
        <v>55</v>
      </c>
    </row>
    <row r="15" spans="1:4" x14ac:dyDescent="0.25">
      <c r="D15" t="s">
        <v>134</v>
      </c>
    </row>
    <row r="16" spans="1:4" x14ac:dyDescent="0.25">
      <c r="D16" t="s">
        <v>135</v>
      </c>
    </row>
    <row r="17" spans="1:4" x14ac:dyDescent="0.25">
      <c r="A17" s="1" t="s">
        <v>3</v>
      </c>
    </row>
    <row r="18" spans="1:4" x14ac:dyDescent="0.25">
      <c r="A18" s="18" t="s">
        <v>38</v>
      </c>
      <c r="B18" s="17"/>
      <c r="D18" s="3" t="s">
        <v>143</v>
      </c>
    </row>
    <row r="19" spans="1:4" x14ac:dyDescent="0.25">
      <c r="A19" s="18" t="s">
        <v>37</v>
      </c>
      <c r="B19" s="17"/>
      <c r="D19" t="s">
        <v>144</v>
      </c>
    </row>
    <row r="20" spans="1:4" x14ac:dyDescent="0.25">
      <c r="A20" s="18" t="s">
        <v>45</v>
      </c>
      <c r="B20" s="17"/>
      <c r="D20" s="35">
        <v>2021</v>
      </c>
    </row>
    <row r="21" spans="1:4" x14ac:dyDescent="0.25">
      <c r="A21" s="18" t="s">
        <v>43</v>
      </c>
      <c r="B21" s="17"/>
      <c r="D21" t="s">
        <v>145</v>
      </c>
    </row>
    <row r="22" spans="1:4" x14ac:dyDescent="0.25">
      <c r="A22" s="18" t="s">
        <v>139</v>
      </c>
      <c r="B22" s="17"/>
      <c r="D22" s="28" t="s">
        <v>146</v>
      </c>
    </row>
    <row r="23" spans="1:4" x14ac:dyDescent="0.25">
      <c r="A23" s="18" t="s">
        <v>147</v>
      </c>
      <c r="B23" s="17"/>
    </row>
    <row r="24" spans="1:4" x14ac:dyDescent="0.25">
      <c r="A24" s="18" t="s">
        <v>130</v>
      </c>
      <c r="B24" s="17"/>
    </row>
    <row r="25" spans="1:4" x14ac:dyDescent="0.25">
      <c r="A25" s="18" t="s">
        <v>148</v>
      </c>
      <c r="B25" s="17"/>
    </row>
    <row r="26" spans="1:4" x14ac:dyDescent="0.25">
      <c r="A26" s="18"/>
      <c r="B26" s="17"/>
    </row>
    <row r="27" spans="1:4" x14ac:dyDescent="0.25">
      <c r="A27" s="18" t="s">
        <v>44</v>
      </c>
      <c r="B27" s="17"/>
    </row>
    <row r="28" spans="1:4" x14ac:dyDescent="0.25">
      <c r="A28" s="18"/>
      <c r="B28" s="17"/>
    </row>
    <row r="29" spans="1:4" x14ac:dyDescent="0.25">
      <c r="A29" t="s">
        <v>21</v>
      </c>
      <c r="B29"/>
    </row>
    <row r="30" spans="1:4" x14ac:dyDescent="0.25">
      <c r="A30" t="s">
        <v>22</v>
      </c>
      <c r="B30"/>
    </row>
    <row r="31" spans="1:4" x14ac:dyDescent="0.25">
      <c r="A31" t="s">
        <v>36</v>
      </c>
      <c r="B31"/>
    </row>
    <row r="32" spans="1:4" x14ac:dyDescent="0.25">
      <c r="B32"/>
    </row>
    <row r="33" spans="1:3" x14ac:dyDescent="0.25">
      <c r="A33" s="1" t="s">
        <v>23</v>
      </c>
      <c r="B33"/>
    </row>
    <row r="34" spans="1:3" x14ac:dyDescent="0.25">
      <c r="A34">
        <v>66.319999999999993</v>
      </c>
      <c r="B34" s="2">
        <v>2015</v>
      </c>
      <c r="C34" s="25" t="s">
        <v>127</v>
      </c>
    </row>
    <row r="35" spans="1:3" x14ac:dyDescent="0.25">
      <c r="A35">
        <v>68.66</v>
      </c>
      <c r="B35" s="2">
        <v>2018</v>
      </c>
    </row>
    <row r="36" spans="1:3" x14ac:dyDescent="0.25">
      <c r="A36" s="1" t="s">
        <v>24</v>
      </c>
      <c r="B36"/>
    </row>
    <row r="37" spans="1:3" x14ac:dyDescent="0.25">
      <c r="A37">
        <v>10000000</v>
      </c>
      <c r="B37"/>
    </row>
    <row r="38" spans="1:3" x14ac:dyDescent="0.25">
      <c r="B38"/>
    </row>
    <row r="39" spans="1:3" x14ac:dyDescent="0.25">
      <c r="A39" s="1" t="s">
        <v>25</v>
      </c>
      <c r="B39"/>
    </row>
    <row r="40" spans="1:3" x14ac:dyDescent="0.25">
      <c r="A40">
        <v>100000</v>
      </c>
      <c r="B40"/>
    </row>
    <row r="42" spans="1:3" x14ac:dyDescent="0.25">
      <c r="A42" s="1"/>
    </row>
    <row r="43" spans="1:3" x14ac:dyDescent="0.25">
      <c r="A43" s="27"/>
      <c r="B43"/>
    </row>
    <row r="44" spans="1:3" x14ac:dyDescent="0.25">
      <c r="B44"/>
    </row>
  </sheetData>
  <hyperlinks>
    <hyperlink ref="B7" r:id="rId1" xr:uid="{00000000-0004-0000-0000-000000000000}"/>
    <hyperlink ref="D14" r:id="rId2" xr:uid="{CE9DCEEF-D2EF-4EE5-A687-805E90B8B0AB}"/>
    <hyperlink ref="D22" r:id="rId3" xr:uid="{05A9072E-98B4-4505-B697-14241F07290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541F-3EBC-4549-936B-7E451B157FAE}">
  <dimension ref="A1:O57"/>
  <sheetViews>
    <sheetView topLeftCell="A44" workbookViewId="0">
      <selection activeCell="H59" sqref="H59"/>
    </sheetView>
  </sheetViews>
  <sheetFormatPr defaultRowHeight="15" x14ac:dyDescent="0.25"/>
  <cols>
    <col min="14" max="14" width="10.5703125" customWidth="1"/>
    <col min="15" max="15" width="28.140625" customWidth="1"/>
  </cols>
  <sheetData>
    <row r="1" spans="1:7" x14ac:dyDescent="0.25">
      <c r="A1" s="25" t="s">
        <v>126</v>
      </c>
    </row>
    <row r="2" spans="1:7" x14ac:dyDescent="0.25">
      <c r="A2" t="s">
        <v>63</v>
      </c>
    </row>
    <row r="3" spans="1:7" x14ac:dyDescent="0.25">
      <c r="A3" t="s">
        <v>64</v>
      </c>
    </row>
    <row r="4" spans="1:7" x14ac:dyDescent="0.25">
      <c r="A4" t="s">
        <v>65</v>
      </c>
    </row>
    <row r="5" spans="1:7" x14ac:dyDescent="0.25">
      <c r="A5" t="s">
        <v>66</v>
      </c>
      <c r="B5" t="s">
        <v>67</v>
      </c>
      <c r="D5" t="s">
        <v>68</v>
      </c>
      <c r="E5" t="s">
        <v>69</v>
      </c>
      <c r="G5" s="1" t="s">
        <v>70</v>
      </c>
    </row>
    <row r="6" spans="1:7" x14ac:dyDescent="0.25">
      <c r="B6" t="s">
        <v>71</v>
      </c>
      <c r="C6" t="s">
        <v>72</v>
      </c>
      <c r="E6" t="s">
        <v>73</v>
      </c>
      <c r="F6" t="s">
        <v>68</v>
      </c>
    </row>
    <row r="7" spans="1:7" x14ac:dyDescent="0.25">
      <c r="A7" t="s">
        <v>74</v>
      </c>
      <c r="B7" t="s">
        <v>75</v>
      </c>
      <c r="C7" t="s">
        <v>75</v>
      </c>
      <c r="D7">
        <v>34.799999999999997</v>
      </c>
      <c r="E7">
        <v>4.7</v>
      </c>
      <c r="F7">
        <v>4.2</v>
      </c>
    </row>
    <row r="8" spans="1:7" x14ac:dyDescent="0.25">
      <c r="A8" t="s">
        <v>76</v>
      </c>
      <c r="B8" t="s">
        <v>75</v>
      </c>
      <c r="C8" t="s">
        <v>75</v>
      </c>
      <c r="D8">
        <v>36.700000000000003</v>
      </c>
      <c r="E8">
        <v>6.2</v>
      </c>
      <c r="F8">
        <v>5.5</v>
      </c>
    </row>
    <row r="9" spans="1:7" x14ac:dyDescent="0.25">
      <c r="A9" t="s">
        <v>77</v>
      </c>
      <c r="B9" t="s">
        <v>75</v>
      </c>
      <c r="C9" t="s">
        <v>75</v>
      </c>
      <c r="D9">
        <v>38.799999999999997</v>
      </c>
      <c r="E9">
        <v>5.6</v>
      </c>
      <c r="F9">
        <v>5.7</v>
      </c>
    </row>
    <row r="10" spans="1:7" x14ac:dyDescent="0.25">
      <c r="A10" t="s">
        <v>78</v>
      </c>
      <c r="B10" t="s">
        <v>75</v>
      </c>
      <c r="C10" t="s">
        <v>75</v>
      </c>
      <c r="D10">
        <v>40.5</v>
      </c>
      <c r="E10">
        <v>3.3</v>
      </c>
      <c r="F10">
        <v>4.4000000000000004</v>
      </c>
    </row>
    <row r="11" spans="1:7" x14ac:dyDescent="0.25">
      <c r="A11" t="s">
        <v>79</v>
      </c>
      <c r="B11" t="s">
        <v>75</v>
      </c>
      <c r="C11" t="s">
        <v>75</v>
      </c>
      <c r="D11">
        <v>41.8</v>
      </c>
      <c r="E11">
        <v>3.4</v>
      </c>
      <c r="F11">
        <v>3.2</v>
      </c>
    </row>
    <row r="12" spans="1:7" x14ac:dyDescent="0.25">
      <c r="A12" t="s">
        <v>80</v>
      </c>
      <c r="B12" t="s">
        <v>75</v>
      </c>
      <c r="C12" t="s">
        <v>75</v>
      </c>
      <c r="D12">
        <v>44.4</v>
      </c>
      <c r="E12">
        <v>8.6999999999999993</v>
      </c>
      <c r="F12">
        <v>6.2</v>
      </c>
    </row>
    <row r="13" spans="1:7" x14ac:dyDescent="0.25">
      <c r="A13" t="s">
        <v>81</v>
      </c>
      <c r="B13" t="s">
        <v>75</v>
      </c>
      <c r="C13" t="s">
        <v>75</v>
      </c>
      <c r="D13">
        <v>49.3</v>
      </c>
      <c r="E13">
        <v>12.3</v>
      </c>
      <c r="F13">
        <v>11</v>
      </c>
    </row>
    <row r="14" spans="1:7" x14ac:dyDescent="0.25">
      <c r="A14" t="s">
        <v>82</v>
      </c>
      <c r="B14" t="s">
        <v>75</v>
      </c>
      <c r="C14" t="s">
        <v>75</v>
      </c>
      <c r="D14">
        <v>53.8</v>
      </c>
      <c r="E14">
        <v>6.9</v>
      </c>
      <c r="F14">
        <v>9.1</v>
      </c>
    </row>
    <row r="15" spans="1:7" x14ac:dyDescent="0.25">
      <c r="A15" t="s">
        <v>83</v>
      </c>
      <c r="B15" t="s">
        <v>75</v>
      </c>
      <c r="C15" t="s">
        <v>75</v>
      </c>
      <c r="D15">
        <v>56.9</v>
      </c>
      <c r="E15">
        <v>4.9000000000000004</v>
      </c>
      <c r="F15">
        <v>5.8</v>
      </c>
    </row>
    <row r="16" spans="1:7" x14ac:dyDescent="0.25">
      <c r="A16" t="s">
        <v>84</v>
      </c>
      <c r="B16" t="s">
        <v>75</v>
      </c>
      <c r="C16" t="s">
        <v>75</v>
      </c>
      <c r="D16">
        <v>60.6</v>
      </c>
      <c r="E16">
        <v>6.7</v>
      </c>
      <c r="F16">
        <v>6.5</v>
      </c>
    </row>
    <row r="17" spans="1:15" x14ac:dyDescent="0.25">
      <c r="A17" t="s">
        <v>85</v>
      </c>
      <c r="B17" t="s">
        <v>75</v>
      </c>
      <c r="C17" t="s">
        <v>75</v>
      </c>
      <c r="D17">
        <v>65.2</v>
      </c>
      <c r="E17">
        <v>9</v>
      </c>
      <c r="F17">
        <v>7.6</v>
      </c>
    </row>
    <row r="18" spans="1:15" x14ac:dyDescent="0.25">
      <c r="A18" t="s">
        <v>86</v>
      </c>
      <c r="B18" t="s">
        <v>75</v>
      </c>
      <c r="C18" t="s">
        <v>75</v>
      </c>
      <c r="D18">
        <v>72.599999999999994</v>
      </c>
      <c r="E18">
        <v>13.3</v>
      </c>
      <c r="F18">
        <v>11.3</v>
      </c>
    </row>
    <row r="19" spans="1:15" x14ac:dyDescent="0.25">
      <c r="A19" t="s">
        <v>87</v>
      </c>
      <c r="B19" t="s">
        <v>75</v>
      </c>
      <c r="C19" t="s">
        <v>75</v>
      </c>
      <c r="D19">
        <v>82.4</v>
      </c>
      <c r="E19">
        <v>12.5</v>
      </c>
      <c r="F19">
        <v>13.5</v>
      </c>
    </row>
    <row r="20" spans="1:15" x14ac:dyDescent="0.25">
      <c r="A20" t="s">
        <v>88</v>
      </c>
      <c r="B20" t="s">
        <v>75</v>
      </c>
      <c r="C20" t="s">
        <v>75</v>
      </c>
      <c r="D20">
        <v>90.9</v>
      </c>
      <c r="E20">
        <v>8.9</v>
      </c>
      <c r="F20">
        <v>10.3</v>
      </c>
    </row>
    <row r="21" spans="1:15" x14ac:dyDescent="0.25">
      <c r="A21" t="s">
        <v>89</v>
      </c>
      <c r="B21" t="s">
        <v>75</v>
      </c>
      <c r="C21" t="s">
        <v>75</v>
      </c>
      <c r="D21">
        <v>96.5</v>
      </c>
      <c r="E21">
        <v>3.8</v>
      </c>
      <c r="F21">
        <v>6.2</v>
      </c>
    </row>
    <row r="22" spans="1:15" x14ac:dyDescent="0.25">
      <c r="A22" t="s">
        <v>90</v>
      </c>
      <c r="B22" t="s">
        <v>75</v>
      </c>
      <c r="C22" t="s">
        <v>75</v>
      </c>
      <c r="D22">
        <v>99.6</v>
      </c>
      <c r="E22">
        <v>3.8</v>
      </c>
      <c r="F22">
        <v>3.2</v>
      </c>
    </row>
    <row r="23" spans="1:15" x14ac:dyDescent="0.25">
      <c r="A23" t="s">
        <v>91</v>
      </c>
      <c r="B23">
        <v>102.9</v>
      </c>
      <c r="C23">
        <v>104.9</v>
      </c>
      <c r="D23">
        <v>103.9</v>
      </c>
      <c r="E23">
        <v>3.9</v>
      </c>
      <c r="F23">
        <v>4.3</v>
      </c>
    </row>
    <row r="24" spans="1:15" x14ac:dyDescent="0.25">
      <c r="A24" t="s">
        <v>92</v>
      </c>
      <c r="B24">
        <v>106.6</v>
      </c>
      <c r="C24">
        <v>108.5</v>
      </c>
      <c r="D24">
        <v>107.6</v>
      </c>
      <c r="E24">
        <v>3.8</v>
      </c>
      <c r="F24">
        <v>3.6</v>
      </c>
    </row>
    <row r="25" spans="1:15" x14ac:dyDescent="0.25">
      <c r="A25" t="s">
        <v>93</v>
      </c>
      <c r="B25">
        <v>109.1</v>
      </c>
      <c r="C25">
        <v>110.1</v>
      </c>
      <c r="D25">
        <v>109.6</v>
      </c>
      <c r="E25">
        <v>1.1000000000000001</v>
      </c>
      <c r="F25">
        <v>1.9</v>
      </c>
    </row>
    <row r="26" spans="1:15" x14ac:dyDescent="0.25">
      <c r="A26" t="s">
        <v>94</v>
      </c>
      <c r="B26">
        <v>112.4</v>
      </c>
      <c r="C26">
        <v>114.9</v>
      </c>
      <c r="D26">
        <v>113.6</v>
      </c>
      <c r="E26">
        <v>4.4000000000000004</v>
      </c>
      <c r="F26">
        <v>3.6</v>
      </c>
    </row>
    <row r="27" spans="1:15" x14ac:dyDescent="0.25">
      <c r="A27" t="s">
        <v>95</v>
      </c>
      <c r="B27">
        <v>116.8</v>
      </c>
      <c r="C27">
        <v>119.7</v>
      </c>
      <c r="D27">
        <v>118.3</v>
      </c>
      <c r="E27">
        <v>4.4000000000000004</v>
      </c>
      <c r="F27">
        <v>4.0999999999999996</v>
      </c>
    </row>
    <row r="28" spans="1:15" x14ac:dyDescent="0.25">
      <c r="A28" t="s">
        <v>96</v>
      </c>
      <c r="B28">
        <v>122.7</v>
      </c>
      <c r="C28">
        <v>125.3</v>
      </c>
      <c r="D28">
        <v>124</v>
      </c>
      <c r="E28">
        <v>4.5999999999999996</v>
      </c>
      <c r="F28">
        <v>4.8</v>
      </c>
    </row>
    <row r="29" spans="1:15" x14ac:dyDescent="0.25">
      <c r="A29" t="s">
        <v>97</v>
      </c>
      <c r="B29">
        <v>128.69999999999999</v>
      </c>
      <c r="C29">
        <v>132.6</v>
      </c>
      <c r="D29">
        <v>130.69999999999999</v>
      </c>
      <c r="E29">
        <v>6.1</v>
      </c>
      <c r="F29">
        <v>5.4</v>
      </c>
      <c r="G29" s="5">
        <f>$D$51/D29</f>
        <v>1.7566488140780414</v>
      </c>
    </row>
    <row r="30" spans="1:15" x14ac:dyDescent="0.25">
      <c r="A30" t="s">
        <v>98</v>
      </c>
      <c r="B30">
        <v>135.19999999999999</v>
      </c>
      <c r="C30">
        <v>137.19999999999999</v>
      </c>
      <c r="D30">
        <v>136.19999999999999</v>
      </c>
      <c r="E30">
        <v>3.1</v>
      </c>
      <c r="F30">
        <v>4.2</v>
      </c>
      <c r="G30" s="5">
        <f t="shared" ref="G30:G57" si="0">$D$51/D30</f>
        <v>1.6857121879588841</v>
      </c>
      <c r="M30" s="1"/>
      <c r="N30" s="1"/>
      <c r="O30" s="1"/>
    </row>
    <row r="31" spans="1:15" x14ac:dyDescent="0.25">
      <c r="A31" t="s">
        <v>99</v>
      </c>
      <c r="B31">
        <v>139.19999999999999</v>
      </c>
      <c r="C31">
        <v>141.4</v>
      </c>
      <c r="D31">
        <v>140.30000000000001</v>
      </c>
      <c r="E31">
        <v>2.9</v>
      </c>
      <c r="F31">
        <v>3</v>
      </c>
      <c r="G31" s="5">
        <f t="shared" si="0"/>
        <v>1.6364504632929435</v>
      </c>
      <c r="M31" s="2"/>
      <c r="N31" s="2"/>
      <c r="O31" s="23"/>
    </row>
    <row r="32" spans="1:15" x14ac:dyDescent="0.25">
      <c r="A32" t="s">
        <v>100</v>
      </c>
      <c r="B32">
        <v>143.69999999999999</v>
      </c>
      <c r="C32">
        <v>145.30000000000001</v>
      </c>
      <c r="D32">
        <v>144.5</v>
      </c>
      <c r="E32">
        <v>2.7</v>
      </c>
      <c r="F32">
        <v>3</v>
      </c>
      <c r="G32" s="5">
        <f t="shared" si="0"/>
        <v>1.5888858131487889</v>
      </c>
      <c r="M32" s="2"/>
      <c r="N32" s="2"/>
      <c r="O32" s="23"/>
    </row>
    <row r="33" spans="1:15" x14ac:dyDescent="0.25">
      <c r="A33" t="s">
        <v>101</v>
      </c>
      <c r="B33">
        <v>147.19999999999999</v>
      </c>
      <c r="C33">
        <v>149.30000000000001</v>
      </c>
      <c r="D33">
        <v>148.19999999999999</v>
      </c>
      <c r="E33">
        <v>2.7</v>
      </c>
      <c r="F33">
        <v>2.6</v>
      </c>
      <c r="G33" s="5">
        <f t="shared" si="0"/>
        <v>1.5492172739541161</v>
      </c>
      <c r="M33" s="2"/>
      <c r="N33" s="2"/>
      <c r="O33" s="23"/>
    </row>
    <row r="34" spans="1:15" x14ac:dyDescent="0.25">
      <c r="A34" t="s">
        <v>102</v>
      </c>
      <c r="B34">
        <v>151.5</v>
      </c>
      <c r="C34">
        <v>153.19999999999999</v>
      </c>
      <c r="D34">
        <v>152.4</v>
      </c>
      <c r="E34">
        <v>2.5</v>
      </c>
      <c r="F34">
        <v>2.8</v>
      </c>
      <c r="G34" s="5">
        <f t="shared" si="0"/>
        <v>1.5065223097112861</v>
      </c>
      <c r="M34" s="2"/>
      <c r="N34" s="2"/>
      <c r="O34" s="23"/>
    </row>
    <row r="35" spans="1:15" x14ac:dyDescent="0.25">
      <c r="A35" t="s">
        <v>103</v>
      </c>
      <c r="B35">
        <v>155.80000000000001</v>
      </c>
      <c r="C35">
        <v>157.9</v>
      </c>
      <c r="D35">
        <v>156.9</v>
      </c>
      <c r="E35">
        <v>3.3</v>
      </c>
      <c r="F35">
        <v>3</v>
      </c>
      <c r="G35" s="5">
        <f t="shared" si="0"/>
        <v>1.4633142128744423</v>
      </c>
      <c r="M35" s="2"/>
      <c r="N35" s="2"/>
      <c r="O35" s="23"/>
    </row>
    <row r="36" spans="1:15" x14ac:dyDescent="0.25">
      <c r="A36" t="s">
        <v>104</v>
      </c>
      <c r="B36">
        <v>159.9</v>
      </c>
      <c r="C36">
        <v>161.19999999999999</v>
      </c>
      <c r="D36">
        <v>160.5</v>
      </c>
      <c r="E36">
        <v>1.7</v>
      </c>
      <c r="F36">
        <v>2.2999999999999998</v>
      </c>
      <c r="G36" s="5">
        <f t="shared" si="0"/>
        <v>1.4304922118380061</v>
      </c>
      <c r="M36" s="2"/>
      <c r="N36" s="2"/>
      <c r="O36" s="23"/>
    </row>
    <row r="37" spans="1:15" x14ac:dyDescent="0.25">
      <c r="A37" t="s">
        <v>105</v>
      </c>
      <c r="B37">
        <v>162.30000000000001</v>
      </c>
      <c r="C37">
        <v>163.69999999999999</v>
      </c>
      <c r="D37">
        <v>163</v>
      </c>
      <c r="E37">
        <v>1.6</v>
      </c>
      <c r="F37">
        <v>1.6</v>
      </c>
      <c r="G37" s="5">
        <f t="shared" si="0"/>
        <v>1.4085521472392637</v>
      </c>
      <c r="M37" s="2"/>
      <c r="N37" s="2"/>
      <c r="O37" s="23"/>
    </row>
    <row r="38" spans="1:15" x14ac:dyDescent="0.25">
      <c r="A38" t="s">
        <v>106</v>
      </c>
      <c r="B38">
        <v>165.4</v>
      </c>
      <c r="C38">
        <v>167.8</v>
      </c>
      <c r="D38">
        <v>166.6</v>
      </c>
      <c r="E38">
        <v>2.7</v>
      </c>
      <c r="F38">
        <v>2.2000000000000002</v>
      </c>
      <c r="G38" s="5">
        <f t="shared" si="0"/>
        <v>1.3781152460984394</v>
      </c>
      <c r="M38" s="2"/>
      <c r="N38" s="2"/>
      <c r="O38" s="23"/>
    </row>
    <row r="39" spans="1:15" x14ac:dyDescent="0.25">
      <c r="A39" t="s">
        <v>107</v>
      </c>
      <c r="B39">
        <v>170.8</v>
      </c>
      <c r="C39">
        <v>173.6</v>
      </c>
      <c r="D39">
        <v>172.2</v>
      </c>
      <c r="E39">
        <v>3.4</v>
      </c>
      <c r="F39">
        <v>3.4</v>
      </c>
      <c r="G39" s="5">
        <f t="shared" si="0"/>
        <v>1.3332984901277585</v>
      </c>
      <c r="M39" s="2"/>
      <c r="N39" s="24"/>
      <c r="O39" s="23"/>
    </row>
    <row r="40" spans="1:15" x14ac:dyDescent="0.25">
      <c r="A40" t="s">
        <v>108</v>
      </c>
      <c r="B40">
        <v>176.6</v>
      </c>
      <c r="C40">
        <v>177.5</v>
      </c>
      <c r="D40">
        <v>177.1</v>
      </c>
      <c r="E40">
        <v>1.6</v>
      </c>
      <c r="F40">
        <v>2.8</v>
      </c>
      <c r="G40" s="5">
        <f t="shared" si="0"/>
        <v>1.2964088085827217</v>
      </c>
      <c r="M40" s="2"/>
      <c r="N40" s="2"/>
      <c r="O40" s="23"/>
    </row>
    <row r="41" spans="1:15" x14ac:dyDescent="0.25">
      <c r="A41" t="s">
        <v>109</v>
      </c>
      <c r="B41">
        <v>178.9</v>
      </c>
      <c r="C41">
        <v>180.9</v>
      </c>
      <c r="D41">
        <v>179.9</v>
      </c>
      <c r="E41">
        <v>2.4</v>
      </c>
      <c r="F41">
        <v>1.6</v>
      </c>
      <c r="G41" s="5">
        <f t="shared" si="0"/>
        <v>1.276231239577543</v>
      </c>
      <c r="M41" s="2"/>
      <c r="N41" s="2"/>
      <c r="O41" s="23"/>
    </row>
    <row r="42" spans="1:15" x14ac:dyDescent="0.25">
      <c r="A42" t="s">
        <v>110</v>
      </c>
      <c r="B42">
        <v>183.3</v>
      </c>
      <c r="C42">
        <v>184.6</v>
      </c>
      <c r="D42">
        <v>184</v>
      </c>
      <c r="E42">
        <v>1.9</v>
      </c>
      <c r="F42">
        <v>2.2999999999999998</v>
      </c>
      <c r="G42" s="5">
        <f t="shared" si="0"/>
        <v>1.2477934782608695</v>
      </c>
      <c r="M42" s="2"/>
      <c r="N42" s="2"/>
      <c r="O42" s="23"/>
    </row>
    <row r="43" spans="1:15" x14ac:dyDescent="0.25">
      <c r="A43" t="s">
        <v>111</v>
      </c>
      <c r="B43">
        <v>187.6</v>
      </c>
      <c r="C43">
        <v>190.2</v>
      </c>
      <c r="D43">
        <v>188.9</v>
      </c>
      <c r="E43">
        <v>3.3</v>
      </c>
      <c r="F43">
        <v>2.7</v>
      </c>
      <c r="G43" s="5">
        <f t="shared" si="0"/>
        <v>1.2154261514028586</v>
      </c>
      <c r="M43" s="2"/>
      <c r="N43" s="2"/>
      <c r="O43" s="23"/>
    </row>
    <row r="44" spans="1:15" x14ac:dyDescent="0.25">
      <c r="A44" t="s">
        <v>112</v>
      </c>
      <c r="B44">
        <v>193.2</v>
      </c>
      <c r="C44">
        <v>197.4</v>
      </c>
      <c r="D44">
        <v>195.3</v>
      </c>
      <c r="E44">
        <v>3.4</v>
      </c>
      <c r="F44">
        <v>3.4</v>
      </c>
      <c r="G44" s="5">
        <f t="shared" si="0"/>
        <v>1.1755965181771633</v>
      </c>
      <c r="M44" s="2"/>
      <c r="N44" s="24"/>
      <c r="O44" s="23"/>
    </row>
    <row r="45" spans="1:15" x14ac:dyDescent="0.25">
      <c r="A45" t="s">
        <v>113</v>
      </c>
      <c r="B45">
        <v>200.6</v>
      </c>
      <c r="C45">
        <v>202.6</v>
      </c>
      <c r="D45">
        <v>201.6</v>
      </c>
      <c r="E45">
        <v>2.5</v>
      </c>
      <c r="F45">
        <v>3.2</v>
      </c>
      <c r="G45" s="5">
        <f t="shared" si="0"/>
        <v>1.1388591269841271</v>
      </c>
      <c r="M45" s="2"/>
      <c r="N45" s="2"/>
      <c r="O45" s="23"/>
    </row>
    <row r="46" spans="1:15" x14ac:dyDescent="0.25">
      <c r="A46" t="s">
        <v>114</v>
      </c>
      <c r="B46">
        <v>205.709</v>
      </c>
      <c r="C46">
        <v>208.976</v>
      </c>
      <c r="D46">
        <v>207.34200000000001</v>
      </c>
      <c r="E46">
        <v>4.0999999999999996</v>
      </c>
      <c r="F46">
        <v>2.8</v>
      </c>
      <c r="G46" s="5">
        <f t="shared" si="0"/>
        <v>1.107320272786025</v>
      </c>
      <c r="M46" s="2"/>
      <c r="N46" s="2"/>
      <c r="O46" s="23"/>
    </row>
    <row r="47" spans="1:15" x14ac:dyDescent="0.25">
      <c r="A47" t="s">
        <v>115</v>
      </c>
      <c r="B47">
        <v>214.429</v>
      </c>
      <c r="C47">
        <v>216.17699999999999</v>
      </c>
      <c r="D47">
        <v>215.303</v>
      </c>
      <c r="E47">
        <v>0.1</v>
      </c>
      <c r="F47">
        <v>3.8</v>
      </c>
      <c r="G47" s="5">
        <f t="shared" si="0"/>
        <v>1.0663762232760343</v>
      </c>
      <c r="M47" s="2"/>
      <c r="N47" s="2"/>
      <c r="O47" s="23"/>
    </row>
    <row r="48" spans="1:15" x14ac:dyDescent="0.25">
      <c r="A48" t="s">
        <v>116</v>
      </c>
      <c r="B48">
        <v>213.13900000000001</v>
      </c>
      <c r="C48">
        <v>215.935</v>
      </c>
      <c r="D48">
        <v>214.53700000000001</v>
      </c>
      <c r="E48">
        <v>2.7</v>
      </c>
      <c r="F48">
        <v>-0.4</v>
      </c>
      <c r="G48" s="5">
        <f t="shared" si="0"/>
        <v>1.0701836979169095</v>
      </c>
      <c r="M48" s="2"/>
      <c r="N48" s="2"/>
      <c r="O48" s="23"/>
    </row>
    <row r="49" spans="1:15" x14ac:dyDescent="0.25">
      <c r="A49" t="s">
        <v>117</v>
      </c>
      <c r="B49">
        <v>217.535</v>
      </c>
      <c r="C49">
        <v>218.57599999999999</v>
      </c>
      <c r="D49">
        <v>218.05600000000001</v>
      </c>
      <c r="E49">
        <v>1.5</v>
      </c>
      <c r="F49">
        <v>1.6</v>
      </c>
      <c r="G49" s="5">
        <f t="shared" si="0"/>
        <v>1.0529130131709286</v>
      </c>
      <c r="M49" s="2"/>
      <c r="N49" s="2"/>
      <c r="O49" s="23"/>
    </row>
    <row r="50" spans="1:15" x14ac:dyDescent="0.25">
      <c r="A50" t="s">
        <v>118</v>
      </c>
      <c r="B50">
        <v>223.59800000000001</v>
      </c>
      <c r="C50">
        <v>226.28</v>
      </c>
      <c r="D50">
        <v>224.93899999999999</v>
      </c>
      <c r="E50">
        <v>3</v>
      </c>
      <c r="F50">
        <v>3.2</v>
      </c>
      <c r="G50" s="5">
        <f t="shared" si="0"/>
        <v>1.0206944993976144</v>
      </c>
      <c r="M50" s="2"/>
      <c r="N50" s="2"/>
      <c r="O50" s="23"/>
    </row>
    <row r="51" spans="1:15" x14ac:dyDescent="0.25">
      <c r="A51" t="s">
        <v>119</v>
      </c>
      <c r="B51">
        <v>228.85</v>
      </c>
      <c r="C51">
        <v>230.33799999999999</v>
      </c>
      <c r="D51">
        <v>229.59399999999999</v>
      </c>
      <c r="E51">
        <v>1.7</v>
      </c>
      <c r="F51">
        <v>2.1</v>
      </c>
      <c r="G51" s="5">
        <f t="shared" si="0"/>
        <v>1</v>
      </c>
      <c r="M51" s="2"/>
      <c r="N51" s="2"/>
      <c r="O51" s="23"/>
    </row>
    <row r="52" spans="1:15" x14ac:dyDescent="0.25">
      <c r="A52" t="s">
        <v>120</v>
      </c>
      <c r="B52">
        <v>232.36600000000001</v>
      </c>
      <c r="C52">
        <v>233.548</v>
      </c>
      <c r="D52">
        <v>232.95699999999999</v>
      </c>
      <c r="E52">
        <v>1.5</v>
      </c>
      <c r="F52">
        <v>1.5</v>
      </c>
      <c r="G52" s="5">
        <f t="shared" si="0"/>
        <v>0.98556385942470071</v>
      </c>
      <c r="M52" s="2"/>
      <c r="N52" s="2"/>
      <c r="O52" s="23"/>
    </row>
    <row r="53" spans="1:15" x14ac:dyDescent="0.25">
      <c r="A53" t="s">
        <v>121</v>
      </c>
      <c r="B53">
        <v>236.38399999999999</v>
      </c>
      <c r="C53">
        <v>237.08799999999999</v>
      </c>
      <c r="D53">
        <v>236.73599999999999</v>
      </c>
      <c r="E53">
        <v>0.8</v>
      </c>
      <c r="F53">
        <v>1.6</v>
      </c>
      <c r="G53" s="5">
        <f t="shared" si="0"/>
        <v>0.96983137334414704</v>
      </c>
      <c r="M53" s="2"/>
      <c r="N53" s="2"/>
      <c r="O53" s="23"/>
    </row>
    <row r="54" spans="1:15" x14ac:dyDescent="0.25">
      <c r="A54" t="s">
        <v>122</v>
      </c>
      <c r="B54">
        <v>236.26499999999999</v>
      </c>
      <c r="C54">
        <v>237.76900000000001</v>
      </c>
      <c r="D54">
        <v>237.017</v>
      </c>
      <c r="E54">
        <v>0.7</v>
      </c>
      <c r="F54">
        <v>0.1</v>
      </c>
      <c r="G54" s="26">
        <f t="shared" si="0"/>
        <v>0.9686815713640794</v>
      </c>
      <c r="M54" s="2"/>
      <c r="N54" s="2"/>
      <c r="O54" s="23"/>
    </row>
    <row r="55" spans="1:15" x14ac:dyDescent="0.25">
      <c r="A55" t="s">
        <v>123</v>
      </c>
      <c r="B55">
        <v>238.77799999999999</v>
      </c>
      <c r="C55">
        <v>241.23699999999999</v>
      </c>
      <c r="D55">
        <v>240.00700000000001</v>
      </c>
      <c r="E55">
        <v>2.1</v>
      </c>
      <c r="F55">
        <v>1.3</v>
      </c>
      <c r="G55" s="5">
        <f t="shared" si="0"/>
        <v>0.95661376543184151</v>
      </c>
      <c r="M55" s="2"/>
      <c r="N55" s="2"/>
      <c r="O55" s="23"/>
    </row>
    <row r="56" spans="1:15" x14ac:dyDescent="0.25">
      <c r="A56" t="s">
        <v>124</v>
      </c>
      <c r="B56">
        <v>244.07599999999999</v>
      </c>
      <c r="C56">
        <v>246.16300000000001</v>
      </c>
      <c r="D56">
        <v>245.12</v>
      </c>
      <c r="E56">
        <v>2.1</v>
      </c>
      <c r="F56">
        <v>2.1</v>
      </c>
      <c r="G56" s="5">
        <f t="shared" si="0"/>
        <v>0.93665959530026111</v>
      </c>
      <c r="M56" s="2"/>
      <c r="N56" s="2"/>
      <c r="O56" s="23"/>
    </row>
    <row r="57" spans="1:15" x14ac:dyDescent="0.25">
      <c r="A57" t="s">
        <v>125</v>
      </c>
      <c r="B57">
        <v>250.089</v>
      </c>
      <c r="C57">
        <v>252.125</v>
      </c>
      <c r="D57">
        <v>251.107</v>
      </c>
      <c r="E57">
        <v>1.9</v>
      </c>
      <c r="F57">
        <v>2.4</v>
      </c>
      <c r="G57" s="5">
        <f t="shared" si="0"/>
        <v>0.9143273584567535</v>
      </c>
      <c r="M57" s="2"/>
      <c r="N57" s="2"/>
      <c r="O57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0:F81"/>
  <sheetViews>
    <sheetView topLeftCell="A52" zoomScale="140" zoomScaleNormal="140" workbookViewId="0">
      <selection activeCell="E81" sqref="E81"/>
    </sheetView>
  </sheetViews>
  <sheetFormatPr defaultRowHeight="15" x14ac:dyDescent="0.25"/>
  <cols>
    <col min="1" max="1" width="23.7109375" customWidth="1"/>
    <col min="2" max="6" width="16.140625" style="8" customWidth="1"/>
  </cols>
  <sheetData>
    <row r="70" spans="1:6" x14ac:dyDescent="0.25">
      <c r="A70" t="s">
        <v>26</v>
      </c>
    </row>
    <row r="71" spans="1:6" x14ac:dyDescent="0.25">
      <c r="A71" t="s">
        <v>46</v>
      </c>
    </row>
    <row r="72" spans="1:6" x14ac:dyDescent="0.25">
      <c r="A72" t="s">
        <v>27</v>
      </c>
    </row>
    <row r="73" spans="1:6" x14ac:dyDescent="0.25">
      <c r="A73" t="s">
        <v>28</v>
      </c>
    </row>
    <row r="75" spans="1:6" x14ac:dyDescent="0.25">
      <c r="A75" t="s">
        <v>32</v>
      </c>
    </row>
    <row r="77" spans="1:6" x14ac:dyDescent="0.25">
      <c r="A77" s="10" t="s">
        <v>31</v>
      </c>
      <c r="B77" s="14"/>
      <c r="C77" s="14"/>
      <c r="D77" s="14"/>
      <c r="E77" s="14"/>
      <c r="F77" s="15"/>
    </row>
    <row r="78" spans="1:6" x14ac:dyDescent="0.25">
      <c r="B78" s="38" t="s">
        <v>48</v>
      </c>
      <c r="C78" s="39"/>
      <c r="D78" s="13" t="s">
        <v>29</v>
      </c>
      <c r="E78" s="13" t="s">
        <v>30</v>
      </c>
      <c r="F78"/>
    </row>
    <row r="79" spans="1:6" x14ac:dyDescent="0.25">
      <c r="A79" s="8"/>
      <c r="B79" s="8" t="s">
        <v>15</v>
      </c>
      <c r="C79" s="8" t="s">
        <v>16</v>
      </c>
      <c r="D79" s="8" t="s">
        <v>18</v>
      </c>
      <c r="E79" s="8" t="s">
        <v>19</v>
      </c>
      <c r="F79"/>
    </row>
    <row r="80" spans="1:6" x14ac:dyDescent="0.25">
      <c r="A80" t="s">
        <v>10</v>
      </c>
      <c r="B80" s="12">
        <f>AVERAGE(76000,124000,60000,138000)</f>
        <v>99500</v>
      </c>
      <c r="C80" s="12">
        <f>AVERAGE(102000,122000,156000,187000)</f>
        <v>141750</v>
      </c>
      <c r="D80" s="12">
        <f>AVERAGE(7500,9400,9600,12000)</f>
        <v>9625</v>
      </c>
      <c r="E80" s="12">
        <f>AVERAGE(11000,13000,21000,25000)</f>
        <v>17500</v>
      </c>
      <c r="F80" s="8" t="s">
        <v>62</v>
      </c>
    </row>
    <row r="81" spans="1:6" x14ac:dyDescent="0.25">
      <c r="A81" t="s">
        <v>10</v>
      </c>
      <c r="B81" s="12">
        <f>(B80/About!$A$34)*'US CPI Data'!$G$54</f>
        <v>1453.3144805597994</v>
      </c>
      <c r="C81" s="12">
        <f>(C80/About!$A$34)*'US CPI Data'!$G$54</f>
        <v>2070.4254032095637</v>
      </c>
      <c r="D81" s="12">
        <f>(D80/About!$A$34)*'US CPI Data'!$G$54</f>
        <v>140.58444095867409</v>
      </c>
      <c r="E81" s="12">
        <f>(E80/About!$A$34)*'US CPI Data'!$G$54</f>
        <v>255.60807447031652</v>
      </c>
      <c r="F81" s="8" t="s">
        <v>35</v>
      </c>
    </row>
  </sheetData>
  <mergeCells count="1">
    <mergeCell ref="B78:C7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6C2E-D775-44A4-A1DD-3ACC1483F778}">
  <dimension ref="A1:I22"/>
  <sheetViews>
    <sheetView topLeftCell="A10" workbookViewId="0">
      <selection activeCell="H22" sqref="H22"/>
    </sheetView>
  </sheetViews>
  <sheetFormatPr defaultRowHeight="15" x14ac:dyDescent="0.25"/>
  <cols>
    <col min="1" max="1" width="23.28515625" customWidth="1"/>
    <col min="2" max="2" width="25.42578125" customWidth="1"/>
    <col min="3" max="3" width="22.85546875" customWidth="1"/>
    <col min="4" max="4" width="11.5703125" customWidth="1"/>
    <col min="5" max="5" width="11.140625" customWidth="1"/>
    <col min="8" max="8" width="20.42578125" customWidth="1"/>
    <col min="9" max="9" width="20.85546875" customWidth="1"/>
  </cols>
  <sheetData>
    <row r="1" spans="1:9" x14ac:dyDescent="0.25">
      <c r="A1" t="s">
        <v>49</v>
      </c>
      <c r="B1" t="s">
        <v>150</v>
      </c>
    </row>
    <row r="2" spans="1:9" x14ac:dyDescent="0.25">
      <c r="B2" t="s">
        <v>151</v>
      </c>
    </row>
    <row r="3" spans="1:9" x14ac:dyDescent="0.25">
      <c r="B3" t="s">
        <v>140</v>
      </c>
    </row>
    <row r="4" spans="1:9" x14ac:dyDescent="0.25">
      <c r="B4" t="s">
        <v>152</v>
      </c>
    </row>
    <row r="6" spans="1:9" x14ac:dyDescent="0.25">
      <c r="B6" t="s">
        <v>155</v>
      </c>
      <c r="C6" t="s">
        <v>156</v>
      </c>
      <c r="F6" t="s">
        <v>129</v>
      </c>
      <c r="I6" s="22" t="s">
        <v>58</v>
      </c>
    </row>
    <row r="7" spans="1:9" x14ac:dyDescent="0.25">
      <c r="B7" s="40" t="s">
        <v>128</v>
      </c>
      <c r="C7" s="40"/>
      <c r="F7" s="20" t="s">
        <v>128</v>
      </c>
      <c r="I7" s="22"/>
    </row>
    <row r="8" spans="1:9" x14ac:dyDescent="0.25">
      <c r="A8" t="s">
        <v>50</v>
      </c>
      <c r="B8">
        <v>20000</v>
      </c>
      <c r="C8" s="6">
        <v>30000</v>
      </c>
      <c r="D8" s="6"/>
      <c r="E8" s="6"/>
      <c r="F8">
        <v>150000</v>
      </c>
      <c r="I8" t="s">
        <v>132</v>
      </c>
    </row>
    <row r="9" spans="1:9" ht="30" x14ac:dyDescent="0.25">
      <c r="A9" s="21" t="s">
        <v>51</v>
      </c>
      <c r="B9">
        <v>50000</v>
      </c>
      <c r="C9" s="6">
        <v>50000</v>
      </c>
      <c r="D9" s="6"/>
      <c r="E9" s="6"/>
      <c r="F9">
        <v>500000</v>
      </c>
      <c r="I9" t="s">
        <v>133</v>
      </c>
    </row>
    <row r="10" spans="1:9" ht="30" x14ac:dyDescent="0.25">
      <c r="A10" s="21" t="s">
        <v>149</v>
      </c>
      <c r="B10">
        <v>150000</v>
      </c>
      <c r="C10" s="6">
        <v>150000</v>
      </c>
      <c r="D10" s="6"/>
      <c r="E10" s="6"/>
      <c r="F10">
        <v>1500000</v>
      </c>
      <c r="I10" t="s">
        <v>159</v>
      </c>
    </row>
    <row r="11" spans="1:9" x14ac:dyDescent="0.25">
      <c r="A11" t="s">
        <v>52</v>
      </c>
      <c r="B11">
        <v>13000</v>
      </c>
      <c r="C11" s="6">
        <v>13000</v>
      </c>
      <c r="D11" s="6"/>
      <c r="E11" s="6"/>
      <c r="F11">
        <f>F10</f>
        <v>1500000</v>
      </c>
      <c r="I11" t="s">
        <v>137</v>
      </c>
    </row>
    <row r="12" spans="1:9" x14ac:dyDescent="0.25">
      <c r="A12" t="s">
        <v>53</v>
      </c>
      <c r="B12">
        <v>5000000</v>
      </c>
      <c r="C12" s="6">
        <v>5000000</v>
      </c>
      <c r="D12" s="6"/>
      <c r="E12" s="6"/>
      <c r="F12">
        <v>20000000</v>
      </c>
      <c r="I12" t="s">
        <v>131</v>
      </c>
    </row>
    <row r="13" spans="1:9" x14ac:dyDescent="0.25">
      <c r="D13" s="31"/>
      <c r="E13" s="32"/>
      <c r="F13" s="30"/>
      <c r="G13" s="30"/>
    </row>
    <row r="14" spans="1:9" x14ac:dyDescent="0.25">
      <c r="D14" s="30"/>
      <c r="E14" s="30" t="s">
        <v>141</v>
      </c>
      <c r="F14" s="30"/>
      <c r="G14" s="30"/>
      <c r="H14" s="33">
        <v>0.4</v>
      </c>
    </row>
    <row r="15" spans="1:9" x14ac:dyDescent="0.25">
      <c r="D15" s="30"/>
      <c r="E15" s="30" t="s">
        <v>138</v>
      </c>
      <c r="F15" s="30"/>
      <c r="G15" s="30"/>
      <c r="H15" s="33">
        <v>0.2</v>
      </c>
    </row>
    <row r="16" spans="1:9" x14ac:dyDescent="0.25">
      <c r="D16" s="30"/>
      <c r="E16" s="30"/>
      <c r="F16" s="30"/>
      <c r="G16" s="30"/>
    </row>
    <row r="17" spans="1:3" x14ac:dyDescent="0.25">
      <c r="A17" t="s">
        <v>157</v>
      </c>
      <c r="B17" s="20" t="s">
        <v>153</v>
      </c>
      <c r="C17" s="29" t="s">
        <v>154</v>
      </c>
    </row>
    <row r="18" spans="1:3" x14ac:dyDescent="0.25">
      <c r="A18" t="s">
        <v>158</v>
      </c>
      <c r="B18" s="36">
        <f>B10/$F10</f>
        <v>0.1</v>
      </c>
      <c r="C18" s="36">
        <f>C10/F10</f>
        <v>0.1</v>
      </c>
    </row>
    <row r="19" spans="1:3" x14ac:dyDescent="0.25">
      <c r="A19" t="s">
        <v>131</v>
      </c>
      <c r="B19" s="36">
        <f>B12/F12</f>
        <v>0.25</v>
      </c>
      <c r="C19" s="36">
        <f>C12/F12</f>
        <v>0.25</v>
      </c>
    </row>
    <row r="20" spans="1:3" x14ac:dyDescent="0.25">
      <c r="A20" t="s">
        <v>132</v>
      </c>
      <c r="B20" s="36">
        <f>B8/F8</f>
        <v>0.13333333333333333</v>
      </c>
      <c r="C20" s="36">
        <f>C8/F8</f>
        <v>0.2</v>
      </c>
    </row>
    <row r="21" spans="1:3" x14ac:dyDescent="0.25">
      <c r="A21" t="s">
        <v>137</v>
      </c>
      <c r="B21" s="36">
        <f>B11/F11</f>
        <v>8.6666666666666663E-3</v>
      </c>
      <c r="C21" s="36">
        <f>C11/$F11</f>
        <v>8.6666666666666663E-3</v>
      </c>
    </row>
    <row r="22" spans="1:3" x14ac:dyDescent="0.25">
      <c r="A22" t="s">
        <v>133</v>
      </c>
      <c r="B22" s="36">
        <f>B9/F9</f>
        <v>0.1</v>
      </c>
      <c r="C22" s="36">
        <f>C9/F9</f>
        <v>0.1</v>
      </c>
    </row>
  </sheetData>
  <mergeCells count="1"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F12" sqref="F12"/>
    </sheetView>
  </sheetViews>
  <sheetFormatPr defaultRowHeight="15" x14ac:dyDescent="0.25"/>
  <cols>
    <col min="1" max="1" width="22.28515625" customWidth="1"/>
    <col min="2" max="7" width="13.85546875" customWidth="1"/>
  </cols>
  <sheetData>
    <row r="1" spans="1:6" x14ac:dyDescent="0.25">
      <c r="A1" s="10" t="s">
        <v>20</v>
      </c>
      <c r="B1" s="11"/>
      <c r="C1" s="11"/>
      <c r="D1" s="11"/>
      <c r="E1" s="11"/>
      <c r="F1" s="11"/>
    </row>
    <row r="2" spans="1:6" s="8" customFormat="1" x14ac:dyDescent="0.25">
      <c r="A2" s="1" t="s">
        <v>59</v>
      </c>
      <c r="B2" s="8" t="s">
        <v>15</v>
      </c>
      <c r="C2" s="8" t="s">
        <v>16</v>
      </c>
      <c r="D2" s="8" t="s">
        <v>17</v>
      </c>
      <c r="E2" t="s">
        <v>18</v>
      </c>
      <c r="F2" s="8" t="s">
        <v>19</v>
      </c>
    </row>
    <row r="3" spans="1:6" x14ac:dyDescent="0.25">
      <c r="A3" t="s">
        <v>10</v>
      </c>
      <c r="B3" s="6">
        <v>12097.810982293322</v>
      </c>
      <c r="C3" s="6">
        <v>0</v>
      </c>
      <c r="D3" s="6">
        <v>370341.15251918341</v>
      </c>
      <c r="E3" s="6">
        <v>581.29981769919425</v>
      </c>
      <c r="F3" s="6">
        <v>1370.2622643209786</v>
      </c>
    </row>
    <row r="4" spans="1:6" x14ac:dyDescent="0.25">
      <c r="A4" t="s">
        <v>11</v>
      </c>
      <c r="B4" s="6">
        <v>7677.1720917226739</v>
      </c>
      <c r="C4" s="6">
        <v>8851.1535452084827</v>
      </c>
      <c r="D4" s="6">
        <v>47163.069220368845</v>
      </c>
      <c r="E4" s="6">
        <v>0</v>
      </c>
      <c r="F4" s="6">
        <v>2592.3880676342837</v>
      </c>
    </row>
    <row r="5" spans="1:6" x14ac:dyDescent="0.25">
      <c r="A5" t="s">
        <v>12</v>
      </c>
      <c r="B5" s="6">
        <v>8414.1509852358431</v>
      </c>
      <c r="C5" s="6">
        <v>0</v>
      </c>
      <c r="D5" s="6">
        <v>0</v>
      </c>
      <c r="E5" s="9">
        <v>1175.292461165729</v>
      </c>
      <c r="F5" s="6">
        <v>2376.3557286647601</v>
      </c>
    </row>
    <row r="6" spans="1:6" x14ac:dyDescent="0.25">
      <c r="A6" t="s">
        <v>13</v>
      </c>
      <c r="B6" s="6">
        <v>11170.723630486968</v>
      </c>
      <c r="C6" s="6">
        <v>6889.8885249923069</v>
      </c>
      <c r="D6" s="6">
        <v>35793.47239097907</v>
      </c>
      <c r="E6" s="6">
        <v>0</v>
      </c>
      <c r="F6" s="6">
        <v>2043.0486913974946</v>
      </c>
    </row>
    <row r="7" spans="1:6" x14ac:dyDescent="0.25">
      <c r="A7" t="s">
        <v>14</v>
      </c>
      <c r="B7" s="6">
        <v>85108.100260433552</v>
      </c>
      <c r="C7" s="6">
        <v>0</v>
      </c>
      <c r="D7" s="6">
        <v>0</v>
      </c>
      <c r="E7" s="6">
        <v>0</v>
      </c>
      <c r="F7" s="6">
        <v>0</v>
      </c>
    </row>
    <row r="8" spans="1:6" x14ac:dyDescent="0.25">
      <c r="A8" t="s">
        <v>60</v>
      </c>
      <c r="B8" s="6">
        <v>0</v>
      </c>
      <c r="C8" s="6">
        <v>0</v>
      </c>
      <c r="D8" s="6">
        <v>0</v>
      </c>
      <c r="E8" s="6">
        <v>0</v>
      </c>
      <c r="F8" s="6">
        <v>0</v>
      </c>
    </row>
    <row r="9" spans="1:6" x14ac:dyDescent="0.25">
      <c r="A9" t="s">
        <v>61</v>
      </c>
      <c r="B9">
        <v>0</v>
      </c>
      <c r="C9">
        <v>0</v>
      </c>
      <c r="D9">
        <v>0</v>
      </c>
      <c r="E9">
        <v>0</v>
      </c>
      <c r="F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workbookViewId="0">
      <selection activeCell="E7" sqref="E7"/>
    </sheetView>
  </sheetViews>
  <sheetFormatPr defaultRowHeight="15" x14ac:dyDescent="0.25"/>
  <cols>
    <col min="1" max="1" width="15.7109375" customWidth="1"/>
  </cols>
  <sheetData>
    <row r="1" spans="1:36" ht="45" x14ac:dyDescent="0.25">
      <c r="A1" s="19" t="s">
        <v>47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4</v>
      </c>
      <c r="B2" s="5">
        <f>'FAME I subsidies'!B81/'India data from BNVP'!B3</f>
        <v>0.12013036760839702</v>
      </c>
      <c r="C2" s="5">
        <f>$B2</f>
        <v>0.12013036760839702</v>
      </c>
      <c r="D2" s="5">
        <f t="shared" ref="D2" si="0">$B2</f>
        <v>0.12013036760839702</v>
      </c>
      <c r="E2" s="37">
        <f>0</f>
        <v>0</v>
      </c>
      <c r="F2" s="37">
        <f>0</f>
        <v>0</v>
      </c>
      <c r="G2" s="37">
        <f>0</f>
        <v>0</v>
      </c>
      <c r="H2" s="37">
        <f>0</f>
        <v>0</v>
      </c>
      <c r="I2" s="37">
        <f>0</f>
        <v>0</v>
      </c>
      <c r="J2" s="37">
        <f>0</f>
        <v>0</v>
      </c>
      <c r="K2" s="37">
        <f>0</f>
        <v>0</v>
      </c>
      <c r="L2" s="37">
        <f>0</f>
        <v>0</v>
      </c>
      <c r="M2" s="37">
        <f>0</f>
        <v>0</v>
      </c>
      <c r="N2" s="37">
        <f>0</f>
        <v>0</v>
      </c>
      <c r="O2" s="37">
        <f>0</f>
        <v>0</v>
      </c>
      <c r="P2" s="37">
        <f>0</f>
        <v>0</v>
      </c>
      <c r="Q2" s="37">
        <f>0</f>
        <v>0</v>
      </c>
      <c r="R2" s="37">
        <f>0</f>
        <v>0</v>
      </c>
      <c r="S2" s="37">
        <f>0</f>
        <v>0</v>
      </c>
      <c r="T2" s="37">
        <f>0</f>
        <v>0</v>
      </c>
      <c r="U2" s="37">
        <f>0</f>
        <v>0</v>
      </c>
      <c r="V2" s="37">
        <f>0</f>
        <v>0</v>
      </c>
      <c r="W2" s="37">
        <f>0</f>
        <v>0</v>
      </c>
      <c r="X2" s="37">
        <f>0</f>
        <v>0</v>
      </c>
      <c r="Y2" s="37">
        <f>0</f>
        <v>0</v>
      </c>
      <c r="Z2" s="37">
        <f>0</f>
        <v>0</v>
      </c>
      <c r="AA2" s="37">
        <f>0</f>
        <v>0</v>
      </c>
      <c r="AB2" s="37">
        <f>0</f>
        <v>0</v>
      </c>
      <c r="AC2" s="37">
        <f>0</f>
        <v>0</v>
      </c>
      <c r="AD2" s="37">
        <f>0</f>
        <v>0</v>
      </c>
      <c r="AE2" s="37">
        <f>0</f>
        <v>0</v>
      </c>
      <c r="AF2" s="37">
        <f>0</f>
        <v>0</v>
      </c>
      <c r="AG2" s="37">
        <f>0</f>
        <v>0</v>
      </c>
      <c r="AH2" s="37">
        <f>0</f>
        <v>0</v>
      </c>
      <c r="AI2" s="37">
        <f>0</f>
        <v>0</v>
      </c>
      <c r="AJ2" s="37">
        <f>0</f>
        <v>0</v>
      </c>
    </row>
    <row r="3" spans="1:36" x14ac:dyDescent="0.25">
      <c r="A3" t="s">
        <v>5</v>
      </c>
      <c r="B3">
        <v>0</v>
      </c>
      <c r="C3">
        <v>0</v>
      </c>
      <c r="D3">
        <v>0</v>
      </c>
      <c r="E3" s="34">
        <f>'FAME II subsidies'!$B$19</f>
        <v>0.25</v>
      </c>
      <c r="F3" s="34">
        <f>'FAME II subsidies'!$B$19</f>
        <v>0.25</v>
      </c>
      <c r="G3" s="34">
        <f>'FAME II subsidies'!$B$19</f>
        <v>0.25</v>
      </c>
      <c r="H3" s="34">
        <f>'FAME II subsidies'!$C$19</f>
        <v>0.25</v>
      </c>
      <c r="I3" s="34">
        <f>'FAME II subsidies'!$C$19</f>
        <v>0.25</v>
      </c>
      <c r="J3" s="34">
        <f>'FAME II subsidies'!$C$19</f>
        <v>0.25</v>
      </c>
      <c r="K3">
        <f>'FAME II subsidies'!H19</f>
        <v>0</v>
      </c>
      <c r="L3">
        <f>'FAME II subsidies'!I19</f>
        <v>0</v>
      </c>
      <c r="M3">
        <f>'FAME II subsidies'!J19</f>
        <v>0</v>
      </c>
      <c r="N3">
        <f>'FAME II subsidies'!K19</f>
        <v>0</v>
      </c>
      <c r="O3">
        <f>'FAME II subsidies'!L19</f>
        <v>0</v>
      </c>
      <c r="P3">
        <f>'FAME II subsidies'!M19</f>
        <v>0</v>
      </c>
      <c r="Q3">
        <f>'FAME II subsidies'!N19</f>
        <v>0</v>
      </c>
      <c r="R3">
        <f>'FAME II subsidies'!O19</f>
        <v>0</v>
      </c>
      <c r="S3">
        <f>'FAME II subsidies'!P19</f>
        <v>0</v>
      </c>
      <c r="T3">
        <f>'FAME II subsidies'!Q19</f>
        <v>0</v>
      </c>
      <c r="U3">
        <f>'FAME II subsidies'!R19</f>
        <v>0</v>
      </c>
      <c r="V3">
        <f>'FAME II subsidies'!S19</f>
        <v>0</v>
      </c>
      <c r="W3">
        <f>'FAME II subsidies'!T19</f>
        <v>0</v>
      </c>
      <c r="X3">
        <f>'FAME II subsidies'!U19</f>
        <v>0</v>
      </c>
      <c r="Y3">
        <f>'FAME II subsidies'!V19</f>
        <v>0</v>
      </c>
      <c r="Z3">
        <f>'FAME II subsidies'!W19</f>
        <v>0</v>
      </c>
      <c r="AA3">
        <f>'FAME II subsidies'!X19</f>
        <v>0</v>
      </c>
      <c r="AB3">
        <f>'FAME II subsidies'!Y19</f>
        <v>0</v>
      </c>
      <c r="AC3">
        <f>'FAME II subsidies'!Z19</f>
        <v>0</v>
      </c>
      <c r="AD3">
        <f>'FAME II subsidies'!AA19</f>
        <v>0</v>
      </c>
      <c r="AE3">
        <f>'FAME II subsidies'!AB19</f>
        <v>0</v>
      </c>
      <c r="AF3">
        <f>'FAME II subsidies'!AC19</f>
        <v>0</v>
      </c>
      <c r="AG3">
        <f>'FAME II subsidies'!AD19</f>
        <v>0</v>
      </c>
      <c r="AH3">
        <f>'FAME II subsidies'!AE19</f>
        <v>0</v>
      </c>
      <c r="AI3">
        <f>'FAME II subsidies'!AF19</f>
        <v>0</v>
      </c>
      <c r="AJ3">
        <f>'FAME II subsidies'!AG19</f>
        <v>0</v>
      </c>
    </row>
    <row r="4" spans="1:36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8</v>
      </c>
      <c r="B6">
        <v>0</v>
      </c>
      <c r="C6">
        <v>0</v>
      </c>
      <c r="D6">
        <v>0</v>
      </c>
      <c r="E6" s="34">
        <f>'FAME II subsidies'!$B$18</f>
        <v>0.1</v>
      </c>
      <c r="F6" s="34">
        <f>'FAME II subsidies'!$B$18</f>
        <v>0.1</v>
      </c>
      <c r="G6" s="34">
        <f>'FAME II subsidies'!$B$18</f>
        <v>0.1</v>
      </c>
      <c r="H6" s="34">
        <f>'FAME II subsidies'!$C$18</f>
        <v>0.1</v>
      </c>
      <c r="I6" s="34">
        <f>'FAME II subsidies'!$C$18</f>
        <v>0.1</v>
      </c>
      <c r="J6" s="34">
        <f>'FAME II subsidies'!$C$18</f>
        <v>0.1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 s="5">
        <f>'FAME I subsidies'!D81/'India data from BNVP'!E3</f>
        <v>0.24184497685740278</v>
      </c>
      <c r="C7" s="5">
        <f>$B7</f>
        <v>0.24184497685740278</v>
      </c>
      <c r="D7" s="5">
        <f t="shared" ref="D7" si="1">$B7</f>
        <v>0.24184497685740278</v>
      </c>
      <c r="E7" s="5">
        <f>'FAME II subsidies'!$B$20</f>
        <v>0.13333333333333333</v>
      </c>
      <c r="F7" s="5">
        <f>'FAME II subsidies'!$B$20</f>
        <v>0.13333333333333333</v>
      </c>
      <c r="G7" s="5">
        <f>'FAME II subsidies'!$B$20</f>
        <v>0.13333333333333333</v>
      </c>
      <c r="H7" s="5">
        <f>'FAME II subsidies'!$C$20</f>
        <v>0.2</v>
      </c>
      <c r="I7" s="5">
        <f>'FAME II subsidies'!$C$20</f>
        <v>0.2</v>
      </c>
      <c r="J7" s="5">
        <f>'FAME II subsidies'!$C$20</f>
        <v>0.2</v>
      </c>
      <c r="K7" s="5">
        <f>'FAME II subsidies'!H20</f>
        <v>0</v>
      </c>
      <c r="L7" s="5">
        <f>'FAME II subsidies'!I20</f>
        <v>0</v>
      </c>
      <c r="M7" s="5">
        <f>'FAME II subsidies'!J20</f>
        <v>0</v>
      </c>
      <c r="N7" s="5">
        <f>'FAME II subsidies'!K20</f>
        <v>0</v>
      </c>
      <c r="O7" s="5">
        <f>'FAME II subsidies'!L20</f>
        <v>0</v>
      </c>
      <c r="P7" s="5">
        <f>'FAME II subsidies'!M20</f>
        <v>0</v>
      </c>
      <c r="Q7" s="5">
        <f>'FAME II subsidies'!N20</f>
        <v>0</v>
      </c>
      <c r="R7" s="5">
        <f>'FAME II subsidies'!O20</f>
        <v>0</v>
      </c>
      <c r="S7" s="5">
        <f>'FAME II subsidies'!P20</f>
        <v>0</v>
      </c>
      <c r="T7" s="5">
        <f>'FAME II subsidies'!Q20</f>
        <v>0</v>
      </c>
      <c r="U7" s="5">
        <f>'FAME II subsidies'!R20</f>
        <v>0</v>
      </c>
      <c r="V7" s="5">
        <f>'FAME II subsidies'!S20</f>
        <v>0</v>
      </c>
      <c r="W7" s="5">
        <f>'FAME II subsidies'!T20</f>
        <v>0</v>
      </c>
      <c r="X7" s="5">
        <f>'FAME II subsidies'!U20</f>
        <v>0</v>
      </c>
      <c r="Y7" s="5">
        <f>'FAME II subsidies'!V20</f>
        <v>0</v>
      </c>
      <c r="Z7" s="5">
        <f>'FAME II subsidies'!W20</f>
        <v>0</v>
      </c>
      <c r="AA7" s="5">
        <f>'FAME II subsidies'!X20</f>
        <v>0</v>
      </c>
      <c r="AB7" s="5">
        <f>'FAME II subsidies'!Y20</f>
        <v>0</v>
      </c>
      <c r="AC7" s="5">
        <f>'FAME II subsidies'!Z20</f>
        <v>0</v>
      </c>
      <c r="AD7" s="5">
        <f>'FAME II subsidies'!AA20</f>
        <v>0</v>
      </c>
      <c r="AE7" s="5">
        <f>'FAME II subsidies'!AB20</f>
        <v>0</v>
      </c>
      <c r="AF7" s="5">
        <f>'FAME II subsidies'!AC20</f>
        <v>0</v>
      </c>
      <c r="AG7" s="5">
        <f>'FAME II subsidies'!AD20</f>
        <v>0</v>
      </c>
      <c r="AH7" s="5">
        <f>'FAME II subsidies'!AE20</f>
        <v>0</v>
      </c>
      <c r="AI7" s="5">
        <f>'FAME II subsidies'!AF20</f>
        <v>0</v>
      </c>
      <c r="AJ7" s="5">
        <f>'FAME II subsidies'!AG20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M12" sqref="M12"/>
    </sheetView>
  </sheetViews>
  <sheetFormatPr defaultRowHeight="15" x14ac:dyDescent="0.25"/>
  <cols>
    <col min="1" max="1" width="16" customWidth="1"/>
  </cols>
  <sheetData>
    <row r="1" spans="1:36" ht="45" x14ac:dyDescent="0.25">
      <c r="A1" s="19" t="s">
        <v>47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4</v>
      </c>
      <c r="B2">
        <v>0</v>
      </c>
      <c r="C2">
        <v>0</v>
      </c>
      <c r="D2">
        <v>0</v>
      </c>
      <c r="E2" s="34">
        <f>'FAME II subsidies'!$B$21</f>
        <v>8.6666666666666663E-3</v>
      </c>
      <c r="F2" s="34">
        <f>'FAME II subsidies'!$B$21</f>
        <v>8.6666666666666663E-3</v>
      </c>
      <c r="G2" s="34">
        <f>'FAME II subsidies'!$B$21</f>
        <v>8.6666666666666663E-3</v>
      </c>
      <c r="H2" s="34">
        <f>'FAME II subsidies'!$C$21</f>
        <v>8.6666666666666663E-3</v>
      </c>
      <c r="I2" s="34">
        <f>'FAME II subsidies'!$C$21</f>
        <v>8.6666666666666663E-3</v>
      </c>
      <c r="J2" s="34">
        <f>'FAME II subsidies'!$C$21</f>
        <v>8.6666666666666663E-3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 s="5">
        <f>'FAME I subsidies'!E81/'India data from BNVP'!F3</f>
        <v>0.18653952686712924</v>
      </c>
      <c r="C7" s="5">
        <f t="shared" ref="C7:D7" si="0">$B7</f>
        <v>0.18653952686712924</v>
      </c>
      <c r="D7" s="5">
        <f t="shared" si="0"/>
        <v>0.18653952686712924</v>
      </c>
      <c r="E7" s="5">
        <f>'FAME II subsidies'!$B$22</f>
        <v>0.1</v>
      </c>
      <c r="F7" s="5">
        <f>'FAME II subsidies'!$B$22</f>
        <v>0.1</v>
      </c>
      <c r="G7" s="5">
        <f>'FAME II subsidies'!$B$22</f>
        <v>0.1</v>
      </c>
      <c r="H7" s="5">
        <f>'FAME II subsidies'!$C$22</f>
        <v>0.1</v>
      </c>
      <c r="I7" s="5">
        <f>'FAME II subsidies'!$C$22</f>
        <v>0.1</v>
      </c>
      <c r="J7" s="5">
        <f>'FAME II subsidies'!$C$22</f>
        <v>0.1</v>
      </c>
      <c r="K7" s="37">
        <f>'FAME II subsidies'!H22</f>
        <v>0</v>
      </c>
      <c r="L7" s="37">
        <f>'FAME II subsidies'!I22</f>
        <v>0</v>
      </c>
      <c r="M7" s="37">
        <f>'FAME II subsidies'!J22</f>
        <v>0</v>
      </c>
      <c r="N7" s="37">
        <f>'FAME II subsidies'!K22</f>
        <v>0</v>
      </c>
      <c r="O7" s="37">
        <f>'FAME II subsidies'!L22</f>
        <v>0</v>
      </c>
      <c r="P7" s="37">
        <f>'FAME II subsidies'!M22</f>
        <v>0</v>
      </c>
      <c r="Q7" s="37">
        <f>'FAME II subsidies'!N22</f>
        <v>0</v>
      </c>
      <c r="R7" s="37">
        <f>'FAME II subsidies'!O22</f>
        <v>0</v>
      </c>
      <c r="S7" s="37">
        <f>'FAME II subsidies'!P22</f>
        <v>0</v>
      </c>
      <c r="T7" s="37">
        <f>'FAME II subsidies'!Q22</f>
        <v>0</v>
      </c>
      <c r="U7" s="37">
        <f>'FAME II subsidies'!R22</f>
        <v>0</v>
      </c>
      <c r="V7" s="37">
        <f>'FAME II subsidies'!S22</f>
        <v>0</v>
      </c>
      <c r="W7" s="37">
        <f>'FAME II subsidies'!T22</f>
        <v>0</v>
      </c>
      <c r="X7" s="37">
        <f>'FAME II subsidies'!U22</f>
        <v>0</v>
      </c>
      <c r="Y7" s="37">
        <f>'FAME II subsidies'!V22</f>
        <v>0</v>
      </c>
      <c r="Z7" s="37">
        <f>'FAME II subsidies'!W22</f>
        <v>0</v>
      </c>
      <c r="AA7" s="37">
        <f>'FAME II subsidies'!X22</f>
        <v>0</v>
      </c>
      <c r="AB7" s="37">
        <f>'FAME II subsidies'!Y22</f>
        <v>0</v>
      </c>
      <c r="AC7" s="37">
        <f>'FAME II subsidies'!Z22</f>
        <v>0</v>
      </c>
      <c r="AD7" s="37">
        <f>'FAME II subsidies'!AA22</f>
        <v>0</v>
      </c>
      <c r="AE7" s="37">
        <f>'FAME II subsidies'!AB22</f>
        <v>0</v>
      </c>
      <c r="AF7" s="37">
        <f>'FAME II subsidies'!AC22</f>
        <v>0</v>
      </c>
      <c r="AG7" s="37">
        <f>'FAME II subsidies'!AD22</f>
        <v>0</v>
      </c>
      <c r="AH7" s="37">
        <f>'FAME II subsidies'!AE22</f>
        <v>0</v>
      </c>
      <c r="AI7" s="37">
        <f>'FAME II subsidies'!AF22</f>
        <v>0</v>
      </c>
      <c r="AJ7" s="37">
        <f>'FAME II subsidies'!AG22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US CPI Data</vt:lpstr>
      <vt:lpstr>FAME I subsidies</vt:lpstr>
      <vt:lpstr>FAME II subsidies</vt:lpstr>
      <vt:lpstr>India data from BNVP</vt:lpstr>
      <vt:lpstr>BESP-passengers</vt:lpstr>
      <vt:lpstr>BESP-freight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2017-06-20T00:56:40Z</dcterms:created>
  <dcterms:modified xsi:type="dcterms:W3CDTF">2022-02-11T18:41:33Z</dcterms:modified>
  <cp:category/>
  <cp:contentStatus/>
</cp:coreProperties>
</file>