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ccs\CC\"/>
    </mc:Choice>
  </mc:AlternateContent>
  <xr:revisionPtr revIDLastSave="0" documentId="13_ncr:1_{1026AE99-BA8E-436B-87F2-3ABCE79E74A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bout" sheetId="1" r:id="rId1"/>
    <sheet name="Data" sheetId="7" r:id="rId2"/>
    <sheet name="Calculations" sheetId="3" r:id="rId3"/>
    <sheet name="India Cost Scalars" sheetId="8" r:id="rId4"/>
    <sheet name="CC-CCoEtSOToCpY" sheetId="4" r:id="rId5"/>
    <sheet name="CC-TOMCpTS" sheetId="5" r:id="rId6"/>
    <sheet name="CC-EUpTCS" sheetId="6" r:id="rId7"/>
  </sheets>
  <definedNames>
    <definedName name="solver_adj" localSheetId="0" hidden="1">About!#REF!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About!$A$30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8" l="1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30" i="8"/>
  <c r="C20" i="3" l="1"/>
  <c r="B20" i="3"/>
  <c r="C5" i="3" l="1"/>
  <c r="B5" i="3"/>
  <c r="C4" i="3"/>
  <c r="C6" i="3" s="1"/>
  <c r="B4" i="3"/>
  <c r="B6" i="3" s="1"/>
  <c r="C26" i="3"/>
  <c r="B26" i="3"/>
  <c r="C17" i="3"/>
  <c r="C18" i="3"/>
  <c r="B18" i="3"/>
  <c r="B17" i="3"/>
  <c r="C8" i="3"/>
  <c r="B8" i="3"/>
  <c r="C7" i="3"/>
  <c r="B7" i="3"/>
  <c r="C3" i="3"/>
  <c r="B3" i="3"/>
  <c r="D38" i="7"/>
  <c r="C10" i="3" s="1"/>
  <c r="E38" i="7"/>
  <c r="F38" i="7"/>
  <c r="G38" i="7"/>
  <c r="H38" i="7"/>
  <c r="I38" i="7"/>
  <c r="C38" i="7"/>
  <c r="B10" i="3" s="1"/>
  <c r="C28" i="3" l="1"/>
  <c r="B19" i="3"/>
  <c r="B28" i="3"/>
  <c r="C19" i="3"/>
  <c r="C21" i="3"/>
  <c r="B3" i="5" s="1"/>
  <c r="C9" i="3"/>
  <c r="C11" i="3" s="1"/>
  <c r="C12" i="3" s="1"/>
  <c r="B3" i="4" s="1"/>
  <c r="B9" i="3"/>
  <c r="B11" i="3" s="1"/>
  <c r="B12" i="3" s="1"/>
  <c r="B2" i="4" s="1"/>
  <c r="B21" i="3" l="1"/>
  <c r="B2" i="5" s="1"/>
  <c r="B29" i="3"/>
  <c r="B2" i="6" s="1"/>
  <c r="C29" i="3"/>
  <c r="B3" i="6" s="1"/>
</calcChain>
</file>

<file path=xl/sharedStrings.xml><?xml version="1.0" encoding="utf-8"?>
<sst xmlns="http://schemas.openxmlformats.org/spreadsheetml/2006/main" count="315" uniqueCount="175">
  <si>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</si>
  <si>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</si>
  <si>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</si>
  <si>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</si>
  <si>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</si>
  <si>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</si>
  <si>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</si>
  <si>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</si>
  <si>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</si>
  <si>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</si>
  <si>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</si>
  <si>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</si>
  <si>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</si>
  <si>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</si>
  <si>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</si>
  <si>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</si>
  <si>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</si>
  <si>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</si>
  <si>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</si>
  <si>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</si>
  <si>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</si>
  <si>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</si>
  <si>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</si>
  <si>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</si>
  <si>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</si>
  <si>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</si>
  <si>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</si>
  <si>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</si>
  <si>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</si>
  <si>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</si>
  <si>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</si>
  <si>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</si>
  <si>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</si>
  <si>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</si>
  <si>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</si>
  <si>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</si>
  <si>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</si>
  <si>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</si>
  <si>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</si>
  <si>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</si>
  <si>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</si>
  <si>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</si>
  <si>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</si>
  <si>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</si>
  <si>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</si>
  <si>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</si>
  <si>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</si>
  <si>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</si>
  <si>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</si>
  <si>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</si>
  <si>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</si>
  <si>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</si>
  <si>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</si>
  <si>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</si>
  <si>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</si>
  <si>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</si>
  <si>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</si>
  <si>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</si>
  <si>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</si>
  <si>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</si>
  <si>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</si>
  <si>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</si>
  <si>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</si>
  <si>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</si>
  <si>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</si>
  <si>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</si>
  <si>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</si>
  <si>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</si>
  <si>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</si>
  <si>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</si>
  <si>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</si>
  <si>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</si>
  <si>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</si>
  <si>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</si>
  <si>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</si>
  <si>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</si>
  <si>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</si>
  <si>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</si>
  <si>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</si>
  <si>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</si>
  <si>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</si>
  <si>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</si>
  <si>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</si>
  <si>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</si>
  <si>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</si>
  <si>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</si>
  <si>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</si>
  <si>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</si>
  <si>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</si>
  <si>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</si>
  <si>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</si>
  <si>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</si>
  <si>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</si>
  <si>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</si>
  <si>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</si>
  <si>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</si>
  <si>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</si>
  <si>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</si>
  <si>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</si>
  <si>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</si>
  <si>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</si>
  <si>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</si>
  <si>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</si>
  <si>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</si>
  <si>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</si>
  <si>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</si>
  <si>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</si>
  <si>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</si>
  <si>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</si>
  <si>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</si>
  <si>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</si>
  <si>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</si>
  <si>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</si>
  <si>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</si>
  <si>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</si>
  <si>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</si>
  <si>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</si>
  <si>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</si>
  <si>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</si>
  <si>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</si>
  <si>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</si>
  <si>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</si>
  <si>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</si>
  <si>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</si>
  <si>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</si>
  <si>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</si>
  <si>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</si>
  <si>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</si>
  <si>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</si>
  <si>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</si>
  <si>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</si>
  <si>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</si>
  <si>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</si>
  <si>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</si>
  <si>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</si>
  <si>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</si>
  <si>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</si>
  <si>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</si>
  <si>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</si>
  <si>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</si>
  <si>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</si>
  <si>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</si>
  <si>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</si>
  <si>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</si>
  <si>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</si>
  <si>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</si>
  <si>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</si>
  <si>
    <t>For some capital equipment, such as battery storage, CCS, and hydrogen, we do not have India-specific cost data.</t>
  </si>
  <si>
    <t>Therefore, we adjust the US costs for these files based on the ratio of average power plant construction costs for India vs. US.</t>
  </si>
  <si>
    <t>India Capital Costs (see elec/CCaMC)</t>
  </si>
  <si>
    <t>India:US Ratio</t>
  </si>
  <si>
    <t>Unit: $/MW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</si>
  <si>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</si>
  <si>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</si>
  <si>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</si>
  <si>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</si>
  <si>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</si>
  <si>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</si>
  <si>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</si>
  <si>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</si>
  <si>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</si>
  <si>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*repurposed as pumped hydro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</si>
  <si>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</si>
  <si>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</si>
  <si>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</si>
  <si>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</si>
  <si>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</si>
  <si>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</si>
  <si>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</si>
  <si>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*exclude</t>
  </si>
  <si>
    <t>US Fixed O&amp;M Costs (see elec/CCaMC in US EPS 3.1.2)</t>
  </si>
  <si>
    <t>US Capital Costs (see elec/CCaMC in US EPS 3.1.2)</t>
  </si>
  <si>
    <t>*we assume CCS only applies to coal power plants and therefore only the ratio of costs for coal power plants</t>
  </si>
  <si>
    <t>For some operating costs, such as battery storage, CCS, and hydrogen, we do not have India-specific cost data.</t>
  </si>
  <si>
    <t>Also see elec/CCaMC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</si>
</sst>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&quot;$&quot;* #,##0.00_);_(&quot;$&quot;* \(#,##0.00\);_(&quot;$&quot;* &quot;-&quot;??_);_(@_)"/>
    <numFmt numFmtId="165" formatCode="&quot;$&quot;#,##0.00"/>
    <numFmt numFmtId="166" formatCode="0.000"/>
    <numFmt numFmtId="167" formatCode="###0;###0"/>
    <numFmt numFmtId="168" formatCode="###0.0000;###0.0000"/>
    <numFmt numFmtId="169" formatCode="###0.00;###0.00"/>
    <numFmt numFmtId="170" formatCode="###0.000;###0.000"/>
    <numFmt numFmtId="171" formatCode="0.0000"/>
    <numFmt numFmtId="172" formatCode="_-* #,##0.00_-;\-* #,##0.00_-;_-* &quot;-&quot;??_-;_-@_-"/>
    <numFmt numFmtId="173" formatCode="#,##0.0_);\(#,##0.0\);&quot;-&quot;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Protection="0">
      <alignment horizontal="left"/>
    </xf>
    <xf numFmtId="0" fontId="12" fillId="0" borderId="4" applyNumberFormat="0" applyProtection="0">
      <alignment wrapText="1"/>
    </xf>
    <xf numFmtId="0" fontId="12" fillId="0" borderId="5" applyNumberFormat="0" applyProtection="0">
      <alignment wrapText="1"/>
    </xf>
    <xf numFmtId="0" fontId="13" fillId="0" borderId="6" applyNumberFormat="0" applyFont="0" applyProtection="0">
      <alignment wrapText="1"/>
    </xf>
    <xf numFmtId="0" fontId="13" fillId="0" borderId="0" applyNumberFormat="0" applyFill="0" applyBorder="0" applyAlignment="0" applyProtection="0"/>
    <xf numFmtId="0" fontId="13" fillId="0" borderId="7" applyNumberFormat="0" applyProtection="0">
      <alignment vertical="top" wrapText="1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Protection="0">
      <alignment vertical="top" wrapText="1"/>
    </xf>
    <xf numFmtId="0" fontId="12" fillId="0" borderId="8" applyNumberFormat="0" applyProtection="0">
      <alignment horizontal="left" wrapText="1"/>
    </xf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9" applyNumberFormat="0" applyFont="0" applyFill="0" applyProtection="0">
      <alignment wrapText="1"/>
    </xf>
    <xf numFmtId="0" fontId="12" fillId="0" borderId="10" applyNumberFormat="0" applyFill="0" applyProtection="0">
      <alignment wrapText="1"/>
    </xf>
    <xf numFmtId="172" fontId="16" fillId="0" borderId="0" applyFont="0" applyFill="0" applyBorder="0" applyAlignment="0" applyProtection="0"/>
    <xf numFmtId="173" fontId="17" fillId="0" borderId="0" applyNumberFormat="0" applyFill="0" applyBorder="0" applyAlignment="0" applyProtection="0"/>
    <xf numFmtId="0" fontId="16" fillId="4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5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5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8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7" fontId="7" fillId="0" borderId="2" xfId="0" applyNumberFormat="1" applyFont="1" applyBorder="1" applyAlignment="1">
      <alignment horizontal="left" vertical="top"/>
    </xf>
    <xf numFmtId="167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7" fontId="7" fillId="0" borderId="0" xfId="0" applyNumberFormat="1" applyFont="1" applyAlignment="1">
      <alignment horizontal="center" vertical="top"/>
    </xf>
    <xf numFmtId="168" fontId="7" fillId="0" borderId="0" xfId="0" applyNumberFormat="1" applyFont="1" applyAlignment="1">
      <alignment horizontal="left" vertical="top"/>
    </xf>
    <xf numFmtId="169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9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70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8" fontId="7" fillId="0" borderId="0" xfId="0" applyNumberFormat="1" applyFont="1" applyAlignment="1">
      <alignment vertical="top" wrapText="1"/>
    </xf>
    <xf numFmtId="168" fontId="8" fillId="0" borderId="0" xfId="0" applyNumberFormat="1" applyFont="1" applyAlignment="1">
      <alignment horizontal="left" vertical="top" wrapText="1"/>
    </xf>
    <xf numFmtId="167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8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8" fontId="8" fillId="0" borderId="0" xfId="0" applyNumberFormat="1" applyFont="1" applyAlignment="1">
      <alignment horizontal="left" vertical="top"/>
    </xf>
    <xf numFmtId="170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1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  <xf numFmtId="0" fontId="0" fillId="0" borderId="0" xfId="0" applyFont="1" applyAlignment="1">
      <alignment wrapText="1"/>
    </xf>
    <xf numFmtId="0" fontId="0" fillId="0" borderId="0" xfId="0" applyFont="1" applyAlignment="1"/>
    <xf numFmtId="1" fontId="0" fillId="0" borderId="0" xfId="0" applyNumberFormat="1" applyFont="1"/>
    <xf numFmtId="2" fontId="0" fillId="0" borderId="0" xfId="0" applyNumberFormat="1" applyFont="1"/>
    <xf numFmtId="1" fontId="0" fillId="0" borderId="0" xfId="0" applyNumberFormat="1" applyFont="1" applyFill="1"/>
    <xf numFmtId="0" fontId="10" fillId="0" borderId="0" xfId="0" applyFont="1" applyAlignment="1"/>
    <xf numFmtId="2" fontId="10" fillId="0" borderId="0" xfId="0" applyNumberFormat="1" applyFont="1"/>
    <xf numFmtId="2" fontId="0" fillId="3" borderId="0" xfId="0" applyNumberFormat="1" applyFont="1" applyFill="1"/>
    <xf numFmtId="2" fontId="0" fillId="0" borderId="0" xfId="0" applyNumberFormat="1" applyFont="1" applyFill="1"/>
    <xf numFmtId="1" fontId="0" fillId="0" borderId="0" xfId="0" applyNumberFormat="1"/>
  </cellXfs>
  <cellStyles count="19">
    <cellStyle name="20% - Accent6 3 2" xfId="18" xr:uid="{5F574975-7B97-4F19-8AB4-23B555737D15}"/>
    <cellStyle name="Body: normal cell" xfId="7" xr:uid="{2B31EA3D-9050-4955-B56C-C6D8E79FE698}"/>
    <cellStyle name="Comma 2" xfId="16" xr:uid="{FC8F1509-6D48-405A-9BD5-495513A2DC0C}"/>
    <cellStyle name="Currency" xfId="1" builtinId="4"/>
    <cellStyle name="Followed Hyperlink" xfId="10" builtinId="9" customBuiltin="1"/>
    <cellStyle name="Font: Calibri, 9pt regular" xfId="8" xr:uid="{C8DF43DD-E5FA-4A92-AFC8-CA9E14F8FE0B}"/>
    <cellStyle name="Footnotes: all except top row" xfId="11" xr:uid="{1AE228DD-3176-479B-B509-F6A288B3EF2D}"/>
    <cellStyle name="Footnotes: top row" xfId="9" xr:uid="{DF609A60-0DD9-47E0-A4B8-F96B8DEF12DB}"/>
    <cellStyle name="Header: bottom row" xfId="5" xr:uid="{FD83D70A-18B5-4006-B0A2-9342A0F272BC}"/>
    <cellStyle name="Header: top rows" xfId="12" xr:uid="{98DA3966-DBE8-48C8-A966-F535FCC99961}"/>
    <cellStyle name="Hyperlink" xfId="2" builtinId="8"/>
    <cellStyle name="Hyperlink 2" xfId="13" xr:uid="{0D97A280-CC98-4CF7-A41F-7EDBF53FA51D}"/>
    <cellStyle name="Normal" xfId="0" builtinId="0"/>
    <cellStyle name="ofwhich" xfId="17" xr:uid="{183C0CF6-0137-42F4-B2A2-8E77CFA8D5BF}"/>
    <cellStyle name="Parent row" xfId="6" xr:uid="{5DF63066-FAA6-4151-B4EE-8DAF41F46AF4}"/>
    <cellStyle name="Percent" xfId="3" builtinId="5"/>
    <cellStyle name="Section Break" xfId="14" xr:uid="{EE6A88C4-8181-4DB6-8E81-FD37D880C292}"/>
    <cellStyle name="Section Break: parent row" xfId="15" xr:uid="{614D45A9-87BD-494C-9124-25FEF5E9925E}"/>
    <cellStyle name="Table title" xfId="4" xr:uid="{186A0B8D-1CD3-4EDF-A4CF-EE2B30071492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60C72310-4B3C-498D-AF31-2F0163AC041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29" sqref="B29"/>
    </sheetView>
  </sheetViews>
  <sheetFormatPr defaultRowHeight="14.4" x14ac:dyDescent="0.3"/>
  <cols>
    <col min="1" max="1" width="35.44140625" customWidth="1"/>
    <col min="2" max="2" width="55.88671875" customWidth="1"/>
    <col min="4" max="4" width="30.5546875" customWidth="1"/>
  </cols>
  <sheetData>
    <row r="1" spans="1:2" x14ac:dyDescent="0.3">
      <c r="A1" s="9" t="s">
        <v>10</v>
      </c>
    </row>
    <row r="2" spans="1:2" x14ac:dyDescent="0.3">
      <c r="A2" s="6" t="s">
        <v>5</v>
      </c>
    </row>
    <row r="3" spans="1:2" x14ac:dyDescent="0.3">
      <c r="A3" s="9" t="s">
        <v>6</v>
      </c>
    </row>
    <row r="5" spans="1:2" x14ac:dyDescent="0.3">
      <c r="A5" s="1" t="s">
        <v>0</v>
      </c>
      <c r="B5" t="s">
        <v>138</v>
      </c>
    </row>
    <row r="6" spans="1:2" x14ac:dyDescent="0.3">
      <c r="B6" s="40">
        <v>2021</v>
      </c>
    </row>
    <row r="7" spans="1:2" x14ac:dyDescent="0.3">
      <c r="B7" t="s">
        <v>139</v>
      </c>
    </row>
    <row r="8" spans="1:2" x14ac:dyDescent="0.3">
      <c r="B8" s="58" t="s">
        <v>140</v>
      </c>
    </row>
    <row r="9" spans="1:2" x14ac:dyDescent="0.3">
      <c r="B9" s="2" t="s">
        <v>141</v>
      </c>
    </row>
    <row r="10" spans="1:2" x14ac:dyDescent="0.3">
      <c r="B10" t="s">
        <v>142</v>
      </c>
    </row>
    <row r="12" spans="1:2" x14ac:dyDescent="0.3">
      <c r="B12" s="58" t="s">
        <v>174</v>
      </c>
    </row>
    <row r="14" spans="1:2" x14ac:dyDescent="0.3">
      <c r="A14" s="1" t="s">
        <v>7</v>
      </c>
    </row>
    <row r="15" spans="1:2" x14ac:dyDescent="0.3">
      <c r="A15" s="12" t="s">
        <v>16</v>
      </c>
    </row>
    <row r="16" spans="1:2" x14ac:dyDescent="0.3">
      <c r="A16" s="12" t="s">
        <v>17</v>
      </c>
    </row>
    <row r="17" spans="1:2" x14ac:dyDescent="0.3">
      <c r="A17" s="12" t="s">
        <v>18</v>
      </c>
    </row>
    <row r="18" spans="1:2" x14ac:dyDescent="0.3">
      <c r="A18" s="1"/>
    </row>
    <row r="19" spans="1:2" x14ac:dyDescent="0.3">
      <c r="A19" s="12" t="s">
        <v>19</v>
      </c>
    </row>
    <row r="20" spans="1:2" x14ac:dyDescent="0.3">
      <c r="A20" s="12" t="s">
        <v>20</v>
      </c>
    </row>
    <row r="21" spans="1:2" x14ac:dyDescent="0.3">
      <c r="A21" s="12" t="s">
        <v>21</v>
      </c>
    </row>
    <row r="22" spans="1:2" x14ac:dyDescent="0.3">
      <c r="A22" s="12" t="s">
        <v>22</v>
      </c>
    </row>
    <row r="23" spans="1:2" x14ac:dyDescent="0.3">
      <c r="A23" s="12" t="s">
        <v>23</v>
      </c>
    </row>
    <row r="24" spans="1:2" x14ac:dyDescent="0.3">
      <c r="A24" s="12" t="s">
        <v>24</v>
      </c>
    </row>
    <row r="26" spans="1:2" x14ac:dyDescent="0.3">
      <c r="A26" t="s">
        <v>143</v>
      </c>
    </row>
    <row r="27" spans="1:2" x14ac:dyDescent="0.3">
      <c r="A27" t="s">
        <v>144</v>
      </c>
    </row>
    <row r="30" spans="1:2" x14ac:dyDescent="0.3">
      <c r="A30" s="59">
        <v>0.97</v>
      </c>
      <c r="B30" t="s">
        <v>145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3"/>
  <sheetViews>
    <sheetView workbookViewId="0">
      <selection activeCell="C30" sqref="C30"/>
    </sheetView>
  </sheetViews>
  <sheetFormatPr defaultRowHeight="14.4" x14ac:dyDescent="0.3"/>
  <cols>
    <col min="1" max="1" width="22.77734375" customWidth="1"/>
    <col min="2" max="2" width="11.77734375" customWidth="1"/>
  </cols>
  <sheetData>
    <row r="1" spans="1:8" x14ac:dyDescent="0.3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3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3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3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3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3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3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3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3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3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3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3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3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3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3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3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3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3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3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3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3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3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3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3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3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3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3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3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3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3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3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3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3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3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3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3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3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3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3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3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3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3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3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3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3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3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3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3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3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3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3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3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3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3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3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3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3">
      <c r="A58" s="16"/>
    </row>
    <row r="59" spans="1:12" x14ac:dyDescent="0.3">
      <c r="A59" s="16"/>
    </row>
    <row r="60" spans="1:12" x14ac:dyDescent="0.3">
      <c r="A60" s="16"/>
    </row>
    <row r="61" spans="1:12" x14ac:dyDescent="0.3">
      <c r="A61" s="16"/>
    </row>
    <row r="62" spans="1:12" x14ac:dyDescent="0.3">
      <c r="A62" s="16"/>
    </row>
    <row r="63" spans="1:12" x14ac:dyDescent="0.3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B3" sqref="B3"/>
    </sheetView>
  </sheetViews>
  <sheetFormatPr defaultRowHeight="14.4" x14ac:dyDescent="0.3"/>
  <cols>
    <col min="1" max="1" width="35.21875" customWidth="1"/>
    <col min="2" max="2" width="20.21875" customWidth="1"/>
    <col min="3" max="3" width="19.44140625" customWidth="1"/>
  </cols>
  <sheetData>
    <row r="1" spans="1:3" x14ac:dyDescent="0.3">
      <c r="A1" s="7" t="s">
        <v>11</v>
      </c>
      <c r="B1" s="4"/>
      <c r="C1" s="4"/>
    </row>
    <row r="2" spans="1:3" x14ac:dyDescent="0.3">
      <c r="A2" s="1"/>
      <c r="B2" s="1" t="s">
        <v>128</v>
      </c>
      <c r="C2" s="1" t="s">
        <v>129</v>
      </c>
    </row>
    <row r="3" spans="1:3" x14ac:dyDescent="0.3">
      <c r="A3" s="1" t="s">
        <v>29</v>
      </c>
      <c r="B3">
        <f>Data!C30-Data!C5</f>
        <v>2674</v>
      </c>
      <c r="C3">
        <f>Data!D30-Data!D5</f>
        <v>1110</v>
      </c>
    </row>
    <row r="4" spans="1:3" x14ac:dyDescent="0.3">
      <c r="A4" s="1" t="s">
        <v>135</v>
      </c>
      <c r="B4" s="15">
        <f>Data!C31</f>
        <v>0.106</v>
      </c>
      <c r="C4" s="15">
        <f>Data!D31</f>
        <v>0.106</v>
      </c>
    </row>
    <row r="5" spans="1:3" x14ac:dyDescent="0.3">
      <c r="A5" s="1" t="s">
        <v>136</v>
      </c>
      <c r="B5">
        <f>Data!C9</f>
        <v>20</v>
      </c>
      <c r="C5">
        <f>Data!D9</f>
        <v>20</v>
      </c>
    </row>
    <row r="6" spans="1:3" x14ac:dyDescent="0.3">
      <c r="A6" s="1" t="s">
        <v>137</v>
      </c>
      <c r="B6">
        <f>B4*B5</f>
        <v>2.12</v>
      </c>
      <c r="C6">
        <f>C4*C5</f>
        <v>2.12</v>
      </c>
    </row>
    <row r="7" spans="1:3" x14ac:dyDescent="0.3">
      <c r="A7" s="1" t="s">
        <v>25</v>
      </c>
      <c r="B7">
        <f>Data!C53</f>
        <v>0.98860000000000003</v>
      </c>
      <c r="C7">
        <f>Data!D53</f>
        <v>0.4027</v>
      </c>
    </row>
    <row r="8" spans="1:3" x14ac:dyDescent="0.3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3">
      <c r="A9" s="1" t="s">
        <v>27</v>
      </c>
      <c r="B9">
        <f>B7-B8</f>
        <v>0.93920000000000003</v>
      </c>
      <c r="C9">
        <f>C7-C8</f>
        <v>0.3624</v>
      </c>
    </row>
    <row r="10" spans="1:3" x14ac:dyDescent="0.3">
      <c r="A10" s="1" t="s">
        <v>130</v>
      </c>
      <c r="B10">
        <f>Data!C38</f>
        <v>7446</v>
      </c>
      <c r="C10">
        <f>Data!D38</f>
        <v>7446</v>
      </c>
    </row>
    <row r="11" spans="1:3" x14ac:dyDescent="0.3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3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3">
      <c r="A15" s="7" t="s">
        <v>2</v>
      </c>
      <c r="B15" s="4"/>
      <c r="C15" s="4"/>
    </row>
    <row r="16" spans="1:3" x14ac:dyDescent="0.3">
      <c r="A16" s="1"/>
      <c r="B16" s="1" t="s">
        <v>128</v>
      </c>
      <c r="C16" s="1" t="s">
        <v>129</v>
      </c>
    </row>
    <row r="17" spans="1:3" x14ac:dyDescent="0.3">
      <c r="A17" s="1" t="s">
        <v>131</v>
      </c>
      <c r="B17">
        <f>Data!C32-Data!C7</f>
        <v>23</v>
      </c>
      <c r="C17">
        <f>Data!D32-Data!D7</f>
        <v>29</v>
      </c>
    </row>
    <row r="18" spans="1:3" x14ac:dyDescent="0.3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3">
      <c r="A19" s="1" t="s">
        <v>130</v>
      </c>
      <c r="B19">
        <f>Data!C38</f>
        <v>7446</v>
      </c>
      <c r="C19">
        <f>Data!D38</f>
        <v>7446</v>
      </c>
    </row>
    <row r="20" spans="1:3" x14ac:dyDescent="0.3">
      <c r="A20" s="1" t="s">
        <v>146</v>
      </c>
      <c r="B20">
        <f>Data!C56</f>
        <v>10</v>
      </c>
      <c r="C20">
        <f>Data!D56</f>
        <v>10</v>
      </c>
    </row>
    <row r="21" spans="1:3" x14ac:dyDescent="0.3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3">
      <c r="A24" s="3" t="s">
        <v>3</v>
      </c>
      <c r="B24" s="4"/>
      <c r="C24" s="4"/>
    </row>
    <row r="25" spans="1:3" x14ac:dyDescent="0.3">
      <c r="B25" s="1" t="s">
        <v>128</v>
      </c>
      <c r="C25" s="1" t="s">
        <v>129</v>
      </c>
    </row>
    <row r="26" spans="1:3" x14ac:dyDescent="0.3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3">
      <c r="A27" s="1" t="s">
        <v>134</v>
      </c>
      <c r="B27">
        <v>947.8134</v>
      </c>
      <c r="C27">
        <v>947.8134</v>
      </c>
    </row>
    <row r="28" spans="1:3" x14ac:dyDescent="0.3">
      <c r="A28" s="1" t="s">
        <v>130</v>
      </c>
      <c r="B28">
        <f>Data!C38</f>
        <v>7446</v>
      </c>
      <c r="C28">
        <f>Data!D38</f>
        <v>7446</v>
      </c>
    </row>
    <row r="29" spans="1:3" x14ac:dyDescent="0.3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5"/>
  <sheetViews>
    <sheetView tabSelected="1" topLeftCell="A21" workbookViewId="0">
      <selection activeCell="O36" sqref="O36"/>
    </sheetView>
  </sheetViews>
  <sheetFormatPr defaultRowHeight="14.4" x14ac:dyDescent="0.3"/>
  <cols>
    <col min="1" max="1" width="11.77734375" customWidth="1"/>
    <col min="6" max="6" width="14.5546875" customWidth="1"/>
    <col min="11" max="11" width="15.5546875" customWidth="1"/>
  </cols>
  <sheetData>
    <row r="1" spans="1:14" x14ac:dyDescent="0.3">
      <c r="A1" t="s">
        <v>147</v>
      </c>
      <c r="K1" s="60"/>
    </row>
    <row r="2" spans="1:14" x14ac:dyDescent="0.3">
      <c r="A2" t="s">
        <v>148</v>
      </c>
    </row>
    <row r="3" spans="1:14" x14ac:dyDescent="0.3">
      <c r="F3" s="61"/>
      <c r="G3" s="12"/>
      <c r="K3" s="61"/>
      <c r="L3" s="12"/>
    </row>
    <row r="4" spans="1:14" x14ac:dyDescent="0.3">
      <c r="A4" t="s">
        <v>149</v>
      </c>
      <c r="F4" s="61" t="s">
        <v>171</v>
      </c>
      <c r="G4" s="62"/>
      <c r="K4" s="61" t="s">
        <v>150</v>
      </c>
      <c r="L4" s="68"/>
    </row>
    <row r="5" spans="1:14" x14ac:dyDescent="0.3">
      <c r="F5" s="61"/>
      <c r="G5" s="62"/>
      <c r="K5" s="61"/>
      <c r="L5" s="63"/>
    </row>
    <row r="6" spans="1:14" x14ac:dyDescent="0.3">
      <c r="A6" t="s">
        <v>151</v>
      </c>
      <c r="B6">
        <v>2018</v>
      </c>
      <c r="F6" s="61" t="s">
        <v>151</v>
      </c>
      <c r="G6" s="62">
        <v>2019</v>
      </c>
      <c r="K6" s="61" t="s">
        <v>151</v>
      </c>
      <c r="L6" s="63"/>
    </row>
    <row r="7" spans="1:14" x14ac:dyDescent="0.3">
      <c r="A7" t="s">
        <v>152</v>
      </c>
      <c r="B7">
        <v>945151.1</v>
      </c>
      <c r="F7" s="61" t="s">
        <v>152</v>
      </c>
      <c r="G7" s="62">
        <v>4826857.7031238601</v>
      </c>
      <c r="K7" s="61" t="s">
        <v>152</v>
      </c>
      <c r="L7" s="67">
        <v>0.19581084709700322</v>
      </c>
      <c r="N7" t="s">
        <v>172</v>
      </c>
    </row>
    <row r="8" spans="1:14" x14ac:dyDescent="0.3">
      <c r="A8" t="s">
        <v>153</v>
      </c>
      <c r="B8">
        <v>697021.31</v>
      </c>
      <c r="F8" s="61" t="s">
        <v>153</v>
      </c>
      <c r="G8" s="64">
        <v>984823.77163077577</v>
      </c>
      <c r="K8" s="61" t="s">
        <v>153</v>
      </c>
      <c r="L8" s="63">
        <v>0.70776247484270038</v>
      </c>
    </row>
    <row r="9" spans="1:14" x14ac:dyDescent="0.3">
      <c r="A9" t="s">
        <v>154</v>
      </c>
      <c r="B9">
        <v>1454078.6</v>
      </c>
      <c r="F9" s="61" t="s">
        <v>154</v>
      </c>
      <c r="G9" s="64">
        <v>6536304.2342993338</v>
      </c>
      <c r="K9" s="61" t="s">
        <v>154</v>
      </c>
      <c r="L9" s="63">
        <v>0.2224618923161</v>
      </c>
    </row>
    <row r="10" spans="1:14" x14ac:dyDescent="0.3">
      <c r="A10" t="s">
        <v>155</v>
      </c>
      <c r="B10">
        <v>1454079</v>
      </c>
      <c r="F10" s="61" t="s">
        <v>155</v>
      </c>
      <c r="G10" s="64">
        <v>3852353.6146789663</v>
      </c>
      <c r="K10" s="61" t="s">
        <v>155</v>
      </c>
      <c r="L10" s="63">
        <v>0.37745200834507026</v>
      </c>
    </row>
    <row r="11" spans="1:14" x14ac:dyDescent="0.3">
      <c r="A11" t="s">
        <v>156</v>
      </c>
      <c r="B11">
        <v>872966</v>
      </c>
      <c r="F11" s="61" t="s">
        <v>156</v>
      </c>
      <c r="G11" s="64">
        <v>1430841.0673437433</v>
      </c>
      <c r="K11" s="61" t="s">
        <v>156</v>
      </c>
      <c r="L11" s="63">
        <v>0.61010703961712576</v>
      </c>
    </row>
    <row r="12" spans="1:14" x14ac:dyDescent="0.3">
      <c r="A12" t="s">
        <v>157</v>
      </c>
      <c r="B12">
        <v>800219</v>
      </c>
      <c r="F12" s="61" t="s">
        <v>157</v>
      </c>
      <c r="G12" s="64">
        <v>1284591.5</v>
      </c>
      <c r="K12" s="65" t="s">
        <v>157</v>
      </c>
      <c r="L12" s="66">
        <v>0.62293657071506758</v>
      </c>
    </row>
    <row r="13" spans="1:14" x14ac:dyDescent="0.3">
      <c r="A13" t="s">
        <v>158</v>
      </c>
      <c r="B13">
        <v>2715972.8</v>
      </c>
      <c r="F13" s="61" t="s">
        <v>158</v>
      </c>
      <c r="G13" s="64">
        <v>6831836.4795198459</v>
      </c>
      <c r="K13" s="61" t="s">
        <v>158</v>
      </c>
      <c r="L13" s="63">
        <v>0.39754651786917444</v>
      </c>
    </row>
    <row r="14" spans="1:14" x14ac:dyDescent="0.3">
      <c r="A14" t="s">
        <v>159</v>
      </c>
      <c r="B14">
        <v>796946.93</v>
      </c>
      <c r="F14" s="61" t="s">
        <v>159</v>
      </c>
      <c r="G14" s="64">
        <v>3975449.4447489739</v>
      </c>
      <c r="K14" s="61" t="s">
        <v>159</v>
      </c>
      <c r="L14" s="63">
        <v>0.20046712726523996</v>
      </c>
    </row>
    <row r="15" spans="1:14" x14ac:dyDescent="0.3">
      <c r="A15" t="s">
        <v>160</v>
      </c>
      <c r="B15">
        <v>702940</v>
      </c>
      <c r="C15" t="s">
        <v>161</v>
      </c>
      <c r="F15" s="61" t="s">
        <v>160</v>
      </c>
      <c r="G15" s="64">
        <v>6123685.9119942319</v>
      </c>
      <c r="K15" s="61" t="s">
        <v>160</v>
      </c>
      <c r="L15" s="63">
        <v>0.11479027101614082</v>
      </c>
      <c r="M15" t="s">
        <v>169</v>
      </c>
    </row>
    <row r="16" spans="1:14" x14ac:dyDescent="0.3">
      <c r="A16" t="s">
        <v>162</v>
      </c>
      <c r="B16">
        <v>651000</v>
      </c>
      <c r="F16" s="61" t="s">
        <v>162</v>
      </c>
      <c r="G16" s="64">
        <v>894445.15254095697</v>
      </c>
      <c r="K16" s="61" t="s">
        <v>162</v>
      </c>
      <c r="L16" s="63">
        <v>0.72782551076567037</v>
      </c>
    </row>
    <row r="17" spans="1:14" ht="28.8" x14ac:dyDescent="0.3">
      <c r="A17" t="s">
        <v>163</v>
      </c>
      <c r="B17">
        <v>651000</v>
      </c>
      <c r="F17" s="60" t="s">
        <v>163</v>
      </c>
      <c r="G17" s="64">
        <v>894445.15254095697</v>
      </c>
      <c r="K17" s="60" t="s">
        <v>163</v>
      </c>
      <c r="L17" s="63">
        <v>0.72782551076567037</v>
      </c>
    </row>
    <row r="18" spans="1:14" x14ac:dyDescent="0.3">
      <c r="A18" t="s">
        <v>164</v>
      </c>
      <c r="B18">
        <v>1095375.6000000001</v>
      </c>
      <c r="F18" s="60" t="s">
        <v>164</v>
      </c>
      <c r="G18" s="62">
        <v>5594049.4733957509</v>
      </c>
      <c r="K18" s="60" t="s">
        <v>164</v>
      </c>
      <c r="L18" s="63">
        <v>0.19581084709700322</v>
      </c>
    </row>
    <row r="19" spans="1:14" x14ac:dyDescent="0.3">
      <c r="A19" t="s">
        <v>165</v>
      </c>
      <c r="B19">
        <v>2839146</v>
      </c>
      <c r="F19" s="60" t="s">
        <v>165</v>
      </c>
      <c r="G19" s="62">
        <v>4423249.1398915872</v>
      </c>
      <c r="K19" s="60" t="s">
        <v>165</v>
      </c>
      <c r="L19" s="63">
        <v>0.64186877741386317</v>
      </c>
    </row>
    <row r="20" spans="1:14" x14ac:dyDescent="0.3">
      <c r="A20" t="s">
        <v>166</v>
      </c>
      <c r="B20">
        <v>651000</v>
      </c>
      <c r="F20" t="s">
        <v>166</v>
      </c>
      <c r="G20">
        <v>894445.15254095697</v>
      </c>
      <c r="K20" t="s">
        <v>166</v>
      </c>
      <c r="L20">
        <v>0.72782551076567037</v>
      </c>
    </row>
    <row r="21" spans="1:14" x14ac:dyDescent="0.3">
      <c r="A21" t="s">
        <v>167</v>
      </c>
      <c r="B21">
        <v>651000</v>
      </c>
      <c r="F21" t="s">
        <v>167</v>
      </c>
      <c r="G21">
        <v>894445.15254095697</v>
      </c>
      <c r="K21" t="s">
        <v>167</v>
      </c>
      <c r="L21">
        <v>0.72782551076567037</v>
      </c>
    </row>
    <row r="22" spans="1:14" x14ac:dyDescent="0.3">
      <c r="A22" t="s">
        <v>168</v>
      </c>
      <c r="B22">
        <v>2974456.8</v>
      </c>
      <c r="F22" t="s">
        <v>168</v>
      </c>
      <c r="G22">
        <v>1398186</v>
      </c>
      <c r="K22" t="s">
        <v>168</v>
      </c>
      <c r="L22">
        <v>2.1273684756010236</v>
      </c>
      <c r="M22" t="s">
        <v>169</v>
      </c>
    </row>
    <row r="24" spans="1:14" x14ac:dyDescent="0.3">
      <c r="A24" t="s">
        <v>173</v>
      </c>
    </row>
    <row r="25" spans="1:14" x14ac:dyDescent="0.3">
      <c r="A25" t="s">
        <v>148</v>
      </c>
    </row>
    <row r="27" spans="1:14" x14ac:dyDescent="0.3">
      <c r="A27" t="s">
        <v>149</v>
      </c>
      <c r="F27" s="61" t="s">
        <v>170</v>
      </c>
      <c r="G27" s="62"/>
      <c r="K27" s="61" t="s">
        <v>150</v>
      </c>
      <c r="L27" s="68"/>
    </row>
    <row r="28" spans="1:14" x14ac:dyDescent="0.3">
      <c r="F28" s="61"/>
      <c r="G28" s="62"/>
      <c r="K28" s="61"/>
      <c r="L28" s="63"/>
    </row>
    <row r="29" spans="1:14" x14ac:dyDescent="0.3">
      <c r="A29" t="s">
        <v>151</v>
      </c>
      <c r="B29">
        <v>2018</v>
      </c>
      <c r="F29" s="61" t="s">
        <v>151</v>
      </c>
      <c r="G29" s="62">
        <v>2019</v>
      </c>
      <c r="K29" s="61" t="s">
        <v>151</v>
      </c>
      <c r="L29" s="63"/>
    </row>
    <row r="30" spans="1:14" x14ac:dyDescent="0.3">
      <c r="A30" t="s">
        <v>152</v>
      </c>
      <c r="B30" s="69">
        <v>22520.371158167251</v>
      </c>
      <c r="F30" s="61" t="s">
        <v>152</v>
      </c>
      <c r="G30" s="62">
        <v>48562.083497053049</v>
      </c>
      <c r="K30" s="61" t="s">
        <v>152</v>
      </c>
      <c r="L30" s="67">
        <f>B30/G30</f>
        <v>0.46374392399234438</v>
      </c>
      <c r="N30" t="s">
        <v>172</v>
      </c>
    </row>
    <row r="31" spans="1:14" x14ac:dyDescent="0.3">
      <c r="A31" t="s">
        <v>153</v>
      </c>
      <c r="B31" s="69">
        <v>17727.293857959376</v>
      </c>
      <c r="F31" s="61" t="s">
        <v>153</v>
      </c>
      <c r="G31" s="64">
        <v>11761.059430255402</v>
      </c>
      <c r="K31" s="61" t="s">
        <v>153</v>
      </c>
      <c r="L31" s="68">
        <f t="shared" ref="L31:L45" si="0">B31/G31</f>
        <v>1.5072871592125279</v>
      </c>
    </row>
    <row r="32" spans="1:14" x14ac:dyDescent="0.3">
      <c r="A32" t="s">
        <v>154</v>
      </c>
      <c r="B32" s="69">
        <v>55487.622391928686</v>
      </c>
      <c r="F32" s="61" t="s">
        <v>154</v>
      </c>
      <c r="G32" s="64">
        <v>108790.92239685658</v>
      </c>
      <c r="K32" s="61" t="s">
        <v>154</v>
      </c>
      <c r="L32" s="68">
        <f t="shared" si="0"/>
        <v>0.51003908386323193</v>
      </c>
    </row>
    <row r="33" spans="1:13" x14ac:dyDescent="0.3">
      <c r="A33" t="s">
        <v>155</v>
      </c>
      <c r="B33" s="69">
        <v>0</v>
      </c>
      <c r="F33" s="61" t="s">
        <v>155</v>
      </c>
      <c r="G33" s="64">
        <v>39888.790349665709</v>
      </c>
      <c r="K33" s="61" t="s">
        <v>155</v>
      </c>
      <c r="L33" s="68">
        <f t="shared" si="0"/>
        <v>0</v>
      </c>
    </row>
    <row r="34" spans="1:13" x14ac:dyDescent="0.3">
      <c r="A34" t="s">
        <v>156</v>
      </c>
      <c r="B34" s="69">
        <v>16432.353478181485</v>
      </c>
      <c r="F34" s="61" t="s">
        <v>156</v>
      </c>
      <c r="G34" s="64">
        <v>39178.458307692301</v>
      </c>
      <c r="K34" s="61" t="s">
        <v>156</v>
      </c>
      <c r="L34" s="68">
        <f t="shared" si="0"/>
        <v>0.4194231776331831</v>
      </c>
    </row>
    <row r="35" spans="1:13" x14ac:dyDescent="0.3">
      <c r="A35" t="s">
        <v>157</v>
      </c>
      <c r="B35" s="69">
        <v>20124.155559612922</v>
      </c>
      <c r="F35" s="61" t="s">
        <v>157</v>
      </c>
      <c r="G35" s="64">
        <v>14701.944000000001</v>
      </c>
      <c r="K35" s="65" t="s">
        <v>157</v>
      </c>
      <c r="L35" s="68">
        <f t="shared" si="0"/>
        <v>1.3688091560961544</v>
      </c>
    </row>
    <row r="36" spans="1:13" x14ac:dyDescent="0.3">
      <c r="A36" t="s">
        <v>158</v>
      </c>
      <c r="B36" s="69">
        <v>31495.344166514511</v>
      </c>
      <c r="F36" s="61" t="s">
        <v>158</v>
      </c>
      <c r="G36" s="64">
        <v>61817.697315000005</v>
      </c>
      <c r="K36" s="61" t="s">
        <v>158</v>
      </c>
      <c r="L36" s="68">
        <f t="shared" si="0"/>
        <v>0.50948750171048829</v>
      </c>
    </row>
    <row r="37" spans="1:13" x14ac:dyDescent="0.3">
      <c r="A37" t="s">
        <v>159</v>
      </c>
      <c r="B37" s="69">
        <v>21628.666577928765</v>
      </c>
      <c r="F37" s="61" t="s">
        <v>159</v>
      </c>
      <c r="G37" s="64">
        <v>112437.34479371316</v>
      </c>
      <c r="K37" s="61" t="s">
        <v>159</v>
      </c>
      <c r="L37" s="68">
        <f t="shared" si="0"/>
        <v>0.19236194715919791</v>
      </c>
    </row>
    <row r="38" spans="1:13" x14ac:dyDescent="0.3">
      <c r="A38" t="s">
        <v>160</v>
      </c>
      <c r="B38" s="69">
        <v>17573.489136388536</v>
      </c>
      <c r="C38" t="s">
        <v>161</v>
      </c>
      <c r="F38" s="61" t="s">
        <v>160</v>
      </c>
      <c r="G38" s="64">
        <v>124854.70511000007</v>
      </c>
      <c r="K38" s="61" t="s">
        <v>160</v>
      </c>
      <c r="L38" s="68">
        <f t="shared" si="0"/>
        <v>0.14075151690043125</v>
      </c>
      <c r="M38" t="s">
        <v>169</v>
      </c>
    </row>
    <row r="39" spans="1:13" x14ac:dyDescent="0.3">
      <c r="A39" t="s">
        <v>162</v>
      </c>
      <c r="B39" s="69">
        <v>8863.6469289796878</v>
      </c>
      <c r="F39" s="61" t="s">
        <v>162</v>
      </c>
      <c r="G39" s="64">
        <v>14089.503590454193</v>
      </c>
      <c r="K39" s="61" t="s">
        <v>162</v>
      </c>
      <c r="L39" s="68">
        <f t="shared" si="0"/>
        <v>0.62909575714114685</v>
      </c>
    </row>
    <row r="40" spans="1:13" ht="28.8" x14ac:dyDescent="0.3">
      <c r="A40" t="s">
        <v>163</v>
      </c>
      <c r="B40" s="69">
        <v>8863.6469289796878</v>
      </c>
      <c r="F40" s="60" t="s">
        <v>163</v>
      </c>
      <c r="G40" s="64">
        <v>10418.349705304519</v>
      </c>
      <c r="K40" s="60" t="s">
        <v>163</v>
      </c>
      <c r="L40" s="68">
        <f t="shared" si="0"/>
        <v>0.85077264439172628</v>
      </c>
    </row>
    <row r="41" spans="1:13" x14ac:dyDescent="0.3">
      <c r="A41" t="s">
        <v>164</v>
      </c>
      <c r="B41" s="69">
        <v>22520.371158167251</v>
      </c>
      <c r="F41" s="60" t="s">
        <v>164</v>
      </c>
      <c r="G41" s="62">
        <v>48562.083497053049</v>
      </c>
      <c r="K41" s="60" t="s">
        <v>164</v>
      </c>
      <c r="L41" s="68">
        <f t="shared" si="0"/>
        <v>0.46374392399234438</v>
      </c>
    </row>
    <row r="42" spans="1:13" x14ac:dyDescent="0.3">
      <c r="A42" t="s">
        <v>165</v>
      </c>
      <c r="B42" s="69">
        <v>24648.530217272226</v>
      </c>
      <c r="F42" s="60" t="s">
        <v>165</v>
      </c>
      <c r="G42" s="62">
        <v>87850.399781900662</v>
      </c>
      <c r="K42" s="60" t="s">
        <v>165</v>
      </c>
      <c r="L42" s="68">
        <f t="shared" si="0"/>
        <v>0.28057391063063125</v>
      </c>
    </row>
    <row r="43" spans="1:13" x14ac:dyDescent="0.3">
      <c r="A43" t="s">
        <v>166</v>
      </c>
      <c r="B43" s="69">
        <v>8863.6469289796878</v>
      </c>
      <c r="F43" t="s">
        <v>166</v>
      </c>
      <c r="G43">
        <v>14089.503590454193</v>
      </c>
      <c r="K43" t="s">
        <v>166</v>
      </c>
      <c r="L43" s="68">
        <f t="shared" si="0"/>
        <v>0.62909575714114685</v>
      </c>
    </row>
    <row r="44" spans="1:13" x14ac:dyDescent="0.3">
      <c r="A44" t="s">
        <v>167</v>
      </c>
      <c r="B44" s="69">
        <v>8863.6469289796878</v>
      </c>
      <c r="F44" t="s">
        <v>167</v>
      </c>
      <c r="G44">
        <v>14089.503590454193</v>
      </c>
      <c r="K44" t="s">
        <v>167</v>
      </c>
      <c r="L44" s="68">
        <f t="shared" si="0"/>
        <v>0.62909575714114685</v>
      </c>
    </row>
    <row r="45" spans="1:13" x14ac:dyDescent="0.3">
      <c r="A45" t="s">
        <v>168</v>
      </c>
      <c r="B45" s="69">
        <v>85778.046397101876</v>
      </c>
      <c r="F45" t="s">
        <v>168</v>
      </c>
      <c r="G45">
        <v>253749.82984753032</v>
      </c>
      <c r="K45" t="s">
        <v>168</v>
      </c>
      <c r="L45" s="68">
        <f t="shared" si="0"/>
        <v>0.33804178883053043</v>
      </c>
      <c r="M45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defaultRowHeight="14.4" x14ac:dyDescent="0.3"/>
  <cols>
    <col min="1" max="1" width="19.44140625" customWidth="1"/>
    <col min="2" max="2" width="24.5546875" customWidth="1"/>
  </cols>
  <sheetData>
    <row r="1" spans="1:2" ht="28.8" x14ac:dyDescent="0.3">
      <c r="B1" s="11" t="s">
        <v>13</v>
      </c>
    </row>
    <row r="2" spans="1:2" x14ac:dyDescent="0.3">
      <c r="A2" t="s">
        <v>8</v>
      </c>
      <c r="B2" s="10">
        <f>Calculations!B12*About!$A$30*'India Cost Scalars'!L7</f>
        <v>153.96592962866455</v>
      </c>
    </row>
    <row r="3" spans="1:2" x14ac:dyDescent="0.3">
      <c r="A3" t="s">
        <v>9</v>
      </c>
      <c r="B3" s="10">
        <f>Calculations!C12*About!$A$30*'India Cost Scalars'!L7</f>
        <v>165.63652070737416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E26" sqref="E26"/>
    </sheetView>
  </sheetViews>
  <sheetFormatPr defaultRowHeight="14.4" x14ac:dyDescent="0.3"/>
  <cols>
    <col min="1" max="1" width="19.109375" customWidth="1"/>
    <col min="2" max="2" width="25.88671875" customWidth="1"/>
  </cols>
  <sheetData>
    <row r="1" spans="1:2" ht="28.8" x14ac:dyDescent="0.3">
      <c r="B1" s="11" t="s">
        <v>14</v>
      </c>
    </row>
    <row r="2" spans="1:2" x14ac:dyDescent="0.3">
      <c r="A2" t="s">
        <v>8</v>
      </c>
      <c r="B2" s="14">
        <f>Calculations!B21*About!$A$30*'India Cost Scalars'!L30</f>
        <v>7.0314479188675731</v>
      </c>
    </row>
    <row r="3" spans="1:2" x14ac:dyDescent="0.3">
      <c r="A3" t="s">
        <v>9</v>
      </c>
      <c r="B3" s="14">
        <f>Calculations!C21*About!$A$30*'India Cost Scalars'!L30</f>
        <v>13.925302692077127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B4" sqref="B4"/>
    </sheetView>
  </sheetViews>
  <sheetFormatPr defaultRowHeight="14.4" x14ac:dyDescent="0.3"/>
  <cols>
    <col min="1" max="1" width="19" customWidth="1"/>
    <col min="2" max="2" width="42.5546875" customWidth="1"/>
  </cols>
  <sheetData>
    <row r="1" spans="1:2" ht="28.8" x14ac:dyDescent="0.3">
      <c r="B1" s="11" t="s">
        <v>15</v>
      </c>
    </row>
    <row r="2" spans="1:2" x14ac:dyDescent="0.3">
      <c r="A2" t="s">
        <v>8</v>
      </c>
      <c r="B2">
        <f>Calculations!B29*About!$A$30</f>
        <v>2241671.5347316861</v>
      </c>
    </row>
    <row r="3" spans="1:2" x14ac:dyDescent="0.3">
      <c r="A3" t="s">
        <v>9</v>
      </c>
      <c r="B3">
        <f>Calculations!C29*About!$A$30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Data</vt:lpstr>
      <vt:lpstr>Calculations</vt:lpstr>
      <vt:lpstr>India Cost Scalars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2014-08-18T23:28:12Z</dcterms:created>
  <dcterms:modified xsi:type="dcterms:W3CDTF">2021-09-29T10:04:36Z</dcterms:modified>
</cp:coreProperties>
</file>