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BAADTbVT\"/>
    </mc:Choice>
  </mc:AlternateContent>
  <xr:revisionPtr revIDLastSave="0" documentId="13_ncr:1_{B6F81F3A-0860-4380-B969-C6CBDA70909B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IESS_Psng_ROAD_RAIL_AIR" sheetId="14" r:id="rId2"/>
    <sheet name="IESS_Frgt" sheetId="15" r:id="rId3"/>
    <sheet name="SYVbT-passenger" sheetId="17" r:id="rId4"/>
    <sheet name="SYVbT-freight" sheetId="16" r:id="rId5"/>
    <sheet name="AVLo-passengers" sheetId="18" r:id="rId6"/>
    <sheet name="AVLo-freight" sheetId="19" r:id="rId7"/>
    <sheet name="BAADTbVT-passengers" sheetId="6" r:id="rId8"/>
    <sheet name="BAADTbVT-freight" sheetId="12" r:id="rId9"/>
  </sheets>
  <externalReferences>
    <externalReference r:id="rId10"/>
    <externalReference r:id="rId11"/>
    <externalReference r:id="rId12"/>
  </externalReferences>
  <definedNames>
    <definedName name="BTU_to_PJ">[1]Notes!$A$11</definedName>
    <definedName name="Eno_TM" localSheetId="6">'[2]1997  Table 1a Modified'!#REF!</definedName>
    <definedName name="Eno_TM" localSheetId="5">'[2]1997  Table 1a Modified'!#REF!</definedName>
    <definedName name="Eno_TM" localSheetId="4">'[3]1997  Table 1a Modified'!#REF!</definedName>
    <definedName name="Eno_TM" localSheetId="3">'[3]1997  Table 1a Modified'!#REF!</definedName>
    <definedName name="Eno_Tons" localSheetId="6">'[2]1997  Table 1a Modified'!#REF!</definedName>
    <definedName name="Eno_Tons" localSheetId="5">'[2]1997  Table 1a Modified'!#REF!</definedName>
    <definedName name="MWh_to_PJ">[1]Notes!$A$12</definedName>
    <definedName name="Sum_T2" localSheetId="6">'[2]1997  Table 1a Modified'!#REF!</definedName>
    <definedName name="Sum_T2" localSheetId="5">'[2]1997  Table 1a Modified'!#REF!</definedName>
    <definedName name="Sum_TTM" localSheetId="6">'[2]1997  Table 1a Modified'!#REF!</definedName>
    <definedName name="Sum_TTM" localSheetId="5">'[2]1997  Table 1a Modified'!#REF!</definedName>
    <definedName name="ti_tbl_50" localSheetId="6">#REF!</definedName>
    <definedName name="ti_tbl_50" localSheetId="5">#REF!</definedName>
    <definedName name="ti_tbl_50" localSheetId="4">#REF!</definedName>
    <definedName name="ti_tbl_50" localSheetId="3">#REF!</definedName>
    <definedName name="ti_tbl_69" localSheetId="6">#REF!</definedName>
    <definedName name="ti_tbl_69" localSheetId="5">#REF!</definedName>
    <definedName name="ti_tbl_69" localSheetId="4">#REF!</definedName>
    <definedName name="ti_tbl_69" localSheetId="3">#REF!</definedName>
    <definedName name="TWh_to_PJ">[1]Notes!$A$15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5" l="1"/>
  <c r="D20" i="15"/>
  <c r="D21" i="15"/>
  <c r="D22" i="15"/>
  <c r="D18" i="15"/>
  <c r="D5" i="15"/>
  <c r="D6" i="15"/>
  <c r="D7" i="15"/>
  <c r="D8" i="15"/>
  <c r="D4" i="15"/>
  <c r="D20" i="14"/>
  <c r="D21" i="14"/>
  <c r="D22" i="14"/>
  <c r="D23" i="14"/>
  <c r="D24" i="14"/>
  <c r="D19" i="14"/>
  <c r="D8" i="14"/>
  <c r="D5" i="14"/>
  <c r="D6" i="14"/>
  <c r="D7" i="14"/>
  <c r="D4" i="14"/>
  <c r="B6" i="12" l="1"/>
  <c r="D6" i="12" s="1"/>
  <c r="G10" i="15"/>
  <c r="H10" i="15" s="1"/>
  <c r="G15" i="14"/>
  <c r="G14" i="14"/>
  <c r="G13" i="14"/>
  <c r="H12" i="14"/>
  <c r="I12" i="14" s="1"/>
  <c r="AH7" i="19"/>
  <c r="AI6" i="19"/>
  <c r="AF6" i="19"/>
  <c r="AE6" i="19"/>
  <c r="AD6" i="19"/>
  <c r="AC6" i="19"/>
  <c r="AA6" i="19"/>
  <c r="X6" i="19"/>
  <c r="W6" i="19"/>
  <c r="V6" i="19"/>
  <c r="U6" i="19"/>
  <c r="S6" i="19"/>
  <c r="P6" i="19"/>
  <c r="O6" i="19"/>
  <c r="N6" i="19"/>
  <c r="M6" i="19"/>
  <c r="K6" i="19"/>
  <c r="H6" i="19"/>
  <c r="G6" i="19"/>
  <c r="F6" i="19"/>
  <c r="E6" i="19"/>
  <c r="C6" i="19"/>
  <c r="AJ6" i="19"/>
  <c r="AG5" i="19"/>
  <c r="AF5" i="19"/>
  <c r="Y5" i="19"/>
  <c r="X5" i="19"/>
  <c r="Q5" i="19"/>
  <c r="P5" i="19"/>
  <c r="I5" i="19"/>
  <c r="H5" i="19"/>
  <c r="AE5" i="19"/>
  <c r="AJ4" i="19"/>
  <c r="AI4" i="19"/>
  <c r="AG4" i="19"/>
  <c r="AF4" i="19"/>
  <c r="AD4" i="19"/>
  <c r="AC4" i="19"/>
  <c r="AB4" i="19"/>
  <c r="AA4" i="19"/>
  <c r="Y4" i="19"/>
  <c r="X4" i="19"/>
  <c r="V4" i="19"/>
  <c r="U4" i="19"/>
  <c r="T4" i="19"/>
  <c r="S4" i="19"/>
  <c r="Q4" i="19"/>
  <c r="P4" i="19"/>
  <c r="N4" i="19"/>
  <c r="M4" i="19"/>
  <c r="L4" i="19"/>
  <c r="K4" i="19"/>
  <c r="I4" i="19"/>
  <c r="H4" i="19"/>
  <c r="F4" i="19"/>
  <c r="E4" i="19"/>
  <c r="D4" i="19"/>
  <c r="C4" i="19"/>
  <c r="AH4" i="19"/>
  <c r="AJ3" i="19"/>
  <c r="AI3" i="19"/>
  <c r="AG3" i="19"/>
  <c r="AF3" i="19"/>
  <c r="AE3" i="19"/>
  <c r="AD3" i="19"/>
  <c r="AC3" i="19"/>
  <c r="AB3" i="19"/>
  <c r="AA3" i="19"/>
  <c r="Y3" i="19"/>
  <c r="X3" i="19"/>
  <c r="W3" i="19"/>
  <c r="V3" i="19"/>
  <c r="U3" i="19"/>
  <c r="T3" i="19"/>
  <c r="S3" i="19"/>
  <c r="Q3" i="19"/>
  <c r="P3" i="19"/>
  <c r="O3" i="19"/>
  <c r="N3" i="19"/>
  <c r="M3" i="19"/>
  <c r="L3" i="19"/>
  <c r="K3" i="19"/>
  <c r="I3" i="19"/>
  <c r="H3" i="19"/>
  <c r="G3" i="19"/>
  <c r="F3" i="19"/>
  <c r="E3" i="19"/>
  <c r="D3" i="19"/>
  <c r="C3" i="19"/>
  <c r="AH3" i="19"/>
  <c r="AG2" i="19"/>
  <c r="Y2" i="19"/>
  <c r="Q2" i="19"/>
  <c r="I2" i="19"/>
  <c r="C2" i="19"/>
  <c r="AB7" i="18"/>
  <c r="L7" i="18"/>
  <c r="AH7" i="18"/>
  <c r="AE6" i="18"/>
  <c r="AD6" i="18"/>
  <c r="W6" i="18"/>
  <c r="V6" i="18"/>
  <c r="O6" i="18"/>
  <c r="N6" i="18"/>
  <c r="G6" i="18"/>
  <c r="F6" i="18"/>
  <c r="AC6" i="18"/>
  <c r="AH5" i="18"/>
  <c r="AG5" i="18"/>
  <c r="AD5" i="18"/>
  <c r="AB5" i="18"/>
  <c r="AA5" i="18"/>
  <c r="Z5" i="18"/>
  <c r="Y5" i="18"/>
  <c r="V5" i="18"/>
  <c r="T5" i="18"/>
  <c r="S5" i="18"/>
  <c r="R5" i="18"/>
  <c r="Q5" i="18"/>
  <c r="N5" i="18"/>
  <c r="L5" i="18"/>
  <c r="K5" i="18"/>
  <c r="J5" i="18"/>
  <c r="I5" i="18"/>
  <c r="F5" i="18"/>
  <c r="D5" i="18"/>
  <c r="C5" i="18"/>
  <c r="AF5" i="18"/>
  <c r="AG4" i="18"/>
  <c r="AE4" i="18"/>
  <c r="AD4" i="18"/>
  <c r="AC4" i="18"/>
  <c r="AB4" i="18"/>
  <c r="AA4" i="18"/>
  <c r="Y4" i="18"/>
  <c r="W4" i="18"/>
  <c r="V4" i="18"/>
  <c r="U4" i="18"/>
  <c r="T4" i="18"/>
  <c r="S4" i="18"/>
  <c r="Q4" i="18"/>
  <c r="O4" i="18"/>
  <c r="N4" i="18"/>
  <c r="M4" i="18"/>
  <c r="L4" i="18"/>
  <c r="K4" i="18"/>
  <c r="I4" i="18"/>
  <c r="G4" i="18"/>
  <c r="F4" i="18"/>
  <c r="E4" i="18"/>
  <c r="D4" i="18"/>
  <c r="C4" i="18"/>
  <c r="AH4" i="18"/>
  <c r="AE3" i="18"/>
  <c r="W3" i="18"/>
  <c r="O3" i="18"/>
  <c r="G3" i="18"/>
  <c r="AD3" i="18"/>
  <c r="AC7" i="18"/>
  <c r="N7" i="18"/>
  <c r="S7" i="18"/>
  <c r="AD7" i="18"/>
  <c r="C7" i="18"/>
  <c r="D7" i="18"/>
  <c r="T7" i="18"/>
  <c r="M7" i="18"/>
  <c r="E7" i="18"/>
  <c r="V7" i="18"/>
  <c r="U7" i="18"/>
  <c r="F7" i="18"/>
  <c r="K7" i="18"/>
  <c r="AA7" i="18"/>
  <c r="R2" i="19"/>
  <c r="AH2" i="19"/>
  <c r="C7" i="19"/>
  <c r="AI7" i="19"/>
  <c r="K2" i="19"/>
  <c r="AI2" i="19"/>
  <c r="J5" i="19"/>
  <c r="Z5" i="19"/>
  <c r="D7" i="19"/>
  <c r="T7" i="19"/>
  <c r="AB7" i="19"/>
  <c r="D2" i="19"/>
  <c r="T2" i="19"/>
  <c r="AJ2" i="19"/>
  <c r="K5" i="19"/>
  <c r="AA5" i="19"/>
  <c r="E7" i="19"/>
  <c r="AC7" i="19"/>
  <c r="E2" i="19"/>
  <c r="M2" i="19"/>
  <c r="U2" i="19"/>
  <c r="AC2" i="19"/>
  <c r="J3" i="19"/>
  <c r="R3" i="19"/>
  <c r="Z3" i="19"/>
  <c r="G4" i="19"/>
  <c r="O4" i="19"/>
  <c r="W4" i="19"/>
  <c r="AE4" i="19"/>
  <c r="D5" i="19"/>
  <c r="L5" i="19"/>
  <c r="T5" i="19"/>
  <c r="AB5" i="19"/>
  <c r="AJ5" i="19"/>
  <c r="I6" i="19"/>
  <c r="Q6" i="19"/>
  <c r="Y6" i="19"/>
  <c r="AG6" i="19"/>
  <c r="F7" i="19"/>
  <c r="N7" i="19"/>
  <c r="V7" i="19"/>
  <c r="AD7" i="19"/>
  <c r="J2" i="19"/>
  <c r="Z2" i="19"/>
  <c r="K7" i="19"/>
  <c r="AA7" i="19"/>
  <c r="AA2" i="19"/>
  <c r="R5" i="19"/>
  <c r="AH5" i="19"/>
  <c r="L7" i="19"/>
  <c r="AJ7" i="19"/>
  <c r="L2" i="19"/>
  <c r="AB2" i="19"/>
  <c r="C5" i="19"/>
  <c r="S5" i="19"/>
  <c r="AI5" i="19"/>
  <c r="M7" i="19"/>
  <c r="U7" i="19"/>
  <c r="F2" i="19"/>
  <c r="N2" i="19"/>
  <c r="V2" i="19"/>
  <c r="AD2" i="19"/>
  <c r="E5" i="19"/>
  <c r="M5" i="19"/>
  <c r="U5" i="19"/>
  <c r="AC5" i="19"/>
  <c r="J6" i="19"/>
  <c r="R6" i="19"/>
  <c r="Z6" i="19"/>
  <c r="AH6" i="19"/>
  <c r="G7" i="19"/>
  <c r="O7" i="19"/>
  <c r="W7" i="19"/>
  <c r="AE7" i="19"/>
  <c r="S7" i="19"/>
  <c r="S2" i="19"/>
  <c r="G2" i="19"/>
  <c r="O2" i="19"/>
  <c r="W2" i="19"/>
  <c r="AE2" i="19"/>
  <c r="F5" i="19"/>
  <c r="N5" i="19"/>
  <c r="V5" i="19"/>
  <c r="AD5" i="19"/>
  <c r="H7" i="19"/>
  <c r="P7" i="19"/>
  <c r="X7" i="19"/>
  <c r="AF7" i="19"/>
  <c r="H2" i="19"/>
  <c r="P2" i="19"/>
  <c r="X2" i="19"/>
  <c r="AF2" i="19"/>
  <c r="J4" i="19"/>
  <c r="R4" i="19"/>
  <c r="Z4" i="19"/>
  <c r="G5" i="19"/>
  <c r="O5" i="19"/>
  <c r="W5" i="19"/>
  <c r="D6" i="19"/>
  <c r="L6" i="19"/>
  <c r="T6" i="19"/>
  <c r="AB6" i="19"/>
  <c r="I7" i="19"/>
  <c r="Q7" i="19"/>
  <c r="Y7" i="19"/>
  <c r="AG7" i="19"/>
  <c r="J7" i="19"/>
  <c r="R7" i="19"/>
  <c r="Z7" i="19"/>
  <c r="X3" i="18"/>
  <c r="P6" i="18"/>
  <c r="R3" i="18"/>
  <c r="I6" i="18"/>
  <c r="Q6" i="18"/>
  <c r="Y6" i="18"/>
  <c r="AG6" i="18"/>
  <c r="AF6" i="18"/>
  <c r="C3" i="18"/>
  <c r="K3" i="18"/>
  <c r="S3" i="18"/>
  <c r="AA3" i="18"/>
  <c r="H4" i="18"/>
  <c r="P4" i="18"/>
  <c r="X4" i="18"/>
  <c r="AF4" i="18"/>
  <c r="E5" i="18"/>
  <c r="M5" i="18"/>
  <c r="U5" i="18"/>
  <c r="AC5" i="18"/>
  <c r="J6" i="18"/>
  <c r="R6" i="18"/>
  <c r="Z6" i="18"/>
  <c r="AH6" i="18"/>
  <c r="G7" i="18"/>
  <c r="O7" i="18"/>
  <c r="W7" i="18"/>
  <c r="AE7" i="18"/>
  <c r="Q3" i="18"/>
  <c r="J3" i="18"/>
  <c r="D3" i="18"/>
  <c r="T3" i="18"/>
  <c r="C6" i="18"/>
  <c r="K6" i="18"/>
  <c r="S6" i="18"/>
  <c r="AA6" i="18"/>
  <c r="H7" i="18"/>
  <c r="P7" i="18"/>
  <c r="X7" i="18"/>
  <c r="AF7" i="18"/>
  <c r="P3" i="18"/>
  <c r="I3" i="18"/>
  <c r="AH3" i="18"/>
  <c r="L3" i="18"/>
  <c r="AB3" i="18"/>
  <c r="E3" i="18"/>
  <c r="M3" i="18"/>
  <c r="U3" i="18"/>
  <c r="AC3" i="18"/>
  <c r="J4" i="18"/>
  <c r="R4" i="18"/>
  <c r="Z4" i="18"/>
  <c r="G5" i="18"/>
  <c r="O5" i="18"/>
  <c r="W5" i="18"/>
  <c r="AE5" i="18"/>
  <c r="D6" i="18"/>
  <c r="L6" i="18"/>
  <c r="T6" i="18"/>
  <c r="AB6" i="18"/>
  <c r="I7" i="18"/>
  <c r="Q7" i="18"/>
  <c r="Y7" i="18"/>
  <c r="AG7" i="18"/>
  <c r="H3" i="18"/>
  <c r="AF3" i="18"/>
  <c r="Y3" i="18"/>
  <c r="AG3" i="18"/>
  <c r="H6" i="18"/>
  <c r="X6" i="18"/>
  <c r="Z3" i="18"/>
  <c r="F3" i="18"/>
  <c r="N3" i="18"/>
  <c r="V3" i="18"/>
  <c r="H5" i="18"/>
  <c r="P5" i="18"/>
  <c r="X5" i="18"/>
  <c r="E6" i="18"/>
  <c r="M6" i="18"/>
  <c r="U6" i="18"/>
  <c r="J7" i="18"/>
  <c r="R7" i="18"/>
  <c r="Z7" i="18"/>
  <c r="G6" i="12"/>
  <c r="H6" i="12"/>
  <c r="J6" i="12"/>
  <c r="K6" i="12"/>
  <c r="L6" i="12"/>
  <c r="O6" i="12"/>
  <c r="P6" i="12"/>
  <c r="R6" i="12"/>
  <c r="S6" i="12"/>
  <c r="T6" i="12"/>
  <c r="W6" i="12"/>
  <c r="X6" i="12"/>
  <c r="Z6" i="12"/>
  <c r="AA6" i="12"/>
  <c r="AB6" i="12"/>
  <c r="AE6" i="12"/>
  <c r="AF6" i="12"/>
  <c r="AH6" i="12"/>
  <c r="AI6" i="12"/>
  <c r="AJ6" i="12"/>
  <c r="B6" i="6"/>
  <c r="T6" i="6" s="1"/>
  <c r="I10" i="15" l="1"/>
  <c r="J10" i="15" s="1"/>
  <c r="K10" i="15" s="1"/>
  <c r="L10" i="15" s="1"/>
  <c r="M10" i="15" s="1"/>
  <c r="N10" i="15" s="1"/>
  <c r="O10" i="15" s="1"/>
  <c r="D12" i="15"/>
  <c r="B29" i="15" s="1"/>
  <c r="C29" i="15" s="1"/>
  <c r="B5" i="12" s="1"/>
  <c r="AF5" i="12" s="1"/>
  <c r="D13" i="15"/>
  <c r="B28" i="15" s="1"/>
  <c r="C28" i="15" s="1"/>
  <c r="B4" i="12" s="1"/>
  <c r="M4" i="12" s="1"/>
  <c r="D11" i="15"/>
  <c r="AG6" i="12"/>
  <c r="Y6" i="12"/>
  <c r="Q6" i="12"/>
  <c r="I6" i="12"/>
  <c r="AD6" i="12"/>
  <c r="F6" i="12"/>
  <c r="V6" i="12"/>
  <c r="N6" i="12"/>
  <c r="C6" i="12"/>
  <c r="AC6" i="12"/>
  <c r="U6" i="12"/>
  <c r="M6" i="12"/>
  <c r="E6" i="12"/>
  <c r="J12" i="14"/>
  <c r="K12" i="14" s="1"/>
  <c r="L12" i="14" s="1"/>
  <c r="M12" i="14" s="1"/>
  <c r="N12" i="14" s="1"/>
  <c r="O12" i="14" s="1"/>
  <c r="P12" i="14" s="1"/>
  <c r="J6" i="6"/>
  <c r="AH6" i="6"/>
  <c r="W6" i="6"/>
  <c r="AI6" i="6"/>
  <c r="N6" i="6"/>
  <c r="M6" i="6"/>
  <c r="K6" i="6"/>
  <c r="X6" i="6"/>
  <c r="P6" i="6"/>
  <c r="I6" i="6"/>
  <c r="AG6" i="6"/>
  <c r="R6" i="6"/>
  <c r="AB6" i="6"/>
  <c r="C6" i="6"/>
  <c r="G6" i="6"/>
  <c r="AJ6" i="6"/>
  <c r="AA6" i="6"/>
  <c r="AE6" i="6"/>
  <c r="E6" i="6"/>
  <c r="F6" i="6"/>
  <c r="Z6" i="6"/>
  <c r="D6" i="6"/>
  <c r="Y6" i="6"/>
  <c r="AC6" i="6"/>
  <c r="Q6" i="6"/>
  <c r="V6" i="6"/>
  <c r="AD6" i="6"/>
  <c r="H6" i="6"/>
  <c r="U6" i="6"/>
  <c r="O6" i="6"/>
  <c r="L6" i="6"/>
  <c r="AF6" i="6"/>
  <c r="S6" i="6"/>
  <c r="N4" i="12" l="1"/>
  <c r="X4" i="12"/>
  <c r="I4" i="12"/>
  <c r="Y4" i="12"/>
  <c r="AJ5" i="12"/>
  <c r="AD5" i="12"/>
  <c r="AB5" i="12"/>
  <c r="N5" i="12"/>
  <c r="G4" i="12"/>
  <c r="U4" i="12"/>
  <c r="AC4" i="12"/>
  <c r="F4" i="12"/>
  <c r="E5" i="12"/>
  <c r="U5" i="12"/>
  <c r="M5" i="12"/>
  <c r="H5" i="12"/>
  <c r="B26" i="15"/>
  <c r="C26" i="15" s="1"/>
  <c r="B2" i="12" s="1"/>
  <c r="B27" i="15"/>
  <c r="C27" i="15" s="1"/>
  <c r="B3" i="12" s="1"/>
  <c r="AE4" i="12"/>
  <c r="AH5" i="12"/>
  <c r="AG4" i="12"/>
  <c r="L4" i="12"/>
  <c r="Q4" i="12"/>
  <c r="W4" i="12"/>
  <c r="T5" i="12"/>
  <c r="Y5" i="12"/>
  <c r="I5" i="12"/>
  <c r="W5" i="12"/>
  <c r="AH4" i="12"/>
  <c r="V5" i="12"/>
  <c r="AG5" i="12"/>
  <c r="F5" i="12"/>
  <c r="E4" i="12"/>
  <c r="H4" i="12"/>
  <c r="AI4" i="12"/>
  <c r="AD4" i="12"/>
  <c r="K5" i="12"/>
  <c r="AI5" i="12"/>
  <c r="AC5" i="12"/>
  <c r="J4" i="12"/>
  <c r="V4" i="12"/>
  <c r="Z4" i="12"/>
  <c r="D4" i="12"/>
  <c r="Q5" i="12"/>
  <c r="G5" i="12"/>
  <c r="X5" i="12"/>
  <c r="Z5" i="12"/>
  <c r="E15" i="14"/>
  <c r="B30" i="14" s="1"/>
  <c r="C30" i="14" s="1"/>
  <c r="B4" i="6" s="1"/>
  <c r="AA4" i="12"/>
  <c r="O5" i="12"/>
  <c r="R5" i="12"/>
  <c r="C4" i="12"/>
  <c r="R4" i="12"/>
  <c r="O4" i="12"/>
  <c r="S4" i="12"/>
  <c r="AJ4" i="12"/>
  <c r="C5" i="12"/>
  <c r="J5" i="12"/>
  <c r="S5" i="12"/>
  <c r="L5" i="12"/>
  <c r="E14" i="14"/>
  <c r="B31" i="14" s="1"/>
  <c r="C31" i="14" s="1"/>
  <c r="B5" i="6" s="1"/>
  <c r="T4" i="12"/>
  <c r="AE5" i="12"/>
  <c r="P4" i="12"/>
  <c r="K4" i="12"/>
  <c r="AB4" i="12"/>
  <c r="AF4" i="12"/>
  <c r="AA5" i="12"/>
  <c r="P5" i="12"/>
  <c r="D5" i="12"/>
  <c r="E13" i="14"/>
  <c r="B28" i="14" l="1"/>
  <c r="B33" i="14"/>
  <c r="C33" i="14" s="1"/>
  <c r="B7" i="12" s="1"/>
  <c r="B32" i="14"/>
  <c r="C32" i="14" s="1"/>
  <c r="B7" i="6" s="1"/>
  <c r="B29" i="14"/>
  <c r="C29" i="14" s="1"/>
  <c r="B3" i="6" s="1"/>
  <c r="AE3" i="12"/>
  <c r="AF3" i="12"/>
  <c r="O3" i="12"/>
  <c r="W3" i="12"/>
  <c r="AC3" i="12"/>
  <c r="V3" i="12"/>
  <c r="Z3" i="12"/>
  <c r="J3" i="12"/>
  <c r="AH3" i="12"/>
  <c r="D3" i="12"/>
  <c r="T3" i="12"/>
  <c r="Q3" i="12"/>
  <c r="AJ3" i="12"/>
  <c r="E3" i="12"/>
  <c r="N3" i="12"/>
  <c r="Y3" i="12"/>
  <c r="P3" i="12"/>
  <c r="X3" i="12"/>
  <c r="K3" i="12"/>
  <c r="L3" i="12"/>
  <c r="AA3" i="12"/>
  <c r="AB3" i="12"/>
  <c r="G3" i="12"/>
  <c r="AG3" i="12"/>
  <c r="I3" i="12"/>
  <c r="AD3" i="12"/>
  <c r="AI3" i="12"/>
  <c r="R3" i="12"/>
  <c r="C3" i="12"/>
  <c r="F3" i="12"/>
  <c r="M3" i="12"/>
  <c r="H3" i="12"/>
  <c r="U3" i="12"/>
  <c r="S3" i="12"/>
  <c r="Q2" i="12"/>
  <c r="Z2" i="12"/>
  <c r="V2" i="12"/>
  <c r="H2" i="12"/>
  <c r="AB2" i="12"/>
  <c r="W2" i="12"/>
  <c r="K2" i="12"/>
  <c r="G2" i="12"/>
  <c r="AG2" i="12"/>
  <c r="S2" i="12"/>
  <c r="F2" i="12"/>
  <c r="AI2" i="12"/>
  <c r="I2" i="12"/>
  <c r="E2" i="12"/>
  <c r="Y2" i="12"/>
  <c r="AF2" i="12"/>
  <c r="AD2" i="12"/>
  <c r="AE2" i="12"/>
  <c r="R2" i="12"/>
  <c r="L2" i="12"/>
  <c r="U2" i="12"/>
  <c r="D2" i="12"/>
  <c r="T2" i="12"/>
  <c r="P2" i="12"/>
  <c r="AJ2" i="12"/>
  <c r="AH2" i="12"/>
  <c r="M2" i="12"/>
  <c r="AC2" i="12"/>
  <c r="N2" i="12"/>
  <c r="C2" i="12"/>
  <c r="X2" i="12"/>
  <c r="J2" i="12"/>
  <c r="O2" i="12"/>
  <c r="AA2" i="12"/>
  <c r="E4" i="6"/>
  <c r="C4" i="6"/>
  <c r="AF4" i="6"/>
  <c r="P4" i="6"/>
  <c r="X4" i="6"/>
  <c r="W4" i="6"/>
  <c r="F4" i="6"/>
  <c r="Y4" i="6"/>
  <c r="AJ4" i="6"/>
  <c r="AE4" i="6"/>
  <c r="R4" i="6"/>
  <c r="O4" i="6"/>
  <c r="K4" i="6"/>
  <c r="N4" i="6"/>
  <c r="AH4" i="6"/>
  <c r="G4" i="6"/>
  <c r="I4" i="6"/>
  <c r="AG4" i="6"/>
  <c r="S4" i="6"/>
  <c r="AI4" i="6"/>
  <c r="T4" i="6"/>
  <c r="U4" i="6"/>
  <c r="D4" i="6"/>
  <c r="H4" i="6"/>
  <c r="L4" i="6"/>
  <c r="AA4" i="6"/>
  <c r="AB4" i="6"/>
  <c r="J4" i="6"/>
  <c r="M4" i="6"/>
  <c r="V4" i="6"/>
  <c r="Q4" i="6"/>
  <c r="Z4" i="6"/>
  <c r="AC4" i="6"/>
  <c r="AD4" i="6"/>
  <c r="X5" i="6"/>
  <c r="P5" i="6"/>
  <c r="F5" i="6"/>
  <c r="R5" i="6"/>
  <c r="AD5" i="6"/>
  <c r="K5" i="6"/>
  <c r="V5" i="6"/>
  <c r="T5" i="6"/>
  <c r="D5" i="6"/>
  <c r="AB5" i="6"/>
  <c r="AC5" i="6"/>
  <c r="M5" i="6"/>
  <c r="S5" i="6"/>
  <c r="W5" i="6"/>
  <c r="L5" i="6"/>
  <c r="N5" i="6"/>
  <c r="AA5" i="6"/>
  <c r="E5" i="6"/>
  <c r="AJ5" i="6"/>
  <c r="AH5" i="6"/>
  <c r="J5" i="6"/>
  <c r="I5" i="6"/>
  <c r="H5" i="6"/>
  <c r="O5" i="6"/>
  <c r="AE5" i="6"/>
  <c r="Z5" i="6"/>
  <c r="U5" i="6"/>
  <c r="AI5" i="6"/>
  <c r="G5" i="6"/>
  <c r="Y5" i="6"/>
  <c r="C5" i="6"/>
  <c r="AG5" i="6"/>
  <c r="AF5" i="6"/>
  <c r="Q5" i="6"/>
  <c r="C3" i="6" l="1"/>
  <c r="AE3" i="6"/>
  <c r="AH3" i="6"/>
  <c r="W3" i="6"/>
  <c r="X3" i="6"/>
  <c r="E3" i="6"/>
  <c r="AB3" i="6"/>
  <c r="O3" i="6"/>
  <c r="AD3" i="6"/>
  <c r="AJ3" i="6"/>
  <c r="L3" i="6"/>
  <c r="R3" i="6"/>
  <c r="AC3" i="6"/>
  <c r="U3" i="6"/>
  <c r="M3" i="6"/>
  <c r="H3" i="6"/>
  <c r="F3" i="6"/>
  <c r="I3" i="6"/>
  <c r="S3" i="6"/>
  <c r="N3" i="6"/>
  <c r="D3" i="6"/>
  <c r="AA3" i="6"/>
  <c r="AI3" i="6"/>
  <c r="AF3" i="6"/>
  <c r="V3" i="6"/>
  <c r="K3" i="6"/>
  <c r="AG3" i="6"/>
  <c r="Y3" i="6"/>
  <c r="Z3" i="6"/>
  <c r="P3" i="6"/>
  <c r="G3" i="6"/>
  <c r="Q3" i="6"/>
  <c r="J3" i="6"/>
  <c r="T3" i="6"/>
  <c r="Z7" i="6"/>
  <c r="AB7" i="6"/>
  <c r="X7" i="6"/>
  <c r="AC7" i="6"/>
  <c r="AF7" i="6"/>
  <c r="S7" i="6"/>
  <c r="M7" i="6"/>
  <c r="W7" i="6"/>
  <c r="AI7" i="6"/>
  <c r="I7" i="6"/>
  <c r="N7" i="6"/>
  <c r="H7" i="6"/>
  <c r="AH7" i="6"/>
  <c r="R7" i="6"/>
  <c r="E7" i="6"/>
  <c r="P7" i="6"/>
  <c r="Y7" i="6"/>
  <c r="T7" i="6"/>
  <c r="F7" i="6"/>
  <c r="C7" i="6"/>
  <c r="AE7" i="6"/>
  <c r="G7" i="6"/>
  <c r="Q7" i="6"/>
  <c r="O7" i="6"/>
  <c r="V7" i="6"/>
  <c r="U7" i="6"/>
  <c r="K7" i="6"/>
  <c r="AA7" i="6"/>
  <c r="AG7" i="6"/>
  <c r="D7" i="6"/>
  <c r="AJ7" i="6"/>
  <c r="J7" i="6"/>
  <c r="AD7" i="6"/>
  <c r="L7" i="6"/>
  <c r="AI7" i="12"/>
  <c r="K7" i="12"/>
  <c r="U7" i="12"/>
  <c r="AA7" i="12"/>
  <c r="AF7" i="12"/>
  <c r="E7" i="12"/>
  <c r="D7" i="12"/>
  <c r="M7" i="12"/>
  <c r="AB7" i="12"/>
  <c r="I7" i="12"/>
  <c r="H7" i="12"/>
  <c r="AJ7" i="12"/>
  <c r="AG7" i="12"/>
  <c r="W7" i="12"/>
  <c r="Z7" i="12"/>
  <c r="C7" i="12"/>
  <c r="R7" i="12"/>
  <c r="Q7" i="12"/>
  <c r="N7" i="12"/>
  <c r="J7" i="12"/>
  <c r="G7" i="12"/>
  <c r="X7" i="12"/>
  <c r="O7" i="12"/>
  <c r="AD7" i="12"/>
  <c r="F7" i="12"/>
  <c r="P7" i="12"/>
  <c r="S7" i="12"/>
  <c r="V7" i="12"/>
  <c r="T7" i="12"/>
  <c r="L7" i="12"/>
  <c r="Y7" i="12"/>
  <c r="AE7" i="12"/>
  <c r="AC7" i="12"/>
  <c r="AH7" i="12"/>
  <c r="C28" i="14"/>
  <c r="B2" i="6" s="1"/>
  <c r="H2" i="6" l="1"/>
  <c r="AE2" i="6"/>
  <c r="AD2" i="6"/>
  <c r="N2" i="6"/>
  <c r="W2" i="6"/>
  <c r="AI2" i="6"/>
  <c r="Z2" i="6"/>
  <c r="M2" i="6"/>
  <c r="F2" i="6"/>
  <c r="AG2" i="6"/>
  <c r="G2" i="6"/>
  <c r="O2" i="6"/>
  <c r="J2" i="6"/>
  <c r="AC2" i="6"/>
  <c r="R2" i="6"/>
  <c r="AB2" i="6"/>
  <c r="I2" i="6"/>
  <c r="T2" i="6"/>
  <c r="U2" i="6"/>
  <c r="P2" i="6"/>
  <c r="K2" i="6"/>
  <c r="Q2" i="6"/>
  <c r="AJ2" i="6"/>
  <c r="AA2" i="6"/>
  <c r="AH2" i="6"/>
  <c r="C2" i="6"/>
  <c r="X2" i="6"/>
  <c r="Y2" i="6"/>
  <c r="E2" i="6"/>
  <c r="D2" i="6"/>
  <c r="S2" i="6"/>
  <c r="L2" i="6"/>
  <c r="V2" i="6"/>
  <c r="AF2" i="6"/>
</calcChain>
</file>

<file path=xl/sharedStrings.xml><?xml version="1.0" encoding="utf-8"?>
<sst xmlns="http://schemas.openxmlformats.org/spreadsheetml/2006/main" count="152" uniqueCount="83">
  <si>
    <t>Source:</t>
  </si>
  <si>
    <t>Notes:</t>
  </si>
  <si>
    <t>Vehicle Type</t>
  </si>
  <si>
    <t>LDVs</t>
  </si>
  <si>
    <t>HDVs</t>
  </si>
  <si>
    <t>aircraft</t>
  </si>
  <si>
    <t>rail</t>
  </si>
  <si>
    <t>ships</t>
  </si>
  <si>
    <t>motorbikes</t>
  </si>
  <si>
    <t>Mode</t>
  </si>
  <si>
    <t>Sub-mode</t>
  </si>
  <si>
    <t>Technology</t>
  </si>
  <si>
    <t>Comment</t>
  </si>
  <si>
    <t>ROAD</t>
  </si>
  <si>
    <t>BUS</t>
  </si>
  <si>
    <t>DIESEL</t>
  </si>
  <si>
    <t>ELECTRIC</t>
  </si>
  <si>
    <t>ONMI-BUS</t>
  </si>
  <si>
    <t>CAR</t>
  </si>
  <si>
    <t>2W</t>
  </si>
  <si>
    <t>3W</t>
  </si>
  <si>
    <t>TAXI</t>
  </si>
  <si>
    <t>RAIL</t>
  </si>
  <si>
    <t>AIR</t>
  </si>
  <si>
    <t>HCV</t>
  </si>
  <si>
    <t>LCV</t>
  </si>
  <si>
    <t>See variable AVLo</t>
  </si>
  <si>
    <t>NITI Aayog, Government of India</t>
  </si>
  <si>
    <t>India Energy Security Scenarios 2047 downloadable Excel model</t>
  </si>
  <si>
    <t>http://indiaenergy.gov.in/iess/docs/IESS_Version2.2.xlsx</t>
  </si>
  <si>
    <t>Tables XIIa and XIIb</t>
  </si>
  <si>
    <t>Most vehicle types</t>
  </si>
  <si>
    <t>Passenger Ships</t>
  </si>
  <si>
    <t>Using Canada data</t>
  </si>
  <si>
    <t>Final calculations have been converted to miles</t>
  </si>
  <si>
    <t>BAADTbVT BAU Average Annual Dist Traveled by Vehicle Type</t>
  </si>
  <si>
    <t>Vehicle Loading (tons)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</si>
  <si>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</si>
  <si>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</si>
  <si>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</si>
  <si>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</si>
  <si>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</si>
  <si>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</si>
  <si>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</si>
  <si>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</si>
  <si>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Vehicle Loading (passengers)</t>
  </si>
  <si>
    <t>Km to miles conversion</t>
  </si>
  <si>
    <t>Total Passenger Transport Demand</t>
  </si>
  <si>
    <t>Billion Passenger Km Year</t>
  </si>
  <si>
    <t>Trajectory</t>
  </si>
  <si>
    <t>Notes</t>
  </si>
  <si>
    <t>BAU Level</t>
  </si>
  <si>
    <t>10% less than BAU by 2052</t>
  </si>
  <si>
    <t>20% less than BAU by 2052</t>
  </si>
  <si>
    <t>25% less than BAU by 2052</t>
  </si>
  <si>
    <t>Chosen</t>
  </si>
  <si>
    <t>Modal Shares for Passenger Transport Demand</t>
  </si>
  <si>
    <t>Description</t>
  </si>
  <si>
    <t>Delta</t>
  </si>
  <si>
    <t>Trajectory 1</t>
  </si>
  <si>
    <t>Submode</t>
  </si>
  <si>
    <t>LDV</t>
  </si>
  <si>
    <t>HDV</t>
  </si>
  <si>
    <t>Air</t>
  </si>
  <si>
    <t>Rail</t>
  </si>
  <si>
    <t>Total Passenger Miles</t>
  </si>
  <si>
    <t>Miles per Vehicle</t>
  </si>
  <si>
    <t>Total Freight Transport Demand</t>
  </si>
  <si>
    <t>BT-KM</t>
  </si>
  <si>
    <t>BAU</t>
  </si>
  <si>
    <t>10% less</t>
  </si>
  <si>
    <t>15% less</t>
  </si>
  <si>
    <t>20% less</t>
  </si>
  <si>
    <t>Total utilization of the vehicle through its life in tonne-kms</t>
  </si>
  <si>
    <t>tonne-km per vehicle life</t>
  </si>
  <si>
    <t>Freight Ships</t>
  </si>
  <si>
    <t>Using US data</t>
  </si>
  <si>
    <t>Vehicle loading</t>
  </si>
  <si>
    <t>See Canada model, variable BAADTbVT</t>
  </si>
  <si>
    <t>See U.S. model, variable BAADTbVT</t>
  </si>
  <si>
    <t>Start year vehicles by type</t>
  </si>
  <si>
    <t>See variable SYVbT</t>
  </si>
  <si>
    <t>Calculated 2018 Distance Traveled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</si>
</sst>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0.00_)"/>
    <numFmt numFmtId="166" formatCode="#,##0_)"/>
    <numFmt numFmtId="167" formatCode="_ * #,##0.00_ ;_ * \-#,##0.00_ ;_ * &quot;-&quot;??_ ;_ @_ "/>
    <numFmt numFmtId="168" formatCode="_-* #,##0_-;\-* #,##0_-;_-* &quot;-&quot;_-;_-@_-"/>
    <numFmt numFmtId="169" formatCode="_-&quot;£&quot;* #,##0.00_-;\-&quot;£&quot;* #,##0.00_-;_-&quot;£&quot;* &quot;-&quot;??_-;_-@_-"/>
    <numFmt numFmtId="170" formatCode="_-* #,##0.00_-;\-* #,##0.00_-;_-* &quot;-&quot;??_-;_-@_-"/>
    <numFmt numFmtId="171" formatCode="#,##0.0_);\(#,##0.0\);&quot;-&quot;;@"/>
    <numFmt numFmtId="172" formatCode="#,##0.0_);\(#,##0.0\);&quot;-&quot;_);@"/>
    <numFmt numFmtId="173" formatCode="0%;\ \(0%\);\ \-"/>
    <numFmt numFmtId="174" formatCode="&quot;$&quot;#,##0\ ;\(&quot;$&quot;#,##0\)"/>
    <numFmt numFmtId="175" formatCode="0.00_)"/>
    <numFmt numFmtId="176" formatCode="mm/dd/yy"/>
    <numFmt numFmtId="177" formatCode="0.0_ ;\-0.0\ "/>
  </numFmts>
  <fonts count="9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</borders>
  <cellStyleXfs count="763">
    <xf numFmtId="0" fontId="0" fillId="0" borderId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4" applyNumberFormat="0" applyFont="0" applyProtection="0">
      <alignment wrapText="1"/>
    </xf>
    <xf numFmtId="0" fontId="9" fillId="0" borderId="4" applyNumberFormat="0" applyFont="0" applyProtection="0">
      <alignment wrapText="1"/>
    </xf>
    <xf numFmtId="0" fontId="10" fillId="22" borderId="5" applyNumberFormat="0" applyAlignment="0" applyProtection="0"/>
    <xf numFmtId="0" fontId="11" fillId="23" borderId="6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0" borderId="7" applyNumberFormat="0" applyFill="0">
      <alignment horizontal="right"/>
    </xf>
    <xf numFmtId="165" fontId="15" fillId="0" borderId="7" applyNumberFormat="0" applyFill="0">
      <alignment horizontal="right"/>
    </xf>
    <xf numFmtId="166" fontId="16" fillId="0" borderId="7">
      <alignment horizontal="right" vertical="center"/>
    </xf>
    <xf numFmtId="49" fontId="17" fillId="0" borderId="7">
      <alignment horizontal="left" vertical="center"/>
    </xf>
    <xf numFmtId="165" fontId="14" fillId="0" borderId="7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8" applyNumberFormat="0" applyProtection="0">
      <alignment wrapText="1"/>
    </xf>
    <xf numFmtId="0" fontId="9" fillId="0" borderId="8" applyNumberFormat="0" applyProtection="0">
      <alignment wrapText="1"/>
    </xf>
    <xf numFmtId="0" fontId="19" fillId="6" borderId="0" applyNumberFormat="0" applyBorder="0" applyAlignment="0" applyProtection="0"/>
    <xf numFmtId="0" fontId="20" fillId="0" borderId="9" applyNumberFormat="0" applyProtection="0">
      <alignment wrapText="1"/>
    </xf>
    <xf numFmtId="0" fontId="20" fillId="0" borderId="9" applyNumberFormat="0" applyProtection="0">
      <alignment wrapText="1"/>
    </xf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7">
      <alignment horizontal="left"/>
    </xf>
    <xf numFmtId="0" fontId="25" fillId="0" borderId="7">
      <alignment horizontal="left"/>
    </xf>
    <xf numFmtId="0" fontId="26" fillId="0" borderId="13">
      <alignment horizontal="right" vertical="center"/>
    </xf>
    <xf numFmtId="0" fontId="27" fillId="0" borderId="7">
      <alignment horizontal="left" vertical="center"/>
    </xf>
    <xf numFmtId="0" fontId="14" fillId="0" borderId="7">
      <alignment horizontal="left" vertical="center"/>
    </xf>
    <xf numFmtId="0" fontId="24" fillId="0" borderId="7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5" applyNumberFormat="0" applyAlignment="0" applyProtection="0"/>
    <xf numFmtId="0" fontId="30" fillId="0" borderId="14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3" applyNumberFormat="0" applyFont="0" applyAlignment="0" applyProtection="0"/>
    <xf numFmtId="0" fontId="3" fillId="26" borderId="15" applyNumberFormat="0" applyFont="0" applyAlignment="0" applyProtection="0"/>
    <xf numFmtId="0" fontId="33" fillId="22" borderId="16" applyNumberFormat="0" applyAlignment="0" applyProtection="0"/>
    <xf numFmtId="0" fontId="20" fillId="0" borderId="17" applyNumberFormat="0" applyProtection="0">
      <alignment wrapText="1"/>
    </xf>
    <xf numFmtId="0" fontId="20" fillId="0" borderId="17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7">
      <alignment horizontal="left"/>
    </xf>
    <xf numFmtId="165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8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9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7">
      <alignment horizontal="left"/>
    </xf>
    <xf numFmtId="0" fontId="26" fillId="0" borderId="13">
      <alignment horizontal="left"/>
    </xf>
    <xf numFmtId="0" fontId="24" fillId="0" borderId="0">
      <alignment horizontal="left" vertical="center"/>
    </xf>
    <xf numFmtId="49" fontId="34" fillId="0" borderId="7">
      <alignment horizontal="left"/>
    </xf>
    <xf numFmtId="0" fontId="42" fillId="0" borderId="0"/>
    <xf numFmtId="173" fontId="44" fillId="0" borderId="0" applyFont="0" applyFill="0" applyBorder="0" applyAlignment="0" applyProtection="0"/>
    <xf numFmtId="172" fontId="42" fillId="0" borderId="0" applyFont="0" applyFill="0" applyBorder="0" applyAlignment="0" applyProtection="0"/>
    <xf numFmtId="0" fontId="45" fillId="31" borderId="23" applyNumberFormat="0" applyAlignment="0" applyProtection="0"/>
    <xf numFmtId="171" fontId="46" fillId="0" borderId="0" applyNumberFormat="0" applyFill="0" applyBorder="0" applyAlignment="0" applyProtection="0"/>
    <xf numFmtId="0" fontId="43" fillId="0" borderId="28" applyNumberFormat="0">
      <alignment horizontal="left" vertical="center"/>
    </xf>
    <xf numFmtId="0" fontId="49" fillId="0" borderId="0" applyNumberFormat="0" applyFill="0" applyBorder="0" applyAlignment="0" applyProtection="0"/>
    <xf numFmtId="173" fontId="44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/>
    <xf numFmtId="0" fontId="51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4" fillId="55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9" fillId="0" borderId="0" applyNumberFormat="0" applyFill="0" applyBorder="0" applyAlignment="0" applyProtection="0"/>
    <xf numFmtId="170" fontId="4" fillId="0" borderId="0" applyFont="0" applyFill="0" applyBorder="0" applyAlignment="0" applyProtection="0"/>
    <xf numFmtId="0" fontId="4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2" fillId="28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0" borderId="0"/>
    <xf numFmtId="0" fontId="4" fillId="55" borderId="0" applyNumberFormat="0" applyBorder="0" applyAlignment="0" applyProtection="0"/>
    <xf numFmtId="0" fontId="53" fillId="54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0" borderId="20" applyNumberFormat="0" applyFill="0" applyAlignment="0" applyProtection="0"/>
    <xf numFmtId="0" fontId="56" fillId="0" borderId="21" applyNumberFormat="0" applyFill="0" applyAlignment="0" applyProtection="0"/>
    <xf numFmtId="0" fontId="57" fillId="0" borderId="22" applyNumberFormat="0" applyFill="0" applyAlignment="0" applyProtection="0"/>
    <xf numFmtId="0" fontId="57" fillId="0" borderId="0" applyNumberFormat="0" applyFill="0" applyBorder="0" applyAlignment="0" applyProtection="0"/>
    <xf numFmtId="0" fontId="58" fillId="29" borderId="0" applyNumberFormat="0" applyBorder="0" applyAlignment="0" applyProtection="0"/>
    <xf numFmtId="0" fontId="59" fillId="30" borderId="0" applyNumberFormat="0" applyBorder="0" applyAlignment="0" applyProtection="0"/>
    <xf numFmtId="0" fontId="60" fillId="32" borderId="24" applyNumberFormat="0" applyAlignment="0" applyProtection="0"/>
    <xf numFmtId="0" fontId="61" fillId="32" borderId="23" applyNumberFormat="0" applyAlignment="0" applyProtection="0"/>
    <xf numFmtId="0" fontId="62" fillId="0" borderId="25" applyNumberFormat="0" applyFill="0" applyAlignment="0" applyProtection="0"/>
    <xf numFmtId="0" fontId="63" fillId="33" borderId="26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48" fillId="0" borderId="27" applyNumberFormat="0" applyFill="0" applyAlignment="0" applyProtection="0"/>
    <xf numFmtId="0" fontId="53" fillId="34" borderId="0" applyNumberFormat="0" applyBorder="0" applyAlignment="0" applyProtection="0"/>
    <xf numFmtId="0" fontId="4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53" fillId="41" borderId="0" applyNumberFormat="0" applyBorder="0" applyAlignment="0" applyProtection="0"/>
    <xf numFmtId="0" fontId="53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53" fillId="45" borderId="0" applyNumberFormat="0" applyBorder="0" applyAlignment="0" applyProtection="0"/>
    <xf numFmtId="0" fontId="53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53" fillId="49" borderId="0" applyNumberFormat="0" applyBorder="0" applyAlignment="0" applyProtection="0"/>
    <xf numFmtId="0" fontId="53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53" fillId="53" borderId="0" applyNumberFormat="0" applyBorder="0" applyAlignment="0" applyProtection="0"/>
    <xf numFmtId="0" fontId="4" fillId="56" borderId="0" applyNumberFormat="0" applyBorder="0" applyAlignment="0" applyProtection="0"/>
    <xf numFmtId="0" fontId="53" fillId="57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172" fontId="4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" fillId="55" borderId="0" applyNumberFormat="0" applyBorder="0" applyAlignment="0" applyProtection="0"/>
    <xf numFmtId="43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3" fillId="10" borderId="0" applyNumberFormat="0" applyBorder="0" applyAlignment="0">
      <protection locked="0"/>
    </xf>
    <xf numFmtId="4" fontId="66" fillId="0" borderId="33" applyFill="0">
      <alignment vertical="center"/>
      <protection locked="0"/>
    </xf>
    <xf numFmtId="4" fontId="66" fillId="0" borderId="33" applyFill="0">
      <alignment vertical="center"/>
      <protection locked="0"/>
    </xf>
    <xf numFmtId="0" fontId="67" fillId="0" borderId="0" applyFill="0" applyBorder="0" applyAlignment="0"/>
    <xf numFmtId="0" fontId="10" fillId="22" borderId="5" applyNumberFormat="0" applyAlignment="0" applyProtection="0"/>
    <xf numFmtId="0" fontId="10" fillId="22" borderId="5" applyNumberFormat="0" applyAlignment="0" applyProtection="0"/>
    <xf numFmtId="0" fontId="10" fillId="22" borderId="5" applyNumberFormat="0" applyAlignment="0" applyProtection="0"/>
    <xf numFmtId="0" fontId="30" fillId="0" borderId="14" applyNumberFormat="0" applyFill="0" applyAlignment="0" applyProtection="0"/>
    <xf numFmtId="0" fontId="11" fillId="23" borderId="6" applyNumberFormat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14" fillId="0" borderId="0"/>
    <xf numFmtId="0" fontId="14" fillId="0" borderId="0"/>
    <xf numFmtId="0" fontId="68" fillId="0" borderId="1">
      <alignment horizontal="right" wrapText="1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69" fillId="0" borderId="0" applyFont="0" applyFill="0" applyBorder="0" applyAlignment="0" applyProtection="0"/>
    <xf numFmtId="0" fontId="70" fillId="0" borderId="0" applyNumberFormat="0" applyAlignment="0">
      <alignment horizontal="left"/>
    </xf>
    <xf numFmtId="174" fontId="69" fillId="0" borderId="0" applyFont="0" applyFill="0" applyBorder="0" applyAlignment="0" applyProtection="0"/>
    <xf numFmtId="3" fontId="71" fillId="0" borderId="0">
      <alignment horizontal="right"/>
    </xf>
    <xf numFmtId="0" fontId="71" fillId="0" borderId="0">
      <alignment horizontal="left"/>
    </xf>
    <xf numFmtId="0" fontId="69" fillId="0" borderId="0" applyFont="0" applyFill="0" applyBorder="0" applyAlignment="0" applyProtection="0"/>
    <xf numFmtId="0" fontId="72" fillId="0" borderId="0" applyNumberFormat="0" applyAlignment="0">
      <alignment horizontal="left"/>
    </xf>
    <xf numFmtId="4" fontId="73" fillId="0" borderId="0" applyFill="0" applyBorder="0">
      <protection locked="0"/>
    </xf>
    <xf numFmtId="2" fontId="69" fillId="0" borderId="0" applyFont="0" applyFill="0" applyBorder="0" applyAlignment="0" applyProtection="0"/>
    <xf numFmtId="0" fontId="74" fillId="0" borderId="0">
      <alignment wrapText="1"/>
    </xf>
    <xf numFmtId="38" fontId="75" fillId="59" borderId="0" applyNumberFormat="0" applyBorder="0" applyAlignment="0" applyProtection="0"/>
    <xf numFmtId="0" fontId="76" fillId="0" borderId="31" applyNumberFormat="0" applyAlignment="0" applyProtection="0">
      <alignment horizontal="left" vertical="center"/>
    </xf>
    <xf numFmtId="0" fontId="76" fillId="0" borderId="29">
      <alignment horizontal="left" vertical="center"/>
    </xf>
    <xf numFmtId="0" fontId="76" fillId="0" borderId="29">
      <alignment horizontal="left" vertical="center"/>
    </xf>
    <xf numFmtId="0" fontId="76" fillId="0" borderId="29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75" fillId="60" borderId="32" applyNumberFormat="0" applyBorder="0" applyAlignment="0" applyProtection="0"/>
    <xf numFmtId="10" fontId="75" fillId="60" borderId="32" applyNumberFormat="0" applyBorder="0" applyAlignment="0" applyProtection="0"/>
    <xf numFmtId="10" fontId="75" fillId="60" borderId="32" applyNumberFormat="0" applyBorder="0" applyAlignment="0" applyProtection="0"/>
    <xf numFmtId="175" fontId="77" fillId="0" borderId="2" applyNumberFormat="0" applyFill="0" applyBorder="0">
      <alignment horizontal="left" vertical="center"/>
    </xf>
    <xf numFmtId="175" fontId="26" fillId="0" borderId="0"/>
    <xf numFmtId="164" fontId="78" fillId="0" borderId="30">
      <alignment horizontal="right"/>
    </xf>
    <xf numFmtId="0" fontId="31" fillId="25" borderId="0" applyNumberFormat="0" applyBorder="0" applyAlignment="0" applyProtection="0"/>
    <xf numFmtId="37" fontId="79" fillId="0" borderId="0"/>
    <xf numFmtId="41" fontId="3" fillId="0" borderId="0"/>
    <xf numFmtId="0" fontId="3" fillId="0" borderId="0"/>
    <xf numFmtId="0" fontId="3" fillId="0" borderId="0"/>
    <xf numFmtId="0" fontId="3" fillId="0" borderId="0"/>
    <xf numFmtId="0" fontId="75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80" fillId="0" borderId="0"/>
    <xf numFmtId="0" fontId="81" fillId="0" borderId="0"/>
    <xf numFmtId="0" fontId="82" fillId="0" borderId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14" fillId="0" borderId="0"/>
    <xf numFmtId="0" fontId="14" fillId="0" borderId="0"/>
    <xf numFmtId="0" fontId="14" fillId="0" borderId="34"/>
    <xf numFmtId="0" fontId="14" fillId="0" borderId="34"/>
    <xf numFmtId="1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6" fontId="34" fillId="0" borderId="0" applyNumberFormat="0" applyFill="0" applyBorder="0" applyAlignment="0" applyProtection="0">
      <alignment horizontal="left"/>
    </xf>
    <xf numFmtId="0" fontId="71" fillId="0" borderId="0" applyBorder="0">
      <alignment horizontal="left" vertical="center" wrapText="1"/>
    </xf>
    <xf numFmtId="0" fontId="83" fillId="0" borderId="0" applyBorder="0">
      <alignment horizontal="left" vertical="center" wrapText="1"/>
    </xf>
    <xf numFmtId="0" fontId="84" fillId="0" borderId="0" applyBorder="0">
      <alignment horizontal="left" vertical="center" wrapText="1"/>
    </xf>
    <xf numFmtId="0" fontId="14" fillId="0" borderId="0"/>
    <xf numFmtId="0" fontId="74" fillId="0" borderId="0">
      <alignment vertical="top"/>
    </xf>
    <xf numFmtId="0" fontId="74" fillId="0" borderId="0"/>
    <xf numFmtId="0" fontId="85" fillId="0" borderId="0"/>
    <xf numFmtId="0" fontId="85" fillId="0" borderId="0">
      <alignment vertical="top"/>
    </xf>
    <xf numFmtId="0" fontId="86" fillId="0" borderId="32">
      <alignment horizontal="center"/>
    </xf>
    <xf numFmtId="0" fontId="86" fillId="0" borderId="32">
      <alignment horizontal="center"/>
    </xf>
    <xf numFmtId="0" fontId="86" fillId="0" borderId="32">
      <alignment horizontal="center"/>
    </xf>
    <xf numFmtId="0" fontId="86" fillId="0" borderId="0">
      <alignment horizontal="center" vertical="center"/>
    </xf>
    <xf numFmtId="0" fontId="87" fillId="61" borderId="0" applyNumberFormat="0" applyFill="0">
      <alignment horizontal="left" vertical="center"/>
    </xf>
    <xf numFmtId="40" fontId="88" fillId="0" borderId="0" applyBorder="0">
      <alignment horizontal="right"/>
    </xf>
    <xf numFmtId="0" fontId="14" fillId="0" borderId="0"/>
    <xf numFmtId="0" fontId="14" fillId="0" borderId="0"/>
    <xf numFmtId="0" fontId="89" fillId="0" borderId="0"/>
    <xf numFmtId="0" fontId="90" fillId="0" borderId="0"/>
    <xf numFmtId="0" fontId="89" fillId="0" borderId="0"/>
    <xf numFmtId="0" fontId="91" fillId="0" borderId="0">
      <alignment vertical="center"/>
    </xf>
    <xf numFmtId="0" fontId="4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8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8" fillId="5" borderId="0" applyNumberFormat="0" applyBorder="0" applyAlignment="0" applyProtection="0"/>
    <xf numFmtId="0" fontId="19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55" borderId="0" applyNumberFormat="0" applyBorder="0" applyAlignment="0" applyProtection="0"/>
    <xf numFmtId="169" fontId="42" fillId="0" borderId="0" applyFont="0" applyFill="0" applyBorder="0" applyAlignment="0" applyProtection="0"/>
    <xf numFmtId="0" fontId="5" fillId="0" borderId="0"/>
    <xf numFmtId="0" fontId="4" fillId="55" borderId="0" applyNumberFormat="0" applyBorder="0" applyAlignment="0" applyProtection="0"/>
    <xf numFmtId="0" fontId="42" fillId="0" borderId="0"/>
    <xf numFmtId="0" fontId="5" fillId="0" borderId="0"/>
    <xf numFmtId="172" fontId="42" fillId="0" borderId="0" applyFont="0" applyFill="0" applyBorder="0" applyAlignment="0" applyProtection="0"/>
    <xf numFmtId="173" fontId="4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4" fillId="0" borderId="0" applyFont="0" applyFill="0" applyBorder="0" applyAlignment="0" applyProtection="0"/>
    <xf numFmtId="0" fontId="45" fillId="31" borderId="23" applyNumberFormat="0" applyAlignment="0" applyProtection="0"/>
    <xf numFmtId="173" fontId="44" fillId="0" borderId="0" applyFont="0" applyFill="0" applyBorder="0" applyAlignment="0" applyProtection="0"/>
    <xf numFmtId="0" fontId="42" fillId="0" borderId="0"/>
    <xf numFmtId="0" fontId="5" fillId="0" borderId="0"/>
    <xf numFmtId="0" fontId="5" fillId="55" borderId="0" applyNumberFormat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0" fontId="92" fillId="62" borderId="0"/>
    <xf numFmtId="164" fontId="93" fillId="58" borderId="0">
      <alignment horizontal="left"/>
    </xf>
    <xf numFmtId="1" fontId="93" fillId="58" borderId="29">
      <alignment horizontal="left"/>
    </xf>
    <xf numFmtId="177" fontId="47" fillId="58" borderId="0" applyBorder="0" applyProtection="0">
      <alignment horizontal="left"/>
    </xf>
    <xf numFmtId="9" fontId="5" fillId="0" borderId="0" applyFont="0" applyFill="0" applyBorder="0" applyAlignment="0" applyProtection="0"/>
    <xf numFmtId="164" fontId="93" fillId="58" borderId="1">
      <alignment horizontal="left"/>
    </xf>
    <xf numFmtId="9" fontId="93" fillId="58" borderId="0">
      <alignment horizontal="left"/>
    </xf>
    <xf numFmtId="0" fontId="5" fillId="0" borderId="0"/>
    <xf numFmtId="167" fontId="5" fillId="0" borderId="0" applyFont="0" applyFill="0" applyBorder="0" applyAlignment="0" applyProtection="0"/>
    <xf numFmtId="0" fontId="5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" fontId="93" fillId="58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1" fontId="93" fillId="58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68" fillId="0" borderId="35">
      <alignment horizontal="right" wrapText="1"/>
    </xf>
    <xf numFmtId="164" fontId="93" fillId="58" borderId="35">
      <alignment horizontal="left"/>
    </xf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0" fontId="0" fillId="2" borderId="0" xfId="0" applyFill="1"/>
    <xf numFmtId="0" fontId="94" fillId="0" borderId="0" xfId="0" applyFont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ill="1" applyAlignment="1"/>
    <xf numFmtId="0" fontId="42" fillId="0" borderId="0" xfId="659" applyFill="1" applyAlignment="1">
      <alignment horizontal="left" indent="1"/>
    </xf>
    <xf numFmtId="0" fontId="42" fillId="0" borderId="0" xfId="659" applyFill="1"/>
    <xf numFmtId="3" fontId="42" fillId="0" borderId="0" xfId="659" applyNumberFormat="1" applyFill="1"/>
    <xf numFmtId="1" fontId="0" fillId="0" borderId="0" xfId="0" applyNumberFormat="1" applyFill="1" applyAlignment="1"/>
    <xf numFmtId="0" fontId="42" fillId="0" borderId="35" xfId="659" applyFill="1" applyBorder="1" applyAlignment="1">
      <alignment horizontal="left" indent="1"/>
    </xf>
    <xf numFmtId="0" fontId="42" fillId="0" borderId="35" xfId="659" applyFill="1" applyBorder="1"/>
    <xf numFmtId="3" fontId="42" fillId="0" borderId="35" xfId="659" applyNumberFormat="1" applyFill="1" applyBorder="1"/>
    <xf numFmtId="1" fontId="0" fillId="0" borderId="0" xfId="0" applyNumberFormat="1" applyFill="1"/>
    <xf numFmtId="3" fontId="0" fillId="0" borderId="0" xfId="0" applyNumberFormat="1" applyFill="1"/>
    <xf numFmtId="2" fontId="0" fillId="0" borderId="0" xfId="0" applyNumberFormat="1"/>
    <xf numFmtId="0" fontId="1" fillId="0" borderId="0" xfId="0" applyFont="1" applyFill="1"/>
    <xf numFmtId="0" fontId="1" fillId="0" borderId="0" xfId="0" applyNumberFormat="1" applyFont="1"/>
    <xf numFmtId="0" fontId="0" fillId="0" borderId="0" xfId="0" applyFont="1" applyFill="1"/>
    <xf numFmtId="0" fontId="1" fillId="2" borderId="0" xfId="0" applyFont="1" applyFill="1" applyAlignment="1">
      <alignment horizontal="left" indent="1"/>
    </xf>
    <xf numFmtId="0" fontId="0" fillId="63" borderId="0" xfId="0" applyFill="1"/>
    <xf numFmtId="0" fontId="0" fillId="64" borderId="0" xfId="0" applyFill="1"/>
  </cellXfs>
  <cellStyles count="763">
    <cellStyle name="20% - Accent1 2" xfId="3" xr:uid="{00000000-0005-0000-0000-000000000000}"/>
    <cellStyle name="20% - Accent1 2 2" xfId="318" xr:uid="{00000000-0005-0000-0000-000001000000}"/>
    <cellStyle name="20% - Accent1 3" xfId="476" xr:uid="{00000000-0005-0000-0000-000002000000}"/>
    <cellStyle name="20% - Accent1 4" xfId="480" xr:uid="{00000000-0005-0000-0000-000003000000}"/>
    <cellStyle name="20% - Accent1 5" xfId="494" xr:uid="{00000000-0005-0000-0000-000004000000}"/>
    <cellStyle name="20% - Accent2 2" xfId="4" xr:uid="{00000000-0005-0000-0000-000005000000}"/>
    <cellStyle name="20% - Accent2 2 2" xfId="482" xr:uid="{00000000-0005-0000-0000-000006000000}"/>
    <cellStyle name="20% - Accent2 3" xfId="496" xr:uid="{00000000-0005-0000-0000-000007000000}"/>
    <cellStyle name="20% - Accent2 4" xfId="457" xr:uid="{00000000-0005-0000-0000-000008000000}"/>
    <cellStyle name="20% - Accent3 2" xfId="5" xr:uid="{00000000-0005-0000-0000-000009000000}"/>
    <cellStyle name="20% - Accent3 2 2" xfId="484" xr:uid="{00000000-0005-0000-0000-00000A000000}"/>
    <cellStyle name="20% - Accent3 3" xfId="498" xr:uid="{00000000-0005-0000-0000-00000B000000}"/>
    <cellStyle name="20% - Accent3 4" xfId="461" xr:uid="{00000000-0005-0000-0000-00000C000000}"/>
    <cellStyle name="20% - Accent4 2" xfId="6" xr:uid="{00000000-0005-0000-0000-00000D000000}"/>
    <cellStyle name="20% - Accent4 2 2" xfId="486" xr:uid="{00000000-0005-0000-0000-00000E000000}"/>
    <cellStyle name="20% - Accent4 3" xfId="500" xr:uid="{00000000-0005-0000-0000-00000F000000}"/>
    <cellStyle name="20% - Accent4 4" xfId="465" xr:uid="{00000000-0005-0000-0000-000010000000}"/>
    <cellStyle name="20% - Accent5 2" xfId="7" xr:uid="{00000000-0005-0000-0000-000011000000}"/>
    <cellStyle name="20% - Accent5 2 2" xfId="488" xr:uid="{00000000-0005-0000-0000-000012000000}"/>
    <cellStyle name="20% - Accent5 3" xfId="502" xr:uid="{00000000-0005-0000-0000-000013000000}"/>
    <cellStyle name="20% - Accent5 4" xfId="469" xr:uid="{00000000-0005-0000-0000-000014000000}"/>
    <cellStyle name="20% - Accent6 10" xfId="673" xr:uid="{00000000-0005-0000-0000-000015000000}"/>
    <cellStyle name="20% - Accent6 2" xfId="8" xr:uid="{00000000-0005-0000-0000-000016000000}"/>
    <cellStyle name="20% - Accent6 2 2" xfId="208" xr:uid="{00000000-0005-0000-0000-000017000000}"/>
    <cellStyle name="20% - Accent6 3" xfId="434" xr:uid="{00000000-0005-0000-0000-000018000000}"/>
    <cellStyle name="20% - Accent6 3 2" xfId="639" xr:uid="{00000000-0005-0000-0000-000019000000}"/>
    <cellStyle name="20% - Accent6 4" xfId="437" xr:uid="{00000000-0005-0000-0000-00001A000000}"/>
    <cellStyle name="20% - Accent6 4 2" xfId="508" xr:uid="{00000000-0005-0000-0000-00001B000000}"/>
    <cellStyle name="20% - Accent6 5" xfId="477" xr:uid="{00000000-0005-0000-0000-00001C000000}"/>
    <cellStyle name="20% - Accent6 6" xfId="490" xr:uid="{00000000-0005-0000-0000-00001D000000}"/>
    <cellStyle name="20% - Accent6 7" xfId="504" xr:uid="{00000000-0005-0000-0000-00001E000000}"/>
    <cellStyle name="20% - Accent6 8" xfId="642" xr:uid="{00000000-0005-0000-0000-00001F000000}"/>
    <cellStyle name="20% - Accent6 9" xfId="661" xr:uid="{00000000-0005-0000-0000-000020000000}"/>
    <cellStyle name="20% - Colore 1" xfId="512" xr:uid="{00000000-0005-0000-0000-000021000000}"/>
    <cellStyle name="20% - Colore 2" xfId="513" xr:uid="{00000000-0005-0000-0000-000022000000}"/>
    <cellStyle name="20% - Colore 3" xfId="514" xr:uid="{00000000-0005-0000-0000-000023000000}"/>
    <cellStyle name="20% - Colore 4" xfId="515" xr:uid="{00000000-0005-0000-0000-000024000000}"/>
    <cellStyle name="20% - Colore 5" xfId="516" xr:uid="{00000000-0005-0000-0000-000025000000}"/>
    <cellStyle name="20% - Colore 6" xfId="517" xr:uid="{00000000-0005-0000-0000-000026000000}"/>
    <cellStyle name="40% - Accent1 2" xfId="9" xr:uid="{00000000-0005-0000-0000-000027000000}"/>
    <cellStyle name="40% - Accent1 2 2" xfId="481" xr:uid="{00000000-0005-0000-0000-000028000000}"/>
    <cellStyle name="40% - Accent1 3" xfId="495" xr:uid="{00000000-0005-0000-0000-000029000000}"/>
    <cellStyle name="40% - Accent1 4" xfId="454" xr:uid="{00000000-0005-0000-0000-00002A000000}"/>
    <cellStyle name="40% - Accent2 2" xfId="10" xr:uid="{00000000-0005-0000-0000-00002B000000}"/>
    <cellStyle name="40% - Accent2 2 2" xfId="483" xr:uid="{00000000-0005-0000-0000-00002C000000}"/>
    <cellStyle name="40% - Accent2 3" xfId="497" xr:uid="{00000000-0005-0000-0000-00002D000000}"/>
    <cellStyle name="40% - Accent2 4" xfId="458" xr:uid="{00000000-0005-0000-0000-00002E000000}"/>
    <cellStyle name="40% - Accent3 2" xfId="11" xr:uid="{00000000-0005-0000-0000-00002F000000}"/>
    <cellStyle name="40% - Accent3 2 2" xfId="485" xr:uid="{00000000-0005-0000-0000-000030000000}"/>
    <cellStyle name="40% - Accent3 3" xfId="499" xr:uid="{00000000-0005-0000-0000-000031000000}"/>
    <cellStyle name="40% - Accent3 4" xfId="462" xr:uid="{00000000-0005-0000-0000-000032000000}"/>
    <cellStyle name="40% - Accent4 2" xfId="12" xr:uid="{00000000-0005-0000-0000-000033000000}"/>
    <cellStyle name="40% - Accent4 2 2" xfId="487" xr:uid="{00000000-0005-0000-0000-000034000000}"/>
    <cellStyle name="40% - Accent4 3" xfId="501" xr:uid="{00000000-0005-0000-0000-000035000000}"/>
    <cellStyle name="40% - Accent4 4" xfId="466" xr:uid="{00000000-0005-0000-0000-000036000000}"/>
    <cellStyle name="40% - Accent5 2" xfId="13" xr:uid="{00000000-0005-0000-0000-000037000000}"/>
    <cellStyle name="40% - Accent5 2 2" xfId="489" xr:uid="{00000000-0005-0000-0000-000038000000}"/>
    <cellStyle name="40% - Accent5 3" xfId="503" xr:uid="{00000000-0005-0000-0000-000039000000}"/>
    <cellStyle name="40% - Accent5 4" xfId="470" xr:uid="{00000000-0005-0000-0000-00003A000000}"/>
    <cellStyle name="40% - Accent6 2" xfId="14" xr:uid="{00000000-0005-0000-0000-00003B000000}"/>
    <cellStyle name="40% - Accent6 2 2" xfId="491" xr:uid="{00000000-0005-0000-0000-00003C000000}"/>
    <cellStyle name="40% - Accent6 3" xfId="505" xr:uid="{00000000-0005-0000-0000-00003D000000}"/>
    <cellStyle name="40% - Accent6 4" xfId="472" xr:uid="{00000000-0005-0000-0000-00003E000000}"/>
    <cellStyle name="40% - Colore 1" xfId="518" xr:uid="{00000000-0005-0000-0000-00003F000000}"/>
    <cellStyle name="40% - Colore 2" xfId="519" xr:uid="{00000000-0005-0000-0000-000040000000}"/>
    <cellStyle name="40% - Colore 3" xfId="520" xr:uid="{00000000-0005-0000-0000-000041000000}"/>
    <cellStyle name="40% - Colore 4" xfId="521" xr:uid="{00000000-0005-0000-0000-000042000000}"/>
    <cellStyle name="40% - Colore 5" xfId="522" xr:uid="{00000000-0005-0000-0000-000043000000}"/>
    <cellStyle name="40% - Colore 6" xfId="523" xr:uid="{00000000-0005-0000-0000-000044000000}"/>
    <cellStyle name="60% - Accent1 2" xfId="15" xr:uid="{00000000-0005-0000-0000-000045000000}"/>
    <cellStyle name="60% - Accent1 3" xfId="455" xr:uid="{00000000-0005-0000-0000-000046000000}"/>
    <cellStyle name="60% - Accent2 2" xfId="16" xr:uid="{00000000-0005-0000-0000-000047000000}"/>
    <cellStyle name="60% - Accent2 3" xfId="459" xr:uid="{00000000-0005-0000-0000-000048000000}"/>
    <cellStyle name="60% - Accent3 2" xfId="17" xr:uid="{00000000-0005-0000-0000-000049000000}"/>
    <cellStyle name="60% - Accent3 3" xfId="463" xr:uid="{00000000-0005-0000-0000-00004A000000}"/>
    <cellStyle name="60% - Accent4 2" xfId="18" xr:uid="{00000000-0005-0000-0000-00004B000000}"/>
    <cellStyle name="60% - Accent4 3" xfId="467" xr:uid="{00000000-0005-0000-0000-00004C000000}"/>
    <cellStyle name="60% - Accent5 2" xfId="19" xr:uid="{00000000-0005-0000-0000-00004D000000}"/>
    <cellStyle name="60% - Accent5 3" xfId="471" xr:uid="{00000000-0005-0000-0000-00004E000000}"/>
    <cellStyle name="60% - Accent6 2" xfId="20" xr:uid="{00000000-0005-0000-0000-00004F000000}"/>
    <cellStyle name="60% - Accent6 3" xfId="473" xr:uid="{00000000-0005-0000-0000-000050000000}"/>
    <cellStyle name="60% - Colore 1" xfId="524" xr:uid="{00000000-0005-0000-0000-000051000000}"/>
    <cellStyle name="60% - Colore 2" xfId="525" xr:uid="{00000000-0005-0000-0000-000052000000}"/>
    <cellStyle name="60% - Colore 3" xfId="526" xr:uid="{00000000-0005-0000-0000-000053000000}"/>
    <cellStyle name="60% - Colore 4" xfId="527" xr:uid="{00000000-0005-0000-0000-000054000000}"/>
    <cellStyle name="60% - Colore 5" xfId="528" xr:uid="{00000000-0005-0000-0000-000055000000}"/>
    <cellStyle name="60% - Colore 6" xfId="529" xr:uid="{00000000-0005-0000-0000-000056000000}"/>
    <cellStyle name="A - a heading" xfId="664" xr:uid="{00000000-0005-0000-0000-000057000000}"/>
    <cellStyle name="A - bold" xfId="667" xr:uid="{00000000-0005-0000-0000-000058000000}"/>
    <cellStyle name="A - bottom border" xfId="669" xr:uid="{00000000-0005-0000-0000-000059000000}"/>
    <cellStyle name="A - bottom border 2" xfId="762" xr:uid="{00000000-0005-0000-0000-00005A000000}"/>
    <cellStyle name="A - header" xfId="666" xr:uid="{00000000-0005-0000-0000-00005B000000}"/>
    <cellStyle name="A - header 2" xfId="681" xr:uid="{00000000-0005-0000-0000-00005C000000}"/>
    <cellStyle name="A - header 2 2" xfId="685" xr:uid="{00000000-0005-0000-0000-00005D000000}"/>
    <cellStyle name="A - normal" xfId="665" xr:uid="{00000000-0005-0000-0000-00005E000000}"/>
    <cellStyle name="A - percent" xfId="670" xr:uid="{00000000-0005-0000-0000-00005F000000}"/>
    <cellStyle name="Accent1 2" xfId="21" xr:uid="{00000000-0005-0000-0000-000060000000}"/>
    <cellStyle name="Accent1 3" xfId="453" xr:uid="{00000000-0005-0000-0000-000061000000}"/>
    <cellStyle name="Accent2 2" xfId="22" xr:uid="{00000000-0005-0000-0000-000062000000}"/>
    <cellStyle name="Accent2 3" xfId="456" xr:uid="{00000000-0005-0000-0000-000063000000}"/>
    <cellStyle name="Accent3 2" xfId="23" xr:uid="{00000000-0005-0000-0000-000064000000}"/>
    <cellStyle name="Accent3 3" xfId="460" xr:uid="{00000000-0005-0000-0000-000065000000}"/>
    <cellStyle name="Accent4 2" xfId="24" xr:uid="{00000000-0005-0000-0000-000066000000}"/>
    <cellStyle name="Accent4 3" xfId="464" xr:uid="{00000000-0005-0000-0000-000067000000}"/>
    <cellStyle name="Accent5 2" xfId="25" xr:uid="{00000000-0005-0000-0000-000068000000}"/>
    <cellStyle name="Accent5 3" xfId="468" xr:uid="{00000000-0005-0000-0000-000069000000}"/>
    <cellStyle name="Accent6 2" xfId="26" xr:uid="{00000000-0005-0000-0000-00006A000000}"/>
    <cellStyle name="Accent6 3" xfId="438" xr:uid="{00000000-0005-0000-0000-00006B000000}"/>
    <cellStyle name="Bad 2" xfId="27" xr:uid="{00000000-0005-0000-0000-00006C000000}"/>
    <cellStyle name="Bad 3" xfId="444" xr:uid="{00000000-0005-0000-0000-00006D000000}"/>
    <cellStyle name="Best" xfId="530" xr:uid="{00000000-0005-0000-0000-00006E000000}"/>
    <cellStyle name="Body: normal cell" xfId="28" xr:uid="{00000000-0005-0000-0000-00006F000000}"/>
    <cellStyle name="Body: normal cell 2" xfId="29" xr:uid="{00000000-0005-0000-0000-000070000000}"/>
    <cellStyle name="BORDERS" xfId="531" xr:uid="{00000000-0005-0000-0000-000071000000}"/>
    <cellStyle name="BORDERS 2" xfId="532" xr:uid="{00000000-0005-0000-0000-000072000000}"/>
    <cellStyle name="Calc Currency (0)" xfId="533" xr:uid="{00000000-0005-0000-0000-000073000000}"/>
    <cellStyle name="Calcolo" xfId="534" xr:uid="{00000000-0005-0000-0000-000074000000}"/>
    <cellStyle name="Calcolo 2" xfId="535" xr:uid="{00000000-0005-0000-0000-000075000000}"/>
    <cellStyle name="Calcolo 3" xfId="536" xr:uid="{00000000-0005-0000-0000-000076000000}"/>
    <cellStyle name="Calculation 2" xfId="30" xr:uid="{00000000-0005-0000-0000-000077000000}"/>
    <cellStyle name="Calculation 3" xfId="447" xr:uid="{00000000-0005-0000-0000-000078000000}"/>
    <cellStyle name="Cella collegata" xfId="537" xr:uid="{00000000-0005-0000-0000-000079000000}"/>
    <cellStyle name="Cella da controllare" xfId="538" xr:uid="{00000000-0005-0000-0000-00007A000000}"/>
    <cellStyle name="Check Cell 2" xfId="31" xr:uid="{00000000-0005-0000-0000-00007B000000}"/>
    <cellStyle name="Check Cell 3" xfId="449" xr:uid="{00000000-0005-0000-0000-00007C000000}"/>
    <cellStyle name="Colore 1" xfId="539" xr:uid="{00000000-0005-0000-0000-00007D000000}"/>
    <cellStyle name="Colore 2" xfId="540" xr:uid="{00000000-0005-0000-0000-00007E000000}"/>
    <cellStyle name="Colore 3" xfId="541" xr:uid="{00000000-0005-0000-0000-00007F000000}"/>
    <cellStyle name="Colore 4" xfId="542" xr:uid="{00000000-0005-0000-0000-000080000000}"/>
    <cellStyle name="Colore 5" xfId="543" xr:uid="{00000000-0005-0000-0000-000081000000}"/>
    <cellStyle name="Colore 6" xfId="544" xr:uid="{00000000-0005-0000-0000-000082000000}"/>
    <cellStyle name="Column - Style5" xfId="545" xr:uid="{00000000-0005-0000-0000-000083000000}"/>
    <cellStyle name="Column - Style6" xfId="546" xr:uid="{00000000-0005-0000-0000-000084000000}"/>
    <cellStyle name="Column heading" xfId="32" xr:uid="{00000000-0005-0000-0000-000085000000}"/>
    <cellStyle name="Column headings" xfId="547" xr:uid="{00000000-0005-0000-0000-000086000000}"/>
    <cellStyle name="Column headings 2" xfId="761" xr:uid="{00000000-0005-0000-0000-000087000000}"/>
    <cellStyle name="Comma 2" xfId="33" xr:uid="{00000000-0005-0000-0000-000088000000}"/>
    <cellStyle name="Comma 2 2" xfId="34" xr:uid="{00000000-0005-0000-0000-000089000000}"/>
    <cellStyle name="Comma 2 2 2" xfId="548" xr:uid="{00000000-0005-0000-0000-00008A000000}"/>
    <cellStyle name="Comma 2 3" xfId="509" xr:uid="{00000000-0005-0000-0000-00008B000000}"/>
    <cellStyle name="Comma 2 4" xfId="656" xr:uid="{00000000-0005-0000-0000-00008C000000}"/>
    <cellStyle name="Comma 2 5" xfId="320" xr:uid="{00000000-0005-0000-0000-00008D000000}"/>
    <cellStyle name="Comma 3" xfId="35" xr:uid="{00000000-0005-0000-0000-00008E000000}"/>
    <cellStyle name="Comma 3 2" xfId="550" xr:uid="{00000000-0005-0000-0000-00008F000000}"/>
    <cellStyle name="Comma 3 3" xfId="549" xr:uid="{00000000-0005-0000-0000-000090000000}"/>
    <cellStyle name="Comma 3 4" xfId="506" xr:uid="{00000000-0005-0000-0000-000091000000}"/>
    <cellStyle name="Comma 4" xfId="36" xr:uid="{00000000-0005-0000-0000-000092000000}"/>
    <cellStyle name="Comma 4 2" xfId="645" xr:uid="{00000000-0005-0000-0000-000093000000}"/>
    <cellStyle name="Comma 5" xfId="37" xr:uid="{00000000-0005-0000-0000-000094000000}"/>
    <cellStyle name="Comma 5 2" xfId="551" xr:uid="{00000000-0005-0000-0000-000095000000}"/>
    <cellStyle name="Comma 6" xfId="38" xr:uid="{00000000-0005-0000-0000-000096000000}"/>
    <cellStyle name="Comma 7" xfId="39" xr:uid="{00000000-0005-0000-0000-000097000000}"/>
    <cellStyle name="Comma 7 2" xfId="662" xr:uid="{00000000-0005-0000-0000-000098000000}"/>
    <cellStyle name="Comma 8" xfId="40" xr:uid="{00000000-0005-0000-0000-000099000000}"/>
    <cellStyle name="Comma 8 2" xfId="672" xr:uid="{00000000-0005-0000-0000-00009A000000}"/>
    <cellStyle name="Comma 9" xfId="155" xr:uid="{00000000-0005-0000-0000-00009B000000}"/>
    <cellStyle name="Comma0" xfId="552" xr:uid="{00000000-0005-0000-0000-00009C000000}"/>
    <cellStyle name="Copied" xfId="553" xr:uid="{00000000-0005-0000-0000-00009D000000}"/>
    <cellStyle name="Corner heading" xfId="41" xr:uid="{00000000-0005-0000-0000-00009E000000}"/>
    <cellStyle name="Currency 2" xfId="42" xr:uid="{00000000-0005-0000-0000-00009F000000}"/>
    <cellStyle name="Currency 2 2" xfId="640" xr:uid="{00000000-0005-0000-0000-0000A0000000}"/>
    <cellStyle name="Currency 3" xfId="43" xr:uid="{00000000-0005-0000-0000-0000A1000000}"/>
    <cellStyle name="Currency 3 2" xfId="44" xr:uid="{00000000-0005-0000-0000-0000A2000000}"/>
    <cellStyle name="Currency0" xfId="554" xr:uid="{00000000-0005-0000-0000-0000A3000000}"/>
    <cellStyle name="Data" xfId="45" xr:uid="{00000000-0005-0000-0000-0000A4000000}"/>
    <cellStyle name="Data (Number)" xfId="555" xr:uid="{00000000-0005-0000-0000-0000A5000000}"/>
    <cellStyle name="Data (Text)" xfId="556" xr:uid="{00000000-0005-0000-0000-0000A6000000}"/>
    <cellStyle name="Data 2" xfId="46" xr:uid="{00000000-0005-0000-0000-0000A7000000}"/>
    <cellStyle name="Data no deci" xfId="47" xr:uid="{00000000-0005-0000-0000-0000A8000000}"/>
    <cellStyle name="Data Superscript" xfId="48" xr:uid="{00000000-0005-0000-0000-0000A9000000}"/>
    <cellStyle name="Data_1-1A-Regular" xfId="49" xr:uid="{00000000-0005-0000-0000-0000AA000000}"/>
    <cellStyle name="Date" xfId="557" xr:uid="{00000000-0005-0000-0000-0000AB000000}"/>
    <cellStyle name="Entered" xfId="558" xr:uid="{00000000-0005-0000-0000-0000AC000000}"/>
    <cellStyle name="Excel Built-in Normal" xfId="205" xr:uid="{00000000-0005-0000-0000-0000AD000000}"/>
    <cellStyle name="Explanatory Text 2" xfId="50" xr:uid="{00000000-0005-0000-0000-0000AE000000}"/>
    <cellStyle name="Explanatory Text 3" xfId="451" xr:uid="{00000000-0005-0000-0000-0000AF000000}"/>
    <cellStyle name="FIGURES" xfId="559" xr:uid="{00000000-0005-0000-0000-0000B0000000}"/>
    <cellStyle name="Fixed" xfId="560" xr:uid="{00000000-0005-0000-0000-0000B1000000}"/>
    <cellStyle name="Font: Calibri, 9pt regular" xfId="51" xr:uid="{00000000-0005-0000-0000-0000B2000000}"/>
    <cellStyle name="Font: Calibri, 9pt regular 2" xfId="52" xr:uid="{00000000-0005-0000-0000-0000B3000000}"/>
    <cellStyle name="Footnote Text" xfId="561" xr:uid="{00000000-0005-0000-0000-0000B4000000}"/>
    <cellStyle name="Footnotes: top row" xfId="53" xr:uid="{00000000-0005-0000-0000-0000B5000000}"/>
    <cellStyle name="Footnotes: top row 2" xfId="54" xr:uid="{00000000-0005-0000-0000-0000B6000000}"/>
    <cellStyle name="Good 2" xfId="55" xr:uid="{00000000-0005-0000-0000-0000B7000000}"/>
    <cellStyle name="Good 3" xfId="433" xr:uid="{00000000-0005-0000-0000-0000B8000000}"/>
    <cellStyle name="Grey" xfId="562" xr:uid="{00000000-0005-0000-0000-0000B9000000}"/>
    <cellStyle name="Header: bottom row" xfId="56" xr:uid="{00000000-0005-0000-0000-0000BA000000}"/>
    <cellStyle name="Header: bottom row 2" xfId="57" xr:uid="{00000000-0005-0000-0000-0000BB000000}"/>
    <cellStyle name="Header1" xfId="563" xr:uid="{00000000-0005-0000-0000-0000BC000000}"/>
    <cellStyle name="Header2" xfId="564" xr:uid="{00000000-0005-0000-0000-0000BD000000}"/>
    <cellStyle name="Header2 2" xfId="565" xr:uid="{00000000-0005-0000-0000-0000BE000000}"/>
    <cellStyle name="Header2 3" xfId="566" xr:uid="{00000000-0005-0000-0000-0000BF000000}"/>
    <cellStyle name="Heading 1 2" xfId="58" xr:uid="{00000000-0005-0000-0000-0000C0000000}"/>
    <cellStyle name="Heading 1 3" xfId="440" xr:uid="{00000000-0005-0000-0000-0000C1000000}"/>
    <cellStyle name="Heading 2 2" xfId="59" xr:uid="{00000000-0005-0000-0000-0000C2000000}"/>
    <cellStyle name="Heading 2 3" xfId="441" xr:uid="{00000000-0005-0000-0000-0000C3000000}"/>
    <cellStyle name="Heading 3 2" xfId="60" xr:uid="{00000000-0005-0000-0000-0000C4000000}"/>
    <cellStyle name="Heading 3 3" xfId="442" xr:uid="{00000000-0005-0000-0000-0000C5000000}"/>
    <cellStyle name="Heading 4 2" xfId="61" xr:uid="{00000000-0005-0000-0000-0000C6000000}"/>
    <cellStyle name="Heading 4 3" xfId="443" xr:uid="{00000000-0005-0000-0000-0000C7000000}"/>
    <cellStyle name="Hed Side" xfId="62" xr:uid="{00000000-0005-0000-0000-0000C8000000}"/>
    <cellStyle name="Hed Side 2" xfId="63" xr:uid="{00000000-0005-0000-0000-0000C9000000}"/>
    <cellStyle name="Hed Side bold" xfId="64" xr:uid="{00000000-0005-0000-0000-0000CA000000}"/>
    <cellStyle name="Hed Side Indent" xfId="65" xr:uid="{00000000-0005-0000-0000-0000CB000000}"/>
    <cellStyle name="Hed Side Regular" xfId="66" xr:uid="{00000000-0005-0000-0000-0000CC000000}"/>
    <cellStyle name="Hed Side_1-1A-Regular" xfId="67" xr:uid="{00000000-0005-0000-0000-0000CD000000}"/>
    <cellStyle name="Hed Top" xfId="68" xr:uid="{00000000-0005-0000-0000-0000CE000000}"/>
    <cellStyle name="Hed Top - SECTION" xfId="69" xr:uid="{00000000-0005-0000-0000-0000CF000000}"/>
    <cellStyle name="Hed Top_3-new4" xfId="70" xr:uid="{00000000-0005-0000-0000-0000D0000000}"/>
    <cellStyle name="Hyperlink 10" xfId="216" hidden="1" xr:uid="{00000000-0005-0000-0000-0000D1000000}"/>
    <cellStyle name="Hyperlink 10" xfId="370" hidden="1" xr:uid="{00000000-0005-0000-0000-0000D2000000}"/>
    <cellStyle name="Hyperlink 10" xfId="698" xr:uid="{00000000-0005-0000-0000-0000D3000000}"/>
    <cellStyle name="Hyperlink 100" xfId="306" hidden="1" xr:uid="{00000000-0005-0000-0000-0000D4000000}"/>
    <cellStyle name="Hyperlink 100" xfId="420" hidden="1" xr:uid="{00000000-0005-0000-0000-0000D5000000}"/>
    <cellStyle name="Hyperlink 100" xfId="748" xr:uid="{00000000-0005-0000-0000-0000D6000000}"/>
    <cellStyle name="Hyperlink 101" xfId="307" hidden="1" xr:uid="{00000000-0005-0000-0000-0000D7000000}"/>
    <cellStyle name="Hyperlink 101" xfId="421" hidden="1" xr:uid="{00000000-0005-0000-0000-0000D8000000}"/>
    <cellStyle name="Hyperlink 101" xfId="749" xr:uid="{00000000-0005-0000-0000-0000D9000000}"/>
    <cellStyle name="Hyperlink 102" xfId="308" hidden="1" xr:uid="{00000000-0005-0000-0000-0000DA000000}"/>
    <cellStyle name="Hyperlink 102" xfId="422" hidden="1" xr:uid="{00000000-0005-0000-0000-0000DB000000}"/>
    <cellStyle name="Hyperlink 102" xfId="750" xr:uid="{00000000-0005-0000-0000-0000DC000000}"/>
    <cellStyle name="Hyperlink 103" xfId="309" hidden="1" xr:uid="{00000000-0005-0000-0000-0000DD000000}"/>
    <cellStyle name="Hyperlink 103" xfId="423" hidden="1" xr:uid="{00000000-0005-0000-0000-0000DE000000}"/>
    <cellStyle name="Hyperlink 103" xfId="751" xr:uid="{00000000-0005-0000-0000-0000DF000000}"/>
    <cellStyle name="Hyperlink 104" xfId="310" hidden="1" xr:uid="{00000000-0005-0000-0000-0000E0000000}"/>
    <cellStyle name="Hyperlink 104" xfId="424" hidden="1" xr:uid="{00000000-0005-0000-0000-0000E1000000}"/>
    <cellStyle name="Hyperlink 104" xfId="752" xr:uid="{00000000-0005-0000-0000-0000E2000000}"/>
    <cellStyle name="Hyperlink 105" xfId="311" hidden="1" xr:uid="{00000000-0005-0000-0000-0000E3000000}"/>
    <cellStyle name="Hyperlink 105" xfId="425" hidden="1" xr:uid="{00000000-0005-0000-0000-0000E4000000}"/>
    <cellStyle name="Hyperlink 105" xfId="753" xr:uid="{00000000-0005-0000-0000-0000E5000000}"/>
    <cellStyle name="Hyperlink 106" xfId="312" hidden="1" xr:uid="{00000000-0005-0000-0000-0000E6000000}"/>
    <cellStyle name="Hyperlink 106" xfId="426" hidden="1" xr:uid="{00000000-0005-0000-0000-0000E7000000}"/>
    <cellStyle name="Hyperlink 106" xfId="754" xr:uid="{00000000-0005-0000-0000-0000E8000000}"/>
    <cellStyle name="Hyperlink 107" xfId="313" hidden="1" xr:uid="{00000000-0005-0000-0000-0000E9000000}"/>
    <cellStyle name="Hyperlink 107" xfId="427" hidden="1" xr:uid="{00000000-0005-0000-0000-0000EA000000}"/>
    <cellStyle name="Hyperlink 107" xfId="755" xr:uid="{00000000-0005-0000-0000-0000EB000000}"/>
    <cellStyle name="Hyperlink 108" xfId="314" hidden="1" xr:uid="{00000000-0005-0000-0000-0000EC000000}"/>
    <cellStyle name="Hyperlink 108" xfId="428" hidden="1" xr:uid="{00000000-0005-0000-0000-0000ED000000}"/>
    <cellStyle name="Hyperlink 108" xfId="756" xr:uid="{00000000-0005-0000-0000-0000EE000000}"/>
    <cellStyle name="Hyperlink 109" xfId="315" hidden="1" xr:uid="{00000000-0005-0000-0000-0000EF000000}"/>
    <cellStyle name="Hyperlink 109" xfId="429" hidden="1" xr:uid="{00000000-0005-0000-0000-0000F0000000}"/>
    <cellStyle name="Hyperlink 109" xfId="757" xr:uid="{00000000-0005-0000-0000-0000F1000000}"/>
    <cellStyle name="Hyperlink 11" xfId="217" hidden="1" xr:uid="{00000000-0005-0000-0000-0000F2000000}"/>
    <cellStyle name="Hyperlink 11" xfId="369" hidden="1" xr:uid="{00000000-0005-0000-0000-0000F3000000}"/>
    <cellStyle name="Hyperlink 11" xfId="697" xr:uid="{00000000-0005-0000-0000-0000F4000000}"/>
    <cellStyle name="Hyperlink 110" xfId="316" hidden="1" xr:uid="{00000000-0005-0000-0000-0000F5000000}"/>
    <cellStyle name="Hyperlink 110" xfId="430" hidden="1" xr:uid="{00000000-0005-0000-0000-0000F6000000}"/>
    <cellStyle name="Hyperlink 110" xfId="758" xr:uid="{00000000-0005-0000-0000-0000F7000000}"/>
    <cellStyle name="Hyperlink 111" xfId="317" hidden="1" xr:uid="{00000000-0005-0000-0000-0000F8000000}"/>
    <cellStyle name="Hyperlink 111" xfId="431" hidden="1" xr:uid="{00000000-0005-0000-0000-0000F9000000}"/>
    <cellStyle name="Hyperlink 111" xfId="759" xr:uid="{00000000-0005-0000-0000-0000FA000000}"/>
    <cellStyle name="Hyperlink 112" xfId="638" xr:uid="{00000000-0005-0000-0000-0000FB000000}"/>
    <cellStyle name="Hyperlink 113" xfId="206" xr:uid="{00000000-0005-0000-0000-0000FC000000}"/>
    <cellStyle name="Hyperlink 12" xfId="218" hidden="1" xr:uid="{00000000-0005-0000-0000-0000FD000000}"/>
    <cellStyle name="Hyperlink 12" xfId="368" hidden="1" xr:uid="{00000000-0005-0000-0000-0000FE000000}"/>
    <cellStyle name="Hyperlink 12" xfId="696" xr:uid="{00000000-0005-0000-0000-0000FF000000}"/>
    <cellStyle name="Hyperlink 13" xfId="219" hidden="1" xr:uid="{00000000-0005-0000-0000-000000010000}"/>
    <cellStyle name="Hyperlink 13" xfId="367" hidden="1" xr:uid="{00000000-0005-0000-0000-000001010000}"/>
    <cellStyle name="Hyperlink 13" xfId="695" xr:uid="{00000000-0005-0000-0000-000002010000}"/>
    <cellStyle name="Hyperlink 14" xfId="220" hidden="1" xr:uid="{00000000-0005-0000-0000-000003010000}"/>
    <cellStyle name="Hyperlink 14" xfId="366" hidden="1" xr:uid="{00000000-0005-0000-0000-000004010000}"/>
    <cellStyle name="Hyperlink 14" xfId="159" xr:uid="{00000000-0005-0000-0000-000005010000}"/>
    <cellStyle name="Hyperlink 15" xfId="221" hidden="1" xr:uid="{00000000-0005-0000-0000-000006010000}"/>
    <cellStyle name="Hyperlink 15" xfId="365" hidden="1" xr:uid="{00000000-0005-0000-0000-000007010000}"/>
    <cellStyle name="Hyperlink 15" xfId="507" xr:uid="{00000000-0005-0000-0000-000008010000}"/>
    <cellStyle name="Hyperlink 16" xfId="222" hidden="1" xr:uid="{00000000-0005-0000-0000-000009010000}"/>
    <cellStyle name="Hyperlink 16" xfId="364" hidden="1" xr:uid="{00000000-0005-0000-0000-00000A010000}"/>
    <cellStyle name="Hyperlink 16" xfId="161" xr:uid="{00000000-0005-0000-0000-00000B010000}"/>
    <cellStyle name="Hyperlink 17" xfId="223" hidden="1" xr:uid="{00000000-0005-0000-0000-00000C010000}"/>
    <cellStyle name="Hyperlink 17" xfId="363" hidden="1" xr:uid="{00000000-0005-0000-0000-00000D010000}"/>
    <cellStyle name="Hyperlink 17" xfId="162" xr:uid="{00000000-0005-0000-0000-00000E010000}"/>
    <cellStyle name="Hyperlink 18" xfId="224" hidden="1" xr:uid="{00000000-0005-0000-0000-00000F010000}"/>
    <cellStyle name="Hyperlink 18" xfId="362" hidden="1" xr:uid="{00000000-0005-0000-0000-000010010000}"/>
    <cellStyle name="Hyperlink 18" xfId="163" xr:uid="{00000000-0005-0000-0000-000011010000}"/>
    <cellStyle name="Hyperlink 19" xfId="225" hidden="1" xr:uid="{00000000-0005-0000-0000-000012010000}"/>
    <cellStyle name="Hyperlink 19" xfId="361" hidden="1" xr:uid="{00000000-0005-0000-0000-000013010000}"/>
    <cellStyle name="Hyperlink 19" xfId="164" xr:uid="{00000000-0005-0000-0000-000014010000}"/>
    <cellStyle name="Hyperlink 2" xfId="71" xr:uid="{00000000-0005-0000-0000-000015010000}"/>
    <cellStyle name="Hyperlink 2 2" xfId="567" xr:uid="{00000000-0005-0000-0000-000016010000}"/>
    <cellStyle name="Hyperlink 2 3" xfId="207" hidden="1" xr:uid="{00000000-0005-0000-0000-000017010000}"/>
    <cellStyle name="Hyperlink 2 3" xfId="319" hidden="1" xr:uid="{00000000-0005-0000-0000-000018010000}"/>
    <cellStyle name="Hyperlink 2 3" xfId="378" hidden="1" xr:uid="{00000000-0005-0000-0000-000019010000}"/>
    <cellStyle name="Hyperlink 2 3" xfId="432" hidden="1" xr:uid="{00000000-0005-0000-0000-00001A010000}"/>
    <cellStyle name="Hyperlink 2 3" xfId="204" hidden="1" xr:uid="{00000000-0005-0000-0000-00001B010000}"/>
    <cellStyle name="Hyperlink 2 3" xfId="706" hidden="1" xr:uid="{00000000-0005-0000-0000-00001C010000}"/>
    <cellStyle name="Hyperlink 2 3" xfId="760" xr:uid="{00000000-0005-0000-0000-00001D010000}"/>
    <cellStyle name="Hyperlink 20" xfId="226" hidden="1" xr:uid="{00000000-0005-0000-0000-00001E010000}"/>
    <cellStyle name="Hyperlink 20" xfId="360" hidden="1" xr:uid="{00000000-0005-0000-0000-00001F010000}"/>
    <cellStyle name="Hyperlink 20" xfId="165" xr:uid="{00000000-0005-0000-0000-000020010000}"/>
    <cellStyle name="Hyperlink 21" xfId="227" hidden="1" xr:uid="{00000000-0005-0000-0000-000021010000}"/>
    <cellStyle name="Hyperlink 21" xfId="359" hidden="1" xr:uid="{00000000-0005-0000-0000-000022010000}"/>
    <cellStyle name="Hyperlink 21" xfId="166" xr:uid="{00000000-0005-0000-0000-000023010000}"/>
    <cellStyle name="Hyperlink 22" xfId="228" hidden="1" xr:uid="{00000000-0005-0000-0000-000024010000}"/>
    <cellStyle name="Hyperlink 22" xfId="358" hidden="1" xr:uid="{00000000-0005-0000-0000-000025010000}"/>
    <cellStyle name="Hyperlink 22" xfId="167" xr:uid="{00000000-0005-0000-0000-000026010000}"/>
    <cellStyle name="Hyperlink 23" xfId="229" hidden="1" xr:uid="{00000000-0005-0000-0000-000027010000}"/>
    <cellStyle name="Hyperlink 23" xfId="357" hidden="1" xr:uid="{00000000-0005-0000-0000-000028010000}"/>
    <cellStyle name="Hyperlink 23" xfId="168" xr:uid="{00000000-0005-0000-0000-000029010000}"/>
    <cellStyle name="Hyperlink 24" xfId="230" hidden="1" xr:uid="{00000000-0005-0000-0000-00002A010000}"/>
    <cellStyle name="Hyperlink 24" xfId="356" hidden="1" xr:uid="{00000000-0005-0000-0000-00002B010000}"/>
    <cellStyle name="Hyperlink 24" xfId="169" xr:uid="{00000000-0005-0000-0000-00002C010000}"/>
    <cellStyle name="Hyperlink 25" xfId="231" hidden="1" xr:uid="{00000000-0005-0000-0000-00002D010000}"/>
    <cellStyle name="Hyperlink 25" xfId="355" hidden="1" xr:uid="{00000000-0005-0000-0000-00002E010000}"/>
    <cellStyle name="Hyperlink 25" xfId="170" xr:uid="{00000000-0005-0000-0000-00002F010000}"/>
    <cellStyle name="Hyperlink 26" xfId="232" hidden="1" xr:uid="{00000000-0005-0000-0000-000030010000}"/>
    <cellStyle name="Hyperlink 26" xfId="354" hidden="1" xr:uid="{00000000-0005-0000-0000-000031010000}"/>
    <cellStyle name="Hyperlink 26" xfId="171" xr:uid="{00000000-0005-0000-0000-000032010000}"/>
    <cellStyle name="Hyperlink 27" xfId="233" hidden="1" xr:uid="{00000000-0005-0000-0000-000033010000}"/>
    <cellStyle name="Hyperlink 27" xfId="353" hidden="1" xr:uid="{00000000-0005-0000-0000-000034010000}"/>
    <cellStyle name="Hyperlink 27" xfId="172" xr:uid="{00000000-0005-0000-0000-000035010000}"/>
    <cellStyle name="Hyperlink 28" xfId="234" hidden="1" xr:uid="{00000000-0005-0000-0000-000036010000}"/>
    <cellStyle name="Hyperlink 28" xfId="352" hidden="1" xr:uid="{00000000-0005-0000-0000-000037010000}"/>
    <cellStyle name="Hyperlink 28" xfId="173" xr:uid="{00000000-0005-0000-0000-000038010000}"/>
    <cellStyle name="Hyperlink 29" xfId="235" hidden="1" xr:uid="{00000000-0005-0000-0000-000039010000}"/>
    <cellStyle name="Hyperlink 29" xfId="351" hidden="1" xr:uid="{00000000-0005-0000-0000-00003A010000}"/>
    <cellStyle name="Hyperlink 29" xfId="174" xr:uid="{00000000-0005-0000-0000-00003B010000}"/>
    <cellStyle name="Hyperlink 3" xfId="209" hidden="1" xr:uid="{00000000-0005-0000-0000-00003C010000}"/>
    <cellStyle name="Hyperlink 3" xfId="377" hidden="1" xr:uid="{00000000-0005-0000-0000-00003D010000}"/>
    <cellStyle name="Hyperlink 3" xfId="705" xr:uid="{00000000-0005-0000-0000-00003E010000}"/>
    <cellStyle name="Hyperlink 30" xfId="236" hidden="1" xr:uid="{00000000-0005-0000-0000-00003F010000}"/>
    <cellStyle name="Hyperlink 30" xfId="350" hidden="1" xr:uid="{00000000-0005-0000-0000-000040010000}"/>
    <cellStyle name="Hyperlink 30" xfId="175" xr:uid="{00000000-0005-0000-0000-000041010000}"/>
    <cellStyle name="Hyperlink 31" xfId="237" hidden="1" xr:uid="{00000000-0005-0000-0000-000042010000}"/>
    <cellStyle name="Hyperlink 31" xfId="349" hidden="1" xr:uid="{00000000-0005-0000-0000-000043010000}"/>
    <cellStyle name="Hyperlink 31" xfId="176" xr:uid="{00000000-0005-0000-0000-000044010000}"/>
    <cellStyle name="Hyperlink 32" xfId="238" hidden="1" xr:uid="{00000000-0005-0000-0000-000045010000}"/>
    <cellStyle name="Hyperlink 32" xfId="348" hidden="1" xr:uid="{00000000-0005-0000-0000-000046010000}"/>
    <cellStyle name="Hyperlink 32" xfId="177" xr:uid="{00000000-0005-0000-0000-000047010000}"/>
    <cellStyle name="Hyperlink 33" xfId="239" hidden="1" xr:uid="{00000000-0005-0000-0000-000048010000}"/>
    <cellStyle name="Hyperlink 33" xfId="347" hidden="1" xr:uid="{00000000-0005-0000-0000-000049010000}"/>
    <cellStyle name="Hyperlink 33" xfId="178" xr:uid="{00000000-0005-0000-0000-00004A010000}"/>
    <cellStyle name="Hyperlink 34" xfId="240" hidden="1" xr:uid="{00000000-0005-0000-0000-00004B010000}"/>
    <cellStyle name="Hyperlink 34" xfId="346" hidden="1" xr:uid="{00000000-0005-0000-0000-00004C010000}"/>
    <cellStyle name="Hyperlink 34" xfId="179" xr:uid="{00000000-0005-0000-0000-00004D010000}"/>
    <cellStyle name="Hyperlink 35" xfId="241" hidden="1" xr:uid="{00000000-0005-0000-0000-00004E010000}"/>
    <cellStyle name="Hyperlink 35" xfId="345" hidden="1" xr:uid="{00000000-0005-0000-0000-00004F010000}"/>
    <cellStyle name="Hyperlink 35" xfId="180" xr:uid="{00000000-0005-0000-0000-000050010000}"/>
    <cellStyle name="Hyperlink 36" xfId="242" hidden="1" xr:uid="{00000000-0005-0000-0000-000051010000}"/>
    <cellStyle name="Hyperlink 36" xfId="344" hidden="1" xr:uid="{00000000-0005-0000-0000-000052010000}"/>
    <cellStyle name="Hyperlink 36" xfId="181" xr:uid="{00000000-0005-0000-0000-000053010000}"/>
    <cellStyle name="Hyperlink 37" xfId="243" hidden="1" xr:uid="{00000000-0005-0000-0000-000054010000}"/>
    <cellStyle name="Hyperlink 37" xfId="343" hidden="1" xr:uid="{00000000-0005-0000-0000-000055010000}"/>
    <cellStyle name="Hyperlink 37" xfId="182" xr:uid="{00000000-0005-0000-0000-000056010000}"/>
    <cellStyle name="Hyperlink 38" xfId="244" hidden="1" xr:uid="{00000000-0005-0000-0000-000057010000}"/>
    <cellStyle name="Hyperlink 38" xfId="342" hidden="1" xr:uid="{00000000-0005-0000-0000-000058010000}"/>
    <cellStyle name="Hyperlink 38" xfId="183" xr:uid="{00000000-0005-0000-0000-000059010000}"/>
    <cellStyle name="Hyperlink 39" xfId="245" hidden="1" xr:uid="{00000000-0005-0000-0000-00005A010000}"/>
    <cellStyle name="Hyperlink 39" xfId="341" hidden="1" xr:uid="{00000000-0005-0000-0000-00005B010000}"/>
    <cellStyle name="Hyperlink 39" xfId="184" xr:uid="{00000000-0005-0000-0000-00005C010000}"/>
    <cellStyle name="Hyperlink 4" xfId="210" hidden="1" xr:uid="{00000000-0005-0000-0000-00005D010000}"/>
    <cellStyle name="Hyperlink 4" xfId="376" hidden="1" xr:uid="{00000000-0005-0000-0000-00005E010000}"/>
    <cellStyle name="Hyperlink 4" xfId="704" xr:uid="{00000000-0005-0000-0000-00005F010000}"/>
    <cellStyle name="Hyperlink 40" xfId="246" hidden="1" xr:uid="{00000000-0005-0000-0000-000060010000}"/>
    <cellStyle name="Hyperlink 40" xfId="340" hidden="1" xr:uid="{00000000-0005-0000-0000-000061010000}"/>
    <cellStyle name="Hyperlink 40" xfId="185" xr:uid="{00000000-0005-0000-0000-000062010000}"/>
    <cellStyle name="Hyperlink 41" xfId="247" hidden="1" xr:uid="{00000000-0005-0000-0000-000063010000}"/>
    <cellStyle name="Hyperlink 41" xfId="339" hidden="1" xr:uid="{00000000-0005-0000-0000-000064010000}"/>
    <cellStyle name="Hyperlink 41" xfId="186" xr:uid="{00000000-0005-0000-0000-000065010000}"/>
    <cellStyle name="Hyperlink 42" xfId="248" hidden="1" xr:uid="{00000000-0005-0000-0000-000066010000}"/>
    <cellStyle name="Hyperlink 42" xfId="338" hidden="1" xr:uid="{00000000-0005-0000-0000-000067010000}"/>
    <cellStyle name="Hyperlink 42" xfId="187" xr:uid="{00000000-0005-0000-0000-000068010000}"/>
    <cellStyle name="Hyperlink 43" xfId="249" hidden="1" xr:uid="{00000000-0005-0000-0000-000069010000}"/>
    <cellStyle name="Hyperlink 43" xfId="337" hidden="1" xr:uid="{00000000-0005-0000-0000-00006A010000}"/>
    <cellStyle name="Hyperlink 43" xfId="188" xr:uid="{00000000-0005-0000-0000-00006B010000}"/>
    <cellStyle name="Hyperlink 44" xfId="250" hidden="1" xr:uid="{00000000-0005-0000-0000-00006C010000}"/>
    <cellStyle name="Hyperlink 44" xfId="336" hidden="1" xr:uid="{00000000-0005-0000-0000-00006D010000}"/>
    <cellStyle name="Hyperlink 44" xfId="189" xr:uid="{00000000-0005-0000-0000-00006E010000}"/>
    <cellStyle name="Hyperlink 45" xfId="251" hidden="1" xr:uid="{00000000-0005-0000-0000-00006F010000}"/>
    <cellStyle name="Hyperlink 45" xfId="335" hidden="1" xr:uid="{00000000-0005-0000-0000-000070010000}"/>
    <cellStyle name="Hyperlink 45" xfId="190" xr:uid="{00000000-0005-0000-0000-000071010000}"/>
    <cellStyle name="Hyperlink 46" xfId="252" hidden="1" xr:uid="{00000000-0005-0000-0000-000072010000}"/>
    <cellStyle name="Hyperlink 46" xfId="334" hidden="1" xr:uid="{00000000-0005-0000-0000-000073010000}"/>
    <cellStyle name="Hyperlink 46" xfId="191" xr:uid="{00000000-0005-0000-0000-000074010000}"/>
    <cellStyle name="Hyperlink 47" xfId="253" hidden="1" xr:uid="{00000000-0005-0000-0000-000075010000}"/>
    <cellStyle name="Hyperlink 47" xfId="333" hidden="1" xr:uid="{00000000-0005-0000-0000-000076010000}"/>
    <cellStyle name="Hyperlink 47" xfId="192" xr:uid="{00000000-0005-0000-0000-000077010000}"/>
    <cellStyle name="Hyperlink 48" xfId="254" hidden="1" xr:uid="{00000000-0005-0000-0000-000078010000}"/>
    <cellStyle name="Hyperlink 48" xfId="332" hidden="1" xr:uid="{00000000-0005-0000-0000-000079010000}"/>
    <cellStyle name="Hyperlink 48" xfId="193" xr:uid="{00000000-0005-0000-0000-00007A010000}"/>
    <cellStyle name="Hyperlink 49" xfId="255" hidden="1" xr:uid="{00000000-0005-0000-0000-00007B010000}"/>
    <cellStyle name="Hyperlink 49" xfId="331" hidden="1" xr:uid="{00000000-0005-0000-0000-00007C010000}"/>
    <cellStyle name="Hyperlink 49" xfId="194" xr:uid="{00000000-0005-0000-0000-00007D010000}"/>
    <cellStyle name="Hyperlink 5" xfId="211" hidden="1" xr:uid="{00000000-0005-0000-0000-00007E010000}"/>
    <cellStyle name="Hyperlink 5" xfId="375" hidden="1" xr:uid="{00000000-0005-0000-0000-00007F010000}"/>
    <cellStyle name="Hyperlink 5" xfId="703" xr:uid="{00000000-0005-0000-0000-000080010000}"/>
    <cellStyle name="Hyperlink 50" xfId="256" hidden="1" xr:uid="{00000000-0005-0000-0000-000081010000}"/>
    <cellStyle name="Hyperlink 50" xfId="330" hidden="1" xr:uid="{00000000-0005-0000-0000-000082010000}"/>
    <cellStyle name="Hyperlink 50" xfId="195" xr:uid="{00000000-0005-0000-0000-000083010000}"/>
    <cellStyle name="Hyperlink 51" xfId="257" hidden="1" xr:uid="{00000000-0005-0000-0000-000084010000}"/>
    <cellStyle name="Hyperlink 51" xfId="329" hidden="1" xr:uid="{00000000-0005-0000-0000-000085010000}"/>
    <cellStyle name="Hyperlink 51" xfId="196" xr:uid="{00000000-0005-0000-0000-000086010000}"/>
    <cellStyle name="Hyperlink 52" xfId="258" hidden="1" xr:uid="{00000000-0005-0000-0000-000087010000}"/>
    <cellStyle name="Hyperlink 52" xfId="328" hidden="1" xr:uid="{00000000-0005-0000-0000-000088010000}"/>
    <cellStyle name="Hyperlink 52" xfId="197" xr:uid="{00000000-0005-0000-0000-000089010000}"/>
    <cellStyle name="Hyperlink 53" xfId="259" hidden="1" xr:uid="{00000000-0005-0000-0000-00008A010000}"/>
    <cellStyle name="Hyperlink 53" xfId="327" hidden="1" xr:uid="{00000000-0005-0000-0000-00008B010000}"/>
    <cellStyle name="Hyperlink 53" xfId="198" xr:uid="{00000000-0005-0000-0000-00008C010000}"/>
    <cellStyle name="Hyperlink 54" xfId="260" hidden="1" xr:uid="{00000000-0005-0000-0000-00008D010000}"/>
    <cellStyle name="Hyperlink 54" xfId="326" hidden="1" xr:uid="{00000000-0005-0000-0000-00008E010000}"/>
    <cellStyle name="Hyperlink 54" xfId="199" xr:uid="{00000000-0005-0000-0000-00008F010000}"/>
    <cellStyle name="Hyperlink 55" xfId="261" hidden="1" xr:uid="{00000000-0005-0000-0000-000090010000}"/>
    <cellStyle name="Hyperlink 55" xfId="325" hidden="1" xr:uid="{00000000-0005-0000-0000-000091010000}"/>
    <cellStyle name="Hyperlink 55" xfId="200" xr:uid="{00000000-0005-0000-0000-000092010000}"/>
    <cellStyle name="Hyperlink 56" xfId="262" hidden="1" xr:uid="{00000000-0005-0000-0000-000093010000}"/>
    <cellStyle name="Hyperlink 56" xfId="324" hidden="1" xr:uid="{00000000-0005-0000-0000-000094010000}"/>
    <cellStyle name="Hyperlink 56" xfId="201" xr:uid="{00000000-0005-0000-0000-000095010000}"/>
    <cellStyle name="Hyperlink 57" xfId="263" hidden="1" xr:uid="{00000000-0005-0000-0000-000096010000}"/>
    <cellStyle name="Hyperlink 57" xfId="323" hidden="1" xr:uid="{00000000-0005-0000-0000-000097010000}"/>
    <cellStyle name="Hyperlink 57" xfId="202" xr:uid="{00000000-0005-0000-0000-000098010000}"/>
    <cellStyle name="Hyperlink 58" xfId="264" hidden="1" xr:uid="{00000000-0005-0000-0000-000099010000}"/>
    <cellStyle name="Hyperlink 58" xfId="379" hidden="1" xr:uid="{00000000-0005-0000-0000-00009A010000}"/>
    <cellStyle name="Hyperlink 58" xfId="707" xr:uid="{00000000-0005-0000-0000-00009B010000}"/>
    <cellStyle name="Hyperlink 59" xfId="265" hidden="1" xr:uid="{00000000-0005-0000-0000-00009C010000}"/>
    <cellStyle name="Hyperlink 59" xfId="322" hidden="1" xr:uid="{00000000-0005-0000-0000-00009D010000}"/>
    <cellStyle name="Hyperlink 59" xfId="203" xr:uid="{00000000-0005-0000-0000-00009E010000}"/>
    <cellStyle name="Hyperlink 6" xfId="212" hidden="1" xr:uid="{00000000-0005-0000-0000-00009F010000}"/>
    <cellStyle name="Hyperlink 6" xfId="374" hidden="1" xr:uid="{00000000-0005-0000-0000-0000A0010000}"/>
    <cellStyle name="Hyperlink 6" xfId="702" xr:uid="{00000000-0005-0000-0000-0000A1010000}"/>
    <cellStyle name="Hyperlink 60" xfId="266" hidden="1" xr:uid="{00000000-0005-0000-0000-0000A2010000}"/>
    <cellStyle name="Hyperlink 60" xfId="380" hidden="1" xr:uid="{00000000-0005-0000-0000-0000A3010000}"/>
    <cellStyle name="Hyperlink 60" xfId="708" xr:uid="{00000000-0005-0000-0000-0000A4010000}"/>
    <cellStyle name="Hyperlink 61" xfId="267" hidden="1" xr:uid="{00000000-0005-0000-0000-0000A5010000}"/>
    <cellStyle name="Hyperlink 61" xfId="381" hidden="1" xr:uid="{00000000-0005-0000-0000-0000A6010000}"/>
    <cellStyle name="Hyperlink 61" xfId="709" xr:uid="{00000000-0005-0000-0000-0000A7010000}"/>
    <cellStyle name="Hyperlink 62" xfId="268" hidden="1" xr:uid="{00000000-0005-0000-0000-0000A8010000}"/>
    <cellStyle name="Hyperlink 62" xfId="382" hidden="1" xr:uid="{00000000-0005-0000-0000-0000A9010000}"/>
    <cellStyle name="Hyperlink 62" xfId="710" xr:uid="{00000000-0005-0000-0000-0000AA010000}"/>
    <cellStyle name="Hyperlink 63" xfId="269" hidden="1" xr:uid="{00000000-0005-0000-0000-0000AB010000}"/>
    <cellStyle name="Hyperlink 63" xfId="383" hidden="1" xr:uid="{00000000-0005-0000-0000-0000AC010000}"/>
    <cellStyle name="Hyperlink 63" xfId="711" xr:uid="{00000000-0005-0000-0000-0000AD010000}"/>
    <cellStyle name="Hyperlink 64" xfId="270" hidden="1" xr:uid="{00000000-0005-0000-0000-0000AE010000}"/>
    <cellStyle name="Hyperlink 64" xfId="384" hidden="1" xr:uid="{00000000-0005-0000-0000-0000AF010000}"/>
    <cellStyle name="Hyperlink 64" xfId="712" xr:uid="{00000000-0005-0000-0000-0000B0010000}"/>
    <cellStyle name="Hyperlink 65" xfId="271" hidden="1" xr:uid="{00000000-0005-0000-0000-0000B1010000}"/>
    <cellStyle name="Hyperlink 65" xfId="385" hidden="1" xr:uid="{00000000-0005-0000-0000-0000B2010000}"/>
    <cellStyle name="Hyperlink 65" xfId="713" xr:uid="{00000000-0005-0000-0000-0000B3010000}"/>
    <cellStyle name="Hyperlink 66" xfId="272" hidden="1" xr:uid="{00000000-0005-0000-0000-0000B4010000}"/>
    <cellStyle name="Hyperlink 66" xfId="386" hidden="1" xr:uid="{00000000-0005-0000-0000-0000B5010000}"/>
    <cellStyle name="Hyperlink 66" xfId="714" xr:uid="{00000000-0005-0000-0000-0000B6010000}"/>
    <cellStyle name="Hyperlink 67" xfId="273" hidden="1" xr:uid="{00000000-0005-0000-0000-0000B7010000}"/>
    <cellStyle name="Hyperlink 67" xfId="387" hidden="1" xr:uid="{00000000-0005-0000-0000-0000B8010000}"/>
    <cellStyle name="Hyperlink 67" xfId="715" xr:uid="{00000000-0005-0000-0000-0000B9010000}"/>
    <cellStyle name="Hyperlink 68" xfId="274" hidden="1" xr:uid="{00000000-0005-0000-0000-0000BA010000}"/>
    <cellStyle name="Hyperlink 68" xfId="388" hidden="1" xr:uid="{00000000-0005-0000-0000-0000BB010000}"/>
    <cellStyle name="Hyperlink 68" xfId="716" xr:uid="{00000000-0005-0000-0000-0000BC010000}"/>
    <cellStyle name="Hyperlink 69" xfId="275" hidden="1" xr:uid="{00000000-0005-0000-0000-0000BD010000}"/>
    <cellStyle name="Hyperlink 69" xfId="389" hidden="1" xr:uid="{00000000-0005-0000-0000-0000BE010000}"/>
    <cellStyle name="Hyperlink 69" xfId="717" xr:uid="{00000000-0005-0000-0000-0000BF010000}"/>
    <cellStyle name="Hyperlink 7" xfId="213" hidden="1" xr:uid="{00000000-0005-0000-0000-0000C0010000}"/>
    <cellStyle name="Hyperlink 7" xfId="373" hidden="1" xr:uid="{00000000-0005-0000-0000-0000C1010000}"/>
    <cellStyle name="Hyperlink 7" xfId="701" xr:uid="{00000000-0005-0000-0000-0000C2010000}"/>
    <cellStyle name="Hyperlink 70" xfId="276" hidden="1" xr:uid="{00000000-0005-0000-0000-0000C3010000}"/>
    <cellStyle name="Hyperlink 70" xfId="390" hidden="1" xr:uid="{00000000-0005-0000-0000-0000C4010000}"/>
    <cellStyle name="Hyperlink 70" xfId="718" xr:uid="{00000000-0005-0000-0000-0000C5010000}"/>
    <cellStyle name="Hyperlink 71" xfId="277" hidden="1" xr:uid="{00000000-0005-0000-0000-0000C6010000}"/>
    <cellStyle name="Hyperlink 71" xfId="391" hidden="1" xr:uid="{00000000-0005-0000-0000-0000C7010000}"/>
    <cellStyle name="Hyperlink 71" xfId="719" xr:uid="{00000000-0005-0000-0000-0000C8010000}"/>
    <cellStyle name="Hyperlink 72" xfId="278" hidden="1" xr:uid="{00000000-0005-0000-0000-0000C9010000}"/>
    <cellStyle name="Hyperlink 72" xfId="392" hidden="1" xr:uid="{00000000-0005-0000-0000-0000CA010000}"/>
    <cellStyle name="Hyperlink 72" xfId="720" xr:uid="{00000000-0005-0000-0000-0000CB010000}"/>
    <cellStyle name="Hyperlink 73" xfId="279" hidden="1" xr:uid="{00000000-0005-0000-0000-0000CC010000}"/>
    <cellStyle name="Hyperlink 73" xfId="393" hidden="1" xr:uid="{00000000-0005-0000-0000-0000CD010000}"/>
    <cellStyle name="Hyperlink 73" xfId="721" xr:uid="{00000000-0005-0000-0000-0000CE010000}"/>
    <cellStyle name="Hyperlink 74" xfId="280" hidden="1" xr:uid="{00000000-0005-0000-0000-0000CF010000}"/>
    <cellStyle name="Hyperlink 74" xfId="394" hidden="1" xr:uid="{00000000-0005-0000-0000-0000D0010000}"/>
    <cellStyle name="Hyperlink 74" xfId="722" xr:uid="{00000000-0005-0000-0000-0000D1010000}"/>
    <cellStyle name="Hyperlink 75" xfId="281" hidden="1" xr:uid="{00000000-0005-0000-0000-0000D2010000}"/>
    <cellStyle name="Hyperlink 75" xfId="395" hidden="1" xr:uid="{00000000-0005-0000-0000-0000D3010000}"/>
    <cellStyle name="Hyperlink 75" xfId="723" xr:uid="{00000000-0005-0000-0000-0000D4010000}"/>
    <cellStyle name="Hyperlink 76" xfId="282" hidden="1" xr:uid="{00000000-0005-0000-0000-0000D5010000}"/>
    <cellStyle name="Hyperlink 76" xfId="396" hidden="1" xr:uid="{00000000-0005-0000-0000-0000D6010000}"/>
    <cellStyle name="Hyperlink 76" xfId="724" xr:uid="{00000000-0005-0000-0000-0000D7010000}"/>
    <cellStyle name="Hyperlink 77" xfId="283" hidden="1" xr:uid="{00000000-0005-0000-0000-0000D8010000}"/>
    <cellStyle name="Hyperlink 77" xfId="397" hidden="1" xr:uid="{00000000-0005-0000-0000-0000D9010000}"/>
    <cellStyle name="Hyperlink 77" xfId="725" xr:uid="{00000000-0005-0000-0000-0000DA010000}"/>
    <cellStyle name="Hyperlink 78" xfId="284" hidden="1" xr:uid="{00000000-0005-0000-0000-0000DB010000}"/>
    <cellStyle name="Hyperlink 78" xfId="398" hidden="1" xr:uid="{00000000-0005-0000-0000-0000DC010000}"/>
    <cellStyle name="Hyperlink 78" xfId="726" xr:uid="{00000000-0005-0000-0000-0000DD010000}"/>
    <cellStyle name="Hyperlink 79" xfId="285" hidden="1" xr:uid="{00000000-0005-0000-0000-0000DE010000}"/>
    <cellStyle name="Hyperlink 79" xfId="399" hidden="1" xr:uid="{00000000-0005-0000-0000-0000DF010000}"/>
    <cellStyle name="Hyperlink 79" xfId="727" xr:uid="{00000000-0005-0000-0000-0000E0010000}"/>
    <cellStyle name="Hyperlink 8" xfId="214" hidden="1" xr:uid="{00000000-0005-0000-0000-0000E1010000}"/>
    <cellStyle name="Hyperlink 8" xfId="372" hidden="1" xr:uid="{00000000-0005-0000-0000-0000E2010000}"/>
    <cellStyle name="Hyperlink 8" xfId="700" xr:uid="{00000000-0005-0000-0000-0000E3010000}"/>
    <cellStyle name="Hyperlink 80" xfId="286" hidden="1" xr:uid="{00000000-0005-0000-0000-0000E4010000}"/>
    <cellStyle name="Hyperlink 80" xfId="400" hidden="1" xr:uid="{00000000-0005-0000-0000-0000E5010000}"/>
    <cellStyle name="Hyperlink 80" xfId="728" xr:uid="{00000000-0005-0000-0000-0000E6010000}"/>
    <cellStyle name="Hyperlink 81" xfId="287" hidden="1" xr:uid="{00000000-0005-0000-0000-0000E7010000}"/>
    <cellStyle name="Hyperlink 81" xfId="401" hidden="1" xr:uid="{00000000-0005-0000-0000-0000E8010000}"/>
    <cellStyle name="Hyperlink 81" xfId="729" xr:uid="{00000000-0005-0000-0000-0000E9010000}"/>
    <cellStyle name="Hyperlink 82" xfId="288" hidden="1" xr:uid="{00000000-0005-0000-0000-0000EA010000}"/>
    <cellStyle name="Hyperlink 82" xfId="402" hidden="1" xr:uid="{00000000-0005-0000-0000-0000EB010000}"/>
    <cellStyle name="Hyperlink 82" xfId="730" xr:uid="{00000000-0005-0000-0000-0000EC010000}"/>
    <cellStyle name="Hyperlink 83" xfId="289" hidden="1" xr:uid="{00000000-0005-0000-0000-0000ED010000}"/>
    <cellStyle name="Hyperlink 83" xfId="403" hidden="1" xr:uid="{00000000-0005-0000-0000-0000EE010000}"/>
    <cellStyle name="Hyperlink 83" xfId="731" xr:uid="{00000000-0005-0000-0000-0000EF010000}"/>
    <cellStyle name="Hyperlink 84" xfId="290" hidden="1" xr:uid="{00000000-0005-0000-0000-0000F0010000}"/>
    <cellStyle name="Hyperlink 84" xfId="404" hidden="1" xr:uid="{00000000-0005-0000-0000-0000F1010000}"/>
    <cellStyle name="Hyperlink 84" xfId="732" xr:uid="{00000000-0005-0000-0000-0000F2010000}"/>
    <cellStyle name="Hyperlink 85" xfId="291" hidden="1" xr:uid="{00000000-0005-0000-0000-0000F3010000}"/>
    <cellStyle name="Hyperlink 85" xfId="405" hidden="1" xr:uid="{00000000-0005-0000-0000-0000F4010000}"/>
    <cellStyle name="Hyperlink 85" xfId="733" xr:uid="{00000000-0005-0000-0000-0000F5010000}"/>
    <cellStyle name="Hyperlink 86" xfId="292" hidden="1" xr:uid="{00000000-0005-0000-0000-0000F6010000}"/>
    <cellStyle name="Hyperlink 86" xfId="406" hidden="1" xr:uid="{00000000-0005-0000-0000-0000F7010000}"/>
    <cellStyle name="Hyperlink 86" xfId="734" xr:uid="{00000000-0005-0000-0000-0000F8010000}"/>
    <cellStyle name="Hyperlink 87" xfId="293" hidden="1" xr:uid="{00000000-0005-0000-0000-0000F9010000}"/>
    <cellStyle name="Hyperlink 87" xfId="407" hidden="1" xr:uid="{00000000-0005-0000-0000-0000FA010000}"/>
    <cellStyle name="Hyperlink 87" xfId="735" xr:uid="{00000000-0005-0000-0000-0000FB010000}"/>
    <cellStyle name="Hyperlink 88" xfId="294" hidden="1" xr:uid="{00000000-0005-0000-0000-0000FC010000}"/>
    <cellStyle name="Hyperlink 88" xfId="408" hidden="1" xr:uid="{00000000-0005-0000-0000-0000FD010000}"/>
    <cellStyle name="Hyperlink 88" xfId="736" xr:uid="{00000000-0005-0000-0000-0000FE010000}"/>
    <cellStyle name="Hyperlink 89" xfId="295" hidden="1" xr:uid="{00000000-0005-0000-0000-0000FF010000}"/>
    <cellStyle name="Hyperlink 89" xfId="409" hidden="1" xr:uid="{00000000-0005-0000-0000-000000020000}"/>
    <cellStyle name="Hyperlink 89" xfId="737" xr:uid="{00000000-0005-0000-0000-000001020000}"/>
    <cellStyle name="Hyperlink 9" xfId="215" hidden="1" xr:uid="{00000000-0005-0000-0000-000002020000}"/>
    <cellStyle name="Hyperlink 9" xfId="371" hidden="1" xr:uid="{00000000-0005-0000-0000-000003020000}"/>
    <cellStyle name="Hyperlink 9" xfId="699" xr:uid="{00000000-0005-0000-0000-000004020000}"/>
    <cellStyle name="Hyperlink 90" xfId="296" hidden="1" xr:uid="{00000000-0005-0000-0000-000005020000}"/>
    <cellStyle name="Hyperlink 90" xfId="410" hidden="1" xr:uid="{00000000-0005-0000-0000-000006020000}"/>
    <cellStyle name="Hyperlink 90" xfId="738" xr:uid="{00000000-0005-0000-0000-000007020000}"/>
    <cellStyle name="Hyperlink 91" xfId="297" hidden="1" xr:uid="{00000000-0005-0000-0000-000008020000}"/>
    <cellStyle name="Hyperlink 91" xfId="411" hidden="1" xr:uid="{00000000-0005-0000-0000-000009020000}"/>
    <cellStyle name="Hyperlink 91" xfId="739" xr:uid="{00000000-0005-0000-0000-00000A020000}"/>
    <cellStyle name="Hyperlink 92" xfId="298" hidden="1" xr:uid="{00000000-0005-0000-0000-00000B020000}"/>
    <cellStyle name="Hyperlink 92" xfId="412" hidden="1" xr:uid="{00000000-0005-0000-0000-00000C020000}"/>
    <cellStyle name="Hyperlink 92" xfId="740" xr:uid="{00000000-0005-0000-0000-00000D020000}"/>
    <cellStyle name="Hyperlink 93" xfId="299" hidden="1" xr:uid="{00000000-0005-0000-0000-00000E020000}"/>
    <cellStyle name="Hyperlink 93" xfId="413" hidden="1" xr:uid="{00000000-0005-0000-0000-00000F020000}"/>
    <cellStyle name="Hyperlink 93" xfId="741" xr:uid="{00000000-0005-0000-0000-000010020000}"/>
    <cellStyle name="Hyperlink 94" xfId="300" hidden="1" xr:uid="{00000000-0005-0000-0000-000011020000}"/>
    <cellStyle name="Hyperlink 94" xfId="414" hidden="1" xr:uid="{00000000-0005-0000-0000-000012020000}"/>
    <cellStyle name="Hyperlink 94" xfId="742" xr:uid="{00000000-0005-0000-0000-000013020000}"/>
    <cellStyle name="Hyperlink 95" xfId="301" hidden="1" xr:uid="{00000000-0005-0000-0000-000014020000}"/>
    <cellStyle name="Hyperlink 95" xfId="415" hidden="1" xr:uid="{00000000-0005-0000-0000-000015020000}"/>
    <cellStyle name="Hyperlink 95" xfId="743" xr:uid="{00000000-0005-0000-0000-000016020000}"/>
    <cellStyle name="Hyperlink 96" xfId="302" hidden="1" xr:uid="{00000000-0005-0000-0000-000017020000}"/>
    <cellStyle name="Hyperlink 96" xfId="416" hidden="1" xr:uid="{00000000-0005-0000-0000-000018020000}"/>
    <cellStyle name="Hyperlink 96" xfId="744" xr:uid="{00000000-0005-0000-0000-000019020000}"/>
    <cellStyle name="Hyperlink 97" xfId="303" hidden="1" xr:uid="{00000000-0005-0000-0000-00001A020000}"/>
    <cellStyle name="Hyperlink 97" xfId="417" hidden="1" xr:uid="{00000000-0005-0000-0000-00001B020000}"/>
    <cellStyle name="Hyperlink 97" xfId="745" xr:uid="{00000000-0005-0000-0000-00001C020000}"/>
    <cellStyle name="Hyperlink 98" xfId="304" hidden="1" xr:uid="{00000000-0005-0000-0000-00001D020000}"/>
    <cellStyle name="Hyperlink 98" xfId="418" hidden="1" xr:uid="{00000000-0005-0000-0000-00001E020000}"/>
    <cellStyle name="Hyperlink 98" xfId="746" xr:uid="{00000000-0005-0000-0000-00001F020000}"/>
    <cellStyle name="Hyperlink 99" xfId="305" hidden="1" xr:uid="{00000000-0005-0000-0000-000020020000}"/>
    <cellStyle name="Hyperlink 99" xfId="419" hidden="1" xr:uid="{00000000-0005-0000-0000-000021020000}"/>
    <cellStyle name="Hyperlink 99" xfId="747" xr:uid="{00000000-0005-0000-0000-000022020000}"/>
    <cellStyle name="Input [yellow]" xfId="568" xr:uid="{00000000-0005-0000-0000-000023020000}"/>
    <cellStyle name="Input [yellow] 2" xfId="569" xr:uid="{00000000-0005-0000-0000-000024020000}"/>
    <cellStyle name="Input [yellow] 3" xfId="570" xr:uid="{00000000-0005-0000-0000-000025020000}"/>
    <cellStyle name="Input 2" xfId="72" xr:uid="{00000000-0005-0000-0000-000026020000}"/>
    <cellStyle name="Input 3" xfId="156" xr:uid="{00000000-0005-0000-0000-000027020000}"/>
    <cellStyle name="Input 4" xfId="657" xr:uid="{00000000-0005-0000-0000-000028020000}"/>
    <cellStyle name="ITEMS" xfId="571" xr:uid="{00000000-0005-0000-0000-000029020000}"/>
    <cellStyle name="Linked Cell 2" xfId="73" xr:uid="{00000000-0005-0000-0000-00002A020000}"/>
    <cellStyle name="Linked Cell 3" xfId="448" xr:uid="{00000000-0005-0000-0000-00002B020000}"/>
    <cellStyle name="m1 - Style1" xfId="572" xr:uid="{00000000-0005-0000-0000-00002C020000}"/>
    <cellStyle name="MANKAD" xfId="573" xr:uid="{00000000-0005-0000-0000-00002D020000}"/>
    <cellStyle name="Neutral 2" xfId="74" xr:uid="{00000000-0005-0000-0000-00002E020000}"/>
    <cellStyle name="Neutral 3" xfId="445" xr:uid="{00000000-0005-0000-0000-00002F020000}"/>
    <cellStyle name="Neutrale" xfId="574" xr:uid="{00000000-0005-0000-0000-000030020000}"/>
    <cellStyle name="no dec" xfId="575" xr:uid="{00000000-0005-0000-0000-000031020000}"/>
    <cellStyle name="Normal" xfId="0" builtinId="0"/>
    <cellStyle name="Normal - Style1" xfId="576" xr:uid="{00000000-0005-0000-0000-000033020000}"/>
    <cellStyle name="Normal 10" xfId="75" xr:uid="{00000000-0005-0000-0000-000034020000}"/>
    <cellStyle name="Normal 10 2" xfId="577" xr:uid="{00000000-0005-0000-0000-000035020000}"/>
    <cellStyle name="Normal 11" xfId="76" xr:uid="{00000000-0005-0000-0000-000036020000}"/>
    <cellStyle name="Normal 12" xfId="649" xr:uid="{00000000-0005-0000-0000-000037020000}"/>
    <cellStyle name="Normal 13" xfId="655" xr:uid="{00000000-0005-0000-0000-000038020000}"/>
    <cellStyle name="Normal 14" xfId="660" xr:uid="{00000000-0005-0000-0000-000039020000}"/>
    <cellStyle name="Normal 14 2" xfId="663" xr:uid="{00000000-0005-0000-0000-00003A020000}"/>
    <cellStyle name="Normal 14 3" xfId="676" xr:uid="{00000000-0005-0000-0000-00003B020000}"/>
    <cellStyle name="Normal 14 3 2" xfId="683" xr:uid="{00000000-0005-0000-0000-00003C020000}"/>
    <cellStyle name="Normal 14 3 2 2" xfId="687" xr:uid="{00000000-0005-0000-0000-00003D020000}"/>
    <cellStyle name="Normal 14 3 2 2 2" xfId="690" xr:uid="{00000000-0005-0000-0000-00003E020000}"/>
    <cellStyle name="Normal 14 4" xfId="678" xr:uid="{00000000-0005-0000-0000-00003F020000}"/>
    <cellStyle name="Normal 14 4 2" xfId="680" xr:uid="{00000000-0005-0000-0000-000040020000}"/>
    <cellStyle name="Normal 14 4 2 2" xfId="684" xr:uid="{00000000-0005-0000-0000-000041020000}"/>
    <cellStyle name="Normal 14 4 2 2 2" xfId="688" xr:uid="{00000000-0005-0000-0000-000042020000}"/>
    <cellStyle name="Normal 15" xfId="671" xr:uid="{00000000-0005-0000-0000-000043020000}"/>
    <cellStyle name="Normal 16" xfId="692" xr:uid="{00000000-0005-0000-0000-000044020000}"/>
    <cellStyle name="Normal 17" xfId="693" xr:uid="{00000000-0005-0000-0000-000045020000}"/>
    <cellStyle name="Normal 18" xfId="153" xr:uid="{00000000-0005-0000-0000-000046020000}"/>
    <cellStyle name="Normal 19" xfId="659" xr:uid="{00000000-0005-0000-0000-000047020000}"/>
    <cellStyle name="Normal 2" xfId="1" xr:uid="{00000000-0005-0000-0000-000048020000}"/>
    <cellStyle name="Normal 2 2" xfId="77" xr:uid="{00000000-0005-0000-0000-000049020000}"/>
    <cellStyle name="Normal 2 2 2" xfId="436" xr:uid="{00000000-0005-0000-0000-00004A020000}"/>
    <cellStyle name="Normal 2 2 2 2" xfId="579" xr:uid="{00000000-0005-0000-0000-00004B020000}"/>
    <cellStyle name="Normal 2 2 3" xfId="580" xr:uid="{00000000-0005-0000-0000-00004C020000}"/>
    <cellStyle name="Normal 2 2 4" xfId="578" xr:uid="{00000000-0005-0000-0000-00004D020000}"/>
    <cellStyle name="Normal 2 2 5" xfId="321" xr:uid="{00000000-0005-0000-0000-00004E020000}"/>
    <cellStyle name="Normal 2 3" xfId="78" xr:uid="{00000000-0005-0000-0000-00004F020000}"/>
    <cellStyle name="Normal 2 3 2" xfId="581" xr:uid="{00000000-0005-0000-0000-000050020000}"/>
    <cellStyle name="Normal 3" xfId="2" xr:uid="{00000000-0005-0000-0000-000051020000}"/>
    <cellStyle name="Normal 3 2" xfId="79" xr:uid="{00000000-0005-0000-0000-000052020000}"/>
    <cellStyle name="Normal 3 2 2" xfId="80" xr:uid="{00000000-0005-0000-0000-000053020000}"/>
    <cellStyle name="Normal 3 2 2 2" xfId="81" xr:uid="{00000000-0005-0000-0000-000054020000}"/>
    <cellStyle name="Normal 3 2 2 3" xfId="583" xr:uid="{00000000-0005-0000-0000-000055020000}"/>
    <cellStyle name="Normal 3 2 3" xfId="82" xr:uid="{00000000-0005-0000-0000-000056020000}"/>
    <cellStyle name="Normal 3 2 4" xfId="435" xr:uid="{00000000-0005-0000-0000-000057020000}"/>
    <cellStyle name="Normal 3 3" xfId="83" xr:uid="{00000000-0005-0000-0000-000058020000}"/>
    <cellStyle name="Normal 3 3 2" xfId="84" xr:uid="{00000000-0005-0000-0000-000059020000}"/>
    <cellStyle name="Normal 3 3 2 2" xfId="85" xr:uid="{00000000-0005-0000-0000-00005A020000}"/>
    <cellStyle name="Normal 3 3 3" xfId="86" xr:uid="{00000000-0005-0000-0000-00005B020000}"/>
    <cellStyle name="Normal 3 3 4" xfId="584" xr:uid="{00000000-0005-0000-0000-00005C020000}"/>
    <cellStyle name="Normal 3 4" xfId="87" xr:uid="{00000000-0005-0000-0000-00005D020000}"/>
    <cellStyle name="Normal 3 4 2" xfId="88" xr:uid="{00000000-0005-0000-0000-00005E020000}"/>
    <cellStyle name="Normal 3 4 3" xfId="582" xr:uid="{00000000-0005-0000-0000-00005F020000}"/>
    <cellStyle name="Normal 3 5" xfId="89" xr:uid="{00000000-0005-0000-0000-000060020000}"/>
    <cellStyle name="Normal 3 6" xfId="90" xr:uid="{00000000-0005-0000-0000-000061020000}"/>
    <cellStyle name="Normal 3 7" xfId="91" xr:uid="{00000000-0005-0000-0000-000062020000}"/>
    <cellStyle name="Normal 4" xfId="92" xr:uid="{00000000-0005-0000-0000-000063020000}"/>
    <cellStyle name="Normal 4 2" xfId="93" xr:uid="{00000000-0005-0000-0000-000064020000}"/>
    <cellStyle name="Normal 4 2 2" xfId="94" xr:uid="{00000000-0005-0000-0000-000065020000}"/>
    <cellStyle name="Normal 4 2 2 2" xfId="95" xr:uid="{00000000-0005-0000-0000-000066020000}"/>
    <cellStyle name="Normal 4 2 3" xfId="96" xr:uid="{00000000-0005-0000-0000-000067020000}"/>
    <cellStyle name="Normal 4 2 4" xfId="586" xr:uid="{00000000-0005-0000-0000-000068020000}"/>
    <cellStyle name="Normal 4 3" xfId="97" xr:uid="{00000000-0005-0000-0000-000069020000}"/>
    <cellStyle name="Normal 4 3 2" xfId="98" xr:uid="{00000000-0005-0000-0000-00006A020000}"/>
    <cellStyle name="Normal 4 3 2 2" xfId="99" xr:uid="{00000000-0005-0000-0000-00006B020000}"/>
    <cellStyle name="Normal 4 3 3" xfId="100" xr:uid="{00000000-0005-0000-0000-00006C020000}"/>
    <cellStyle name="Normal 4 3 4" xfId="585" xr:uid="{00000000-0005-0000-0000-00006D020000}"/>
    <cellStyle name="Normal 4 4" xfId="101" xr:uid="{00000000-0005-0000-0000-00006E020000}"/>
    <cellStyle name="Normal 4 4 2" xfId="102" xr:uid="{00000000-0005-0000-0000-00006F020000}"/>
    <cellStyle name="Normal 4 5" xfId="103" xr:uid="{00000000-0005-0000-0000-000070020000}"/>
    <cellStyle name="Normal 4 6" xfId="104" xr:uid="{00000000-0005-0000-0000-000071020000}"/>
    <cellStyle name="Normal 4 7" xfId="105" xr:uid="{00000000-0005-0000-0000-000072020000}"/>
    <cellStyle name="Normal 4 8" xfId="474" xr:uid="{00000000-0005-0000-0000-000073020000}"/>
    <cellStyle name="Normal 5" xfId="106" xr:uid="{00000000-0005-0000-0000-000074020000}"/>
    <cellStyle name="Normal 5 2" xfId="107" xr:uid="{00000000-0005-0000-0000-000075020000}"/>
    <cellStyle name="Normal 5 2 2" xfId="587" xr:uid="{00000000-0005-0000-0000-000076020000}"/>
    <cellStyle name="Normal 5 3" xfId="108" xr:uid="{00000000-0005-0000-0000-000077020000}"/>
    <cellStyle name="Normal 5 4" xfId="478" xr:uid="{00000000-0005-0000-0000-000078020000}"/>
    <cellStyle name="Normal 6" xfId="109" xr:uid="{00000000-0005-0000-0000-000079020000}"/>
    <cellStyle name="Normal 6 2" xfId="110" xr:uid="{00000000-0005-0000-0000-00007A020000}"/>
    <cellStyle name="Normal 6 3" xfId="492" xr:uid="{00000000-0005-0000-0000-00007B020000}"/>
    <cellStyle name="Normal 7" xfId="111" xr:uid="{00000000-0005-0000-0000-00007C020000}"/>
    <cellStyle name="Normal 7 2" xfId="112" xr:uid="{00000000-0005-0000-0000-00007D020000}"/>
    <cellStyle name="Normal 7 3" xfId="588" xr:uid="{00000000-0005-0000-0000-00007E020000}"/>
    <cellStyle name="Normal 7 3 2" xfId="647" xr:uid="{00000000-0005-0000-0000-00007F020000}"/>
    <cellStyle name="Normal 7 3 2 2" xfId="653" xr:uid="{00000000-0005-0000-0000-000080020000}"/>
    <cellStyle name="Normal 8" xfId="113" xr:uid="{00000000-0005-0000-0000-000081020000}"/>
    <cellStyle name="Normal 8 2" xfId="590" xr:uid="{00000000-0005-0000-0000-000082020000}"/>
    <cellStyle name="Normal 8 2 2" xfId="643" xr:uid="{00000000-0005-0000-0000-000083020000}"/>
    <cellStyle name="Normal 8 3" xfId="644" xr:uid="{00000000-0005-0000-0000-000084020000}"/>
    <cellStyle name="Normal 8 3 2" xfId="674" xr:uid="{00000000-0005-0000-0000-000085020000}"/>
    <cellStyle name="Normal 8 3 2 2" xfId="691" xr:uid="{00000000-0005-0000-0000-000086020000}"/>
    <cellStyle name="Normal 8 4" xfId="589" xr:uid="{00000000-0005-0000-0000-000087020000}"/>
    <cellStyle name="Normal 9" xfId="114" xr:uid="{00000000-0005-0000-0000-000088020000}"/>
    <cellStyle name="Normal 9 2" xfId="641" xr:uid="{00000000-0005-0000-0000-000089020000}"/>
    <cellStyle name="Normal 9 3" xfId="648" xr:uid="{00000000-0005-0000-0000-00008A020000}"/>
    <cellStyle name="Normal 9 4" xfId="651" xr:uid="{00000000-0005-0000-0000-00008B020000}"/>
    <cellStyle name="Normal 9 5" xfId="652" xr:uid="{00000000-0005-0000-0000-00008C020000}"/>
    <cellStyle name="Normal 9 6" xfId="654" xr:uid="{00000000-0005-0000-0000-00008D020000}"/>
    <cellStyle name="Normal 9 6 2" xfId="675" xr:uid="{00000000-0005-0000-0000-00008E020000}"/>
    <cellStyle name="Normal 9 6 2 2" xfId="694" xr:uid="{00000000-0005-0000-0000-00008F020000}"/>
    <cellStyle name="Nota" xfId="591" xr:uid="{00000000-0005-0000-0000-000090020000}"/>
    <cellStyle name="Nota 2" xfId="592" xr:uid="{00000000-0005-0000-0000-000091020000}"/>
    <cellStyle name="Nota 3" xfId="593" xr:uid="{00000000-0005-0000-0000-000092020000}"/>
    <cellStyle name="Note 2" xfId="115" xr:uid="{00000000-0005-0000-0000-000093020000}"/>
    <cellStyle name="Note 2 2" xfId="116" xr:uid="{00000000-0005-0000-0000-000094020000}"/>
    <cellStyle name="Note 2 3" xfId="475" xr:uid="{00000000-0005-0000-0000-000095020000}"/>
    <cellStyle name="Note 3" xfId="479" xr:uid="{00000000-0005-0000-0000-000096020000}"/>
    <cellStyle name="Note 4" xfId="493" xr:uid="{00000000-0005-0000-0000-000097020000}"/>
    <cellStyle name="Num0 - Style7" xfId="594" xr:uid="{00000000-0005-0000-0000-000098020000}"/>
    <cellStyle name="Num2 - Style8" xfId="595" xr:uid="{00000000-0005-0000-0000-000099020000}"/>
    <cellStyle name="Numeri - Style1" xfId="596" xr:uid="{00000000-0005-0000-0000-00009A020000}"/>
    <cellStyle name="Numeri - Style1 2" xfId="597" xr:uid="{00000000-0005-0000-0000-00009B020000}"/>
    <cellStyle name="ofwhich" xfId="157" xr:uid="{00000000-0005-0000-0000-00009C020000}"/>
    <cellStyle name="Output 2" xfId="117" xr:uid="{00000000-0005-0000-0000-00009D020000}"/>
    <cellStyle name="Output 3" xfId="446" xr:uid="{00000000-0005-0000-0000-00009E020000}"/>
    <cellStyle name="Parent row" xfId="118" xr:uid="{00000000-0005-0000-0000-00009F020000}"/>
    <cellStyle name="Parent row 2" xfId="119" xr:uid="{00000000-0005-0000-0000-0000A0020000}"/>
    <cellStyle name="Percent [2]" xfId="598" xr:uid="{00000000-0005-0000-0000-0000A1020000}"/>
    <cellStyle name="Percent 10" xfId="658" xr:uid="{00000000-0005-0000-0000-0000A2020000}"/>
    <cellStyle name="Percent 2" xfId="120" xr:uid="{00000000-0005-0000-0000-0000A3020000}"/>
    <cellStyle name="Percent 2 2" xfId="121" xr:uid="{00000000-0005-0000-0000-0000A4020000}"/>
    <cellStyle name="Percent 2 2 2" xfId="511" xr:uid="{00000000-0005-0000-0000-0000A5020000}"/>
    <cellStyle name="Percent 2 3" xfId="160" xr:uid="{00000000-0005-0000-0000-0000A6020000}"/>
    <cellStyle name="Percent 3" xfId="122" xr:uid="{00000000-0005-0000-0000-0000A7020000}"/>
    <cellStyle name="Percent 3 2" xfId="123" xr:uid="{00000000-0005-0000-0000-0000A8020000}"/>
    <cellStyle name="Percent 3 3" xfId="599" xr:uid="{00000000-0005-0000-0000-0000A9020000}"/>
    <cellStyle name="Percent 3 4" xfId="646" xr:uid="{00000000-0005-0000-0000-0000AA020000}"/>
    <cellStyle name="Percent 4" xfId="124" xr:uid="{00000000-0005-0000-0000-0000AB020000}"/>
    <cellStyle name="Percent 4 2" xfId="601" xr:uid="{00000000-0005-0000-0000-0000AC020000}"/>
    <cellStyle name="Percent 4 3" xfId="600" xr:uid="{00000000-0005-0000-0000-0000AD020000}"/>
    <cellStyle name="Percent 5" xfId="602" xr:uid="{00000000-0005-0000-0000-0000AE020000}"/>
    <cellStyle name="Percent 6" xfId="510" xr:uid="{00000000-0005-0000-0000-0000AF020000}"/>
    <cellStyle name="Percent 7" xfId="650" xr:uid="{00000000-0005-0000-0000-0000B0020000}"/>
    <cellStyle name="Percent 8" xfId="668" xr:uid="{00000000-0005-0000-0000-0000B1020000}"/>
    <cellStyle name="Percent 8 2" xfId="677" xr:uid="{00000000-0005-0000-0000-0000B2020000}"/>
    <cellStyle name="Percent 8 3" xfId="679" xr:uid="{00000000-0005-0000-0000-0000B3020000}"/>
    <cellStyle name="Percent 8 3 2" xfId="682" xr:uid="{00000000-0005-0000-0000-0000B4020000}"/>
    <cellStyle name="Percent 8 3 2 2" xfId="686" xr:uid="{00000000-0005-0000-0000-0000B5020000}"/>
    <cellStyle name="Percent 8 3 2 2 2" xfId="689" xr:uid="{00000000-0005-0000-0000-0000B6020000}"/>
    <cellStyle name="Percent 9" xfId="154" xr:uid="{00000000-0005-0000-0000-0000B7020000}"/>
    <cellStyle name="Reference" xfId="125" xr:uid="{00000000-0005-0000-0000-0000B8020000}"/>
    <cellStyle name="RevList" xfId="603" xr:uid="{00000000-0005-0000-0000-0000B9020000}"/>
    <cellStyle name="Row heading" xfId="126" xr:uid="{00000000-0005-0000-0000-0000BA020000}"/>
    <cellStyle name="Row headings" xfId="604" xr:uid="{00000000-0005-0000-0000-0000BB020000}"/>
    <cellStyle name="Row headings Level 1" xfId="605" xr:uid="{00000000-0005-0000-0000-0000BC020000}"/>
    <cellStyle name="Row headings Level 2" xfId="606" xr:uid="{00000000-0005-0000-0000-0000BD020000}"/>
    <cellStyle name="Source - Style2" xfId="607" xr:uid="{00000000-0005-0000-0000-0000BE020000}"/>
    <cellStyle name="Source Hed" xfId="127" xr:uid="{00000000-0005-0000-0000-0000BF020000}"/>
    <cellStyle name="Source Letter" xfId="128" xr:uid="{00000000-0005-0000-0000-0000C0020000}"/>
    <cellStyle name="Source Superscript" xfId="129" xr:uid="{00000000-0005-0000-0000-0000C1020000}"/>
    <cellStyle name="Source Superscript 2" xfId="130" xr:uid="{00000000-0005-0000-0000-0000C2020000}"/>
    <cellStyle name="Source Text" xfId="131" xr:uid="{00000000-0005-0000-0000-0000C3020000}"/>
    <cellStyle name="Source Text 2" xfId="132" xr:uid="{00000000-0005-0000-0000-0000C4020000}"/>
    <cellStyle name="Sources list" xfId="608" xr:uid="{00000000-0005-0000-0000-0000C5020000}"/>
    <cellStyle name="Sources list 2" xfId="609" xr:uid="{00000000-0005-0000-0000-0000C6020000}"/>
    <cellStyle name="Sources Title" xfId="610" xr:uid="{00000000-0005-0000-0000-0000C7020000}"/>
    <cellStyle name="Sources Title 2" xfId="611" xr:uid="{00000000-0005-0000-0000-0000C8020000}"/>
    <cellStyle name="State" xfId="133" xr:uid="{00000000-0005-0000-0000-0000C9020000}"/>
    <cellStyle name="style" xfId="612" xr:uid="{00000000-0005-0000-0000-0000CA020000}"/>
    <cellStyle name="style 2" xfId="613" xr:uid="{00000000-0005-0000-0000-0000CB020000}"/>
    <cellStyle name="style 3" xfId="614" xr:uid="{00000000-0005-0000-0000-0000CC020000}"/>
    <cellStyle name="style1" xfId="615" xr:uid="{00000000-0005-0000-0000-0000CD020000}"/>
    <cellStyle name="style2" xfId="616" xr:uid="{00000000-0005-0000-0000-0000CE020000}"/>
    <cellStyle name="Subtotal" xfId="617" xr:uid="{00000000-0005-0000-0000-0000CF020000}"/>
    <cellStyle name="Superscript" xfId="134" xr:uid="{00000000-0005-0000-0000-0000D0020000}"/>
    <cellStyle name="Table  - Style3" xfId="618" xr:uid="{00000000-0005-0000-0000-0000D1020000}"/>
    <cellStyle name="Table  - Style4" xfId="619" xr:uid="{00000000-0005-0000-0000-0000D2020000}"/>
    <cellStyle name="Table  - Style4 2" xfId="620" xr:uid="{00000000-0005-0000-0000-0000D3020000}"/>
    <cellStyle name="Table  - Style6" xfId="621" xr:uid="{00000000-0005-0000-0000-0000D4020000}"/>
    <cellStyle name="Table  - Style6 2" xfId="622" xr:uid="{00000000-0005-0000-0000-0000D5020000}"/>
    <cellStyle name="Table Data" xfId="135" xr:uid="{00000000-0005-0000-0000-0000D6020000}"/>
    <cellStyle name="Table Head Top" xfId="136" xr:uid="{00000000-0005-0000-0000-0000D7020000}"/>
    <cellStyle name="Table Hed Side" xfId="137" xr:uid="{00000000-0005-0000-0000-0000D8020000}"/>
    <cellStyle name="Table no" xfId="623" xr:uid="{00000000-0005-0000-0000-0000D9020000}"/>
    <cellStyle name="Table title" xfId="138" xr:uid="{00000000-0005-0000-0000-0000DA020000}"/>
    <cellStyle name="Table title 2" xfId="139" xr:uid="{00000000-0005-0000-0000-0000DB020000}"/>
    <cellStyle name="Table_HeaderRow" xfId="158" xr:uid="{00000000-0005-0000-0000-0000DC020000}"/>
    <cellStyle name="Testo avviso" xfId="624" xr:uid="{00000000-0005-0000-0000-0000DD020000}"/>
    <cellStyle name="Testo descrittivo" xfId="625" xr:uid="{00000000-0005-0000-0000-0000DE020000}"/>
    <cellStyle name="þ_x001d_ð &amp;ý&amp;†ýG_x0008_ X_x000a__x0007__x0001__x0001_" xfId="626" xr:uid="{00000000-0005-0000-0000-0000DF020000}"/>
    <cellStyle name="þ_x001d_ð&quot;_x000c_Býò_x000c_5ýU_x0001_e_x0005_¹,_x0007__x0001__x0001_" xfId="627" xr:uid="{00000000-0005-0000-0000-0000E0020000}"/>
    <cellStyle name="Title 2" xfId="140" xr:uid="{00000000-0005-0000-0000-0000E1020000}"/>
    <cellStyle name="Title 3" xfId="439" xr:uid="{00000000-0005-0000-0000-0000E2020000}"/>
    <cellStyle name="Title Text" xfId="141" xr:uid="{00000000-0005-0000-0000-0000E3020000}"/>
    <cellStyle name="Title Text 1" xfId="142" xr:uid="{00000000-0005-0000-0000-0000E4020000}"/>
    <cellStyle name="Title Text 2" xfId="143" xr:uid="{00000000-0005-0000-0000-0000E5020000}"/>
    <cellStyle name="Title-1" xfId="144" xr:uid="{00000000-0005-0000-0000-0000E6020000}"/>
    <cellStyle name="Title-2" xfId="145" xr:uid="{00000000-0005-0000-0000-0000E7020000}"/>
    <cellStyle name="Title-3" xfId="146" xr:uid="{00000000-0005-0000-0000-0000E8020000}"/>
    <cellStyle name="Titolo" xfId="628" xr:uid="{00000000-0005-0000-0000-0000E9020000}"/>
    <cellStyle name="Titolo 1" xfId="629" xr:uid="{00000000-0005-0000-0000-0000EA020000}"/>
    <cellStyle name="Titolo 2" xfId="630" xr:uid="{00000000-0005-0000-0000-0000EB020000}"/>
    <cellStyle name="Titolo 3" xfId="631" xr:uid="{00000000-0005-0000-0000-0000EC020000}"/>
    <cellStyle name="Titolo 4" xfId="632" xr:uid="{00000000-0005-0000-0000-0000ED020000}"/>
    <cellStyle name="Total 2" xfId="147" xr:uid="{00000000-0005-0000-0000-0000EE020000}"/>
    <cellStyle name="Total 3" xfId="452" xr:uid="{00000000-0005-0000-0000-0000EF020000}"/>
    <cellStyle name="Totale" xfId="633" xr:uid="{00000000-0005-0000-0000-0000F0020000}"/>
    <cellStyle name="Totale 2" xfId="634" xr:uid="{00000000-0005-0000-0000-0000F1020000}"/>
    <cellStyle name="Totale 3" xfId="635" xr:uid="{00000000-0005-0000-0000-0000F2020000}"/>
    <cellStyle name="Valore non valido" xfId="636" xr:uid="{00000000-0005-0000-0000-0000F3020000}"/>
    <cellStyle name="Valore valido" xfId="637" xr:uid="{00000000-0005-0000-0000-0000F4020000}"/>
    <cellStyle name="Warning Text 2" xfId="148" xr:uid="{00000000-0005-0000-0000-0000F5020000}"/>
    <cellStyle name="Warning Text 3" xfId="450" xr:uid="{00000000-0005-0000-0000-0000F6020000}"/>
    <cellStyle name="Wrap" xfId="149" xr:uid="{00000000-0005-0000-0000-0000F7020000}"/>
    <cellStyle name="Wrap Bold" xfId="150" xr:uid="{00000000-0005-0000-0000-0000F8020000}"/>
    <cellStyle name="Wrap Title" xfId="151" xr:uid="{00000000-0005-0000-0000-0000F9020000}"/>
    <cellStyle name="Wrap_NTS99-~11" xfId="152" xr:uid="{00000000-0005-0000-0000-0000FA020000}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 xr9:uid="{00000000-0011-0000-FFFF-FFFF00000000}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AppData/Local/Microsoft/Windows/INetCache/Content.Outlook/7NT1W3G9/2019-11-30%20India%20Calibration%201.4.1-india-wipE%20Trans%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parisons"/>
      <sheetName val="EPS Update"/>
      <sheetName val="EPS"/>
      <sheetName val="EIA"/>
      <sheetName val="IESS"/>
      <sheetName val="ICCT"/>
    </sheetNames>
    <sheetDataSet>
      <sheetData sheetId="0">
        <row r="11">
          <cell r="A11">
            <v>947817120000</v>
          </cell>
        </row>
        <row r="12">
          <cell r="A12">
            <v>277777.77799999999</v>
          </cell>
        </row>
        <row r="15">
          <cell r="A15">
            <v>3.6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C11" sqref="C11"/>
    </sheetView>
  </sheetViews>
  <sheetFormatPr defaultRowHeight="15"/>
  <cols>
    <col min="2" max="2" width="56.85546875" customWidth="1"/>
  </cols>
  <sheetData>
    <row r="1" spans="1:2">
      <c r="A1" s="1" t="s">
        <v>35</v>
      </c>
    </row>
    <row r="2" spans="1:2">
      <c r="A2" s="1"/>
    </row>
    <row r="3" spans="1:2">
      <c r="A3" s="1" t="s">
        <v>0</v>
      </c>
      <c r="B3" s="3" t="s">
        <v>31</v>
      </c>
    </row>
    <row r="4" spans="1:2">
      <c r="A4" s="1"/>
      <c r="B4" t="s">
        <v>27</v>
      </c>
    </row>
    <row r="5" spans="1:2">
      <c r="A5" s="1"/>
      <c r="B5" s="2">
        <v>2015</v>
      </c>
    </row>
    <row r="6" spans="1:2">
      <c r="A6" s="1"/>
      <c r="B6" t="s">
        <v>28</v>
      </c>
    </row>
    <row r="7" spans="1:2">
      <c r="A7" s="1"/>
      <c r="B7" t="s">
        <v>29</v>
      </c>
    </row>
    <row r="8" spans="1:2">
      <c r="A8" s="1"/>
      <c r="B8" t="s">
        <v>30</v>
      </c>
    </row>
    <row r="9" spans="1:2">
      <c r="A9" s="1"/>
    </row>
    <row r="10" spans="1:2">
      <c r="A10" s="1"/>
      <c r="B10" s="3" t="s">
        <v>77</v>
      </c>
    </row>
    <row r="11" spans="1:2">
      <c r="A11" s="1"/>
      <c r="B11" s="9" t="s">
        <v>26</v>
      </c>
    </row>
    <row r="12" spans="1:2">
      <c r="A12" s="1"/>
      <c r="B12" s="9"/>
    </row>
    <row r="13" spans="1:2">
      <c r="A13" s="1"/>
      <c r="B13" s="3" t="s">
        <v>80</v>
      </c>
    </row>
    <row r="14" spans="1:2">
      <c r="A14" s="1"/>
      <c r="B14" s="9" t="s">
        <v>81</v>
      </c>
    </row>
    <row r="15" spans="1:2">
      <c r="A15" s="1"/>
    </row>
    <row r="16" spans="1:2">
      <c r="A16" s="1"/>
      <c r="B16" s="3" t="s">
        <v>32</v>
      </c>
    </row>
    <row r="17" spans="1:2">
      <c r="A17" s="1"/>
      <c r="B17" s="9" t="s">
        <v>78</v>
      </c>
    </row>
    <row r="18" spans="1:2">
      <c r="A18" s="1"/>
    </row>
    <row r="19" spans="1:2">
      <c r="A19" s="1"/>
      <c r="B19" s="3" t="s">
        <v>75</v>
      </c>
    </row>
    <row r="20" spans="1:2">
      <c r="A20" s="1"/>
      <c r="B20" s="9" t="s">
        <v>79</v>
      </c>
    </row>
    <row r="21" spans="1:2">
      <c r="A21" s="1"/>
    </row>
    <row r="22" spans="1:2">
      <c r="A22" s="1" t="s">
        <v>1</v>
      </c>
      <c r="B22" t="s">
        <v>34</v>
      </c>
    </row>
    <row r="24" spans="1:2">
      <c r="A24" t="s">
        <v>46</v>
      </c>
    </row>
    <row r="25" spans="1:2">
      <c r="A25">
        <v>0.62137100000000001</v>
      </c>
    </row>
  </sheetData>
  <hyperlinks>
    <hyperlink ref="B7" r:id="rId1" display="http://nhts.ornl.gov/2009/pub/stt.pdf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"/>
  <sheetViews>
    <sheetView topLeftCell="A25" workbookViewId="0">
      <selection activeCell="C29" sqref="C29"/>
    </sheetView>
  </sheetViews>
  <sheetFormatPr defaultRowHeight="15"/>
  <cols>
    <col min="1" max="1" width="18.28515625" customWidth="1"/>
    <col min="2" max="2" width="25.140625" customWidth="1"/>
    <col min="7" max="7" width="11.42578125" bestFit="1" customWidth="1"/>
    <col min="9" max="9" width="26.85546875" customWidth="1"/>
    <col min="10" max="10" width="11.85546875" bestFit="1" customWidth="1"/>
    <col min="11" max="11" width="19.85546875" customWidth="1"/>
    <col min="12" max="12" width="18.85546875" customWidth="1"/>
    <col min="13" max="13" width="12" bestFit="1" customWidth="1"/>
    <col min="14" max="14" width="15.28515625" bestFit="1" customWidth="1"/>
  </cols>
  <sheetData>
    <row r="1" spans="1:16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">
        <v>48</v>
      </c>
    </row>
    <row r="3" spans="1:16">
      <c r="A3" t="s">
        <v>49</v>
      </c>
      <c r="B3" t="s">
        <v>12</v>
      </c>
      <c r="C3" t="s">
        <v>50</v>
      </c>
      <c r="D3" s="31">
        <v>2018</v>
      </c>
      <c r="E3" s="10"/>
      <c r="F3">
        <v>2007</v>
      </c>
      <c r="G3">
        <v>2012</v>
      </c>
      <c r="H3">
        <v>2017</v>
      </c>
      <c r="I3">
        <v>2022</v>
      </c>
      <c r="J3">
        <v>2027</v>
      </c>
      <c r="K3">
        <v>2032</v>
      </c>
      <c r="L3">
        <v>2037</v>
      </c>
      <c r="M3">
        <v>2042</v>
      </c>
      <c r="N3">
        <v>2047</v>
      </c>
      <c r="O3">
        <v>2052</v>
      </c>
    </row>
    <row r="4" spans="1:16">
      <c r="A4">
        <v>1</v>
      </c>
      <c r="C4" t="s">
        <v>51</v>
      </c>
      <c r="D4">
        <f>TREND(H4:I4,H$3:I$3,$D$3)</f>
        <v>10507.155334034702</v>
      </c>
      <c r="E4" s="10"/>
      <c r="F4">
        <v>7285.7384785769091</v>
      </c>
      <c r="G4">
        <v>7285.7384785769091</v>
      </c>
      <c r="H4">
        <v>9838.9587385820723</v>
      </c>
      <c r="I4">
        <v>13179.941715845705</v>
      </c>
      <c r="J4">
        <v>16840.937875128242</v>
      </c>
      <c r="K4">
        <v>20692.851223700942</v>
      </c>
      <c r="L4">
        <v>24299.450439844892</v>
      </c>
      <c r="M4">
        <v>27979.322023666995</v>
      </c>
      <c r="N4">
        <v>31391.667643013203</v>
      </c>
      <c r="O4">
        <v>35418.643120718472</v>
      </c>
    </row>
    <row r="5" spans="1:16">
      <c r="A5">
        <v>2</v>
      </c>
      <c r="C5" t="s">
        <v>52</v>
      </c>
      <c r="D5">
        <f t="shared" ref="D5:D7" si="0">TREND(H5:I5,H$3:I$3,$D$3)</f>
        <v>10321.245885937009</v>
      </c>
      <c r="E5" s="10"/>
      <c r="F5">
        <v>7285.7384785769091</v>
      </c>
      <c r="G5">
        <v>7285.7384785769091</v>
      </c>
      <c r="H5">
        <v>9694.9739765540417</v>
      </c>
      <c r="I5">
        <v>12826.333523469357</v>
      </c>
      <c r="J5">
        <v>16183.730543415923</v>
      </c>
      <c r="K5">
        <v>19632.973478096745</v>
      </c>
      <c r="L5">
        <v>22758.50968024497</v>
      </c>
      <c r="M5">
        <v>25863.812309682417</v>
      </c>
      <c r="N5">
        <v>28635.326093870575</v>
      </c>
      <c r="O5">
        <v>31876.778808646624</v>
      </c>
    </row>
    <row r="6" spans="1:16">
      <c r="A6">
        <v>3</v>
      </c>
      <c r="C6" t="s">
        <v>53</v>
      </c>
      <c r="D6">
        <f t="shared" si="0"/>
        <v>10135.336437839549</v>
      </c>
      <c r="E6" s="10"/>
      <c r="F6">
        <v>7285.7384785769091</v>
      </c>
      <c r="G6">
        <v>7285.7384785769091</v>
      </c>
      <c r="H6">
        <v>9550.9892145260128</v>
      </c>
      <c r="I6">
        <v>12472.72533109301</v>
      </c>
      <c r="J6">
        <v>15526.523211703603</v>
      </c>
      <c r="K6">
        <v>18573.095732492555</v>
      </c>
      <c r="L6">
        <v>21217.568920645052</v>
      </c>
      <c r="M6">
        <v>23748.302595697842</v>
      </c>
      <c r="N6">
        <v>25878.984544727951</v>
      </c>
      <c r="O6">
        <v>28334.914496574776</v>
      </c>
    </row>
    <row r="7" spans="1:16">
      <c r="A7">
        <v>4</v>
      </c>
      <c r="C7" t="s">
        <v>54</v>
      </c>
      <c r="D7">
        <f t="shared" si="0"/>
        <v>10042.381713790586</v>
      </c>
      <c r="E7" s="10"/>
      <c r="F7">
        <v>7285.7384785769091</v>
      </c>
      <c r="G7">
        <v>7285.7384785769091</v>
      </c>
      <c r="H7">
        <v>9478.9968335119975</v>
      </c>
      <c r="I7">
        <v>12295.921234904838</v>
      </c>
      <c r="J7">
        <v>15197.919545847442</v>
      </c>
      <c r="K7">
        <v>18043.156859690454</v>
      </c>
      <c r="L7">
        <v>20447.098540845091</v>
      </c>
      <c r="M7">
        <v>22690.547738705551</v>
      </c>
      <c r="N7">
        <v>24500.813770156641</v>
      </c>
      <c r="O7">
        <v>26563.982340538856</v>
      </c>
    </row>
    <row r="8" spans="1:16">
      <c r="A8" t="s">
        <v>55</v>
      </c>
      <c r="D8">
        <f>TREND(H8:I8,H$3:I$3,$D$3)</f>
        <v>10507.155334034702</v>
      </c>
      <c r="E8" s="10"/>
      <c r="F8">
        <v>7285.7384785769091</v>
      </c>
      <c r="G8">
        <v>7285.7384785769091</v>
      </c>
      <c r="H8">
        <v>9838.9587385820723</v>
      </c>
      <c r="I8">
        <v>13179.941715845705</v>
      </c>
      <c r="J8">
        <v>16840.937875128242</v>
      </c>
      <c r="K8">
        <v>20692.851223700942</v>
      </c>
      <c r="L8">
        <v>24299.450439844892</v>
      </c>
      <c r="M8">
        <v>27979.322023666995</v>
      </c>
      <c r="N8">
        <v>31391.667643013203</v>
      </c>
      <c r="O8">
        <v>35418.643120718472</v>
      </c>
    </row>
    <row r="10" spans="1:16">
      <c r="A10" s="3">
        <v>2.2999999999999998</v>
      </c>
      <c r="B10" s="3"/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2" spans="1:16">
      <c r="C12" t="s">
        <v>49</v>
      </c>
      <c r="D12" t="s">
        <v>57</v>
      </c>
      <c r="E12" s="31">
        <v>2018</v>
      </c>
      <c r="G12">
        <v>2007</v>
      </c>
      <c r="H12">
        <f>G12+5</f>
        <v>2012</v>
      </c>
      <c r="I12">
        <f t="shared" ref="I12:P12" si="1">H12+5</f>
        <v>2017</v>
      </c>
      <c r="J12">
        <f t="shared" si="1"/>
        <v>2022</v>
      </c>
      <c r="K12">
        <f t="shared" si="1"/>
        <v>2027</v>
      </c>
      <c r="L12">
        <f t="shared" si="1"/>
        <v>2032</v>
      </c>
      <c r="M12">
        <f t="shared" si="1"/>
        <v>2037</v>
      </c>
      <c r="N12">
        <f t="shared" si="1"/>
        <v>2042</v>
      </c>
      <c r="O12">
        <f t="shared" si="1"/>
        <v>2047</v>
      </c>
      <c r="P12">
        <f t="shared" si="1"/>
        <v>2052</v>
      </c>
    </row>
    <row r="13" spans="1:16">
      <c r="C13">
        <v>1</v>
      </c>
      <c r="D13" t="s">
        <v>13</v>
      </c>
      <c r="E13">
        <f>TREND(I13:J13,I$12:J$12,$E$12)</f>
        <v>0.84934130751632397</v>
      </c>
      <c r="G13">
        <f>H13</f>
        <v>0.84816017504281249</v>
      </c>
      <c r="H13">
        <v>0.84816017504281249</v>
      </c>
      <c r="I13">
        <v>0.84914445210407208</v>
      </c>
      <c r="J13">
        <v>0.85012872916533166</v>
      </c>
      <c r="K13">
        <v>0.85111300622659114</v>
      </c>
      <c r="L13">
        <v>0.85209728328785073</v>
      </c>
      <c r="M13">
        <v>0.85308156034911031</v>
      </c>
      <c r="N13">
        <v>0.85406583741036979</v>
      </c>
      <c r="O13">
        <v>0.85505011447162937</v>
      </c>
      <c r="P13">
        <v>0.85603439153288896</v>
      </c>
    </row>
    <row r="14" spans="1:16">
      <c r="D14" t="s">
        <v>22</v>
      </c>
      <c r="E14">
        <f t="shared" ref="E14:E15" si="2">TREND(I14:J14,I$12:J$12,$E$12)</f>
        <v>0.14020750072012444</v>
      </c>
      <c r="G14">
        <f t="shared" ref="G14:G15" si="3">H14</f>
        <v>0.14423867048152983</v>
      </c>
      <c r="H14">
        <v>0.14423867048152983</v>
      </c>
      <c r="I14">
        <v>0.14087936234702517</v>
      </c>
      <c r="J14">
        <v>0.13752005421252053</v>
      </c>
      <c r="K14">
        <v>0.13416074607801587</v>
      </c>
      <c r="L14">
        <v>0.13080143794351123</v>
      </c>
      <c r="M14">
        <v>0.12744212980900657</v>
      </c>
      <c r="N14">
        <v>0.12408282167450192</v>
      </c>
      <c r="O14">
        <v>0.12072351353999727</v>
      </c>
      <c r="P14">
        <v>0.11736420540549262</v>
      </c>
    </row>
    <row r="15" spans="1:16">
      <c r="D15" t="s">
        <v>23</v>
      </c>
      <c r="E15">
        <f t="shared" si="2"/>
        <v>1.0451191763551693E-2</v>
      </c>
      <c r="G15">
        <f t="shared" si="3"/>
        <v>7.6011544756576328E-3</v>
      </c>
      <c r="H15">
        <v>7.6011544756576328E-3</v>
      </c>
      <c r="I15">
        <v>9.9761855489027256E-3</v>
      </c>
      <c r="J15">
        <v>1.2351216622147818E-2</v>
      </c>
      <c r="K15">
        <v>1.4726247695392911E-2</v>
      </c>
      <c r="L15">
        <v>1.7101278768638005E-2</v>
      </c>
      <c r="M15">
        <v>1.9476309841883095E-2</v>
      </c>
      <c r="N15">
        <v>2.1851340915128189E-2</v>
      </c>
      <c r="O15">
        <v>2.4226371988373283E-2</v>
      </c>
      <c r="P15">
        <v>2.6601403061618376E-2</v>
      </c>
    </row>
    <row r="17" spans="1:15">
      <c r="A17" s="3" t="s">
        <v>59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t="s">
        <v>9</v>
      </c>
      <c r="B18" t="s">
        <v>60</v>
      </c>
      <c r="C18" t="s">
        <v>58</v>
      </c>
      <c r="D18" s="31">
        <v>2018</v>
      </c>
      <c r="F18">
        <v>2007</v>
      </c>
      <c r="G18">
        <v>2012</v>
      </c>
      <c r="H18">
        <v>2017</v>
      </c>
      <c r="I18">
        <v>2022</v>
      </c>
      <c r="J18">
        <v>2027</v>
      </c>
      <c r="K18">
        <v>2032</v>
      </c>
      <c r="L18">
        <v>2037</v>
      </c>
      <c r="M18">
        <v>2042</v>
      </c>
      <c r="N18">
        <v>2047</v>
      </c>
      <c r="O18">
        <v>2052</v>
      </c>
    </row>
    <row r="19" spans="1:15">
      <c r="A19" t="s">
        <v>13</v>
      </c>
      <c r="B19" t="s">
        <v>14</v>
      </c>
      <c r="C19">
        <v>-1.821267130460829E-2</v>
      </c>
      <c r="D19">
        <f>TREND(H19:I19,H$18:I$18,$D$18)</f>
        <v>0.72850685218433164</v>
      </c>
      <c r="F19">
        <v>0.72850685218433164</v>
      </c>
      <c r="G19">
        <v>0.72850685218433164</v>
      </c>
      <c r="H19">
        <v>0.72850685218433164</v>
      </c>
      <c r="I19">
        <v>0.72850685218433164</v>
      </c>
      <c r="J19">
        <v>0.72850685218433164</v>
      </c>
      <c r="K19">
        <v>0.72850685218433164</v>
      </c>
      <c r="L19">
        <v>0.72850685218433164</v>
      </c>
      <c r="M19">
        <v>0.72850685218433164</v>
      </c>
      <c r="N19">
        <v>0.72850685218433164</v>
      </c>
      <c r="O19">
        <v>0</v>
      </c>
    </row>
    <row r="20" spans="1:15">
      <c r="B20" t="s">
        <v>17</v>
      </c>
      <c r="C20">
        <v>-3.8954880290412175E-4</v>
      </c>
      <c r="D20">
        <f t="shared" ref="D20:D24" si="4">TREND(H20:I20,H$18:I$18,$D$18)</f>
        <v>1.5581952116164871E-2</v>
      </c>
      <c r="F20">
        <v>1.5581952116164871E-2</v>
      </c>
      <c r="G20">
        <v>1.5581952116164871E-2</v>
      </c>
      <c r="H20">
        <v>1.5581952116164871E-2</v>
      </c>
      <c r="I20">
        <v>1.5581952116164871E-2</v>
      </c>
      <c r="J20">
        <v>1.5581952116164871E-2</v>
      </c>
      <c r="K20">
        <v>1.5581952116164871E-2</v>
      </c>
      <c r="L20">
        <v>1.5581952116164871E-2</v>
      </c>
      <c r="M20">
        <v>1.5581952116164871E-2</v>
      </c>
      <c r="N20">
        <v>1.5581952116164871E-2</v>
      </c>
      <c r="O20">
        <v>0</v>
      </c>
    </row>
    <row r="21" spans="1:15">
      <c r="B21" t="s">
        <v>18</v>
      </c>
      <c r="C21">
        <v>-1.6956441382425871E-3</v>
      </c>
      <c r="D21">
        <f t="shared" si="4"/>
        <v>6.7825765529703486E-2</v>
      </c>
      <c r="F21">
        <v>6.7825765529703486E-2</v>
      </c>
      <c r="G21">
        <v>6.7825765529703486E-2</v>
      </c>
      <c r="H21">
        <v>6.7825765529703486E-2</v>
      </c>
      <c r="I21">
        <v>6.7825765529703486E-2</v>
      </c>
      <c r="J21">
        <v>6.7825765529703486E-2</v>
      </c>
      <c r="K21">
        <v>6.7825765529703486E-2</v>
      </c>
      <c r="L21">
        <v>6.7825765529703486E-2</v>
      </c>
      <c r="M21">
        <v>6.7825765529703486E-2</v>
      </c>
      <c r="N21">
        <v>6.7825765529703486E-2</v>
      </c>
      <c r="O21">
        <v>0</v>
      </c>
    </row>
    <row r="22" spans="1:15">
      <c r="B22" t="s">
        <v>19</v>
      </c>
      <c r="C22">
        <v>-3.3728626169377456E-3</v>
      </c>
      <c r="D22">
        <f t="shared" si="4"/>
        <v>0.13491450467750982</v>
      </c>
      <c r="F22">
        <v>0.13491450467750982</v>
      </c>
      <c r="G22">
        <v>0.13491450467750982</v>
      </c>
      <c r="H22">
        <v>0.13491450467750982</v>
      </c>
      <c r="I22">
        <v>0.13491450467750982</v>
      </c>
      <c r="J22">
        <v>0.13491450467750982</v>
      </c>
      <c r="K22">
        <v>0.13491450467750982</v>
      </c>
      <c r="L22">
        <v>0.13491450467750982</v>
      </c>
      <c r="M22">
        <v>0.13491450467750982</v>
      </c>
      <c r="N22">
        <v>0.13491450467750982</v>
      </c>
      <c r="O22">
        <v>0</v>
      </c>
    </row>
    <row r="23" spans="1:15">
      <c r="B23" t="s">
        <v>20</v>
      </c>
      <c r="C23">
        <v>-8.1955679287822546E-4</v>
      </c>
      <c r="D23">
        <f t="shared" si="4"/>
        <v>3.278227171512902E-2</v>
      </c>
      <c r="F23">
        <v>3.278227171512902E-2</v>
      </c>
      <c r="G23">
        <v>3.278227171512902E-2</v>
      </c>
      <c r="H23">
        <v>3.278227171512902E-2</v>
      </c>
      <c r="I23">
        <v>3.278227171512902E-2</v>
      </c>
      <c r="J23">
        <v>3.278227171512902E-2</v>
      </c>
      <c r="K23">
        <v>3.278227171512902E-2</v>
      </c>
      <c r="L23">
        <v>3.278227171512902E-2</v>
      </c>
      <c r="M23">
        <v>3.278227171512902E-2</v>
      </c>
      <c r="N23">
        <v>3.278227171512902E-2</v>
      </c>
      <c r="O23">
        <v>0</v>
      </c>
    </row>
    <row r="24" spans="1:15">
      <c r="B24" t="s">
        <v>21</v>
      </c>
      <c r="C24">
        <v>-5.0971634442902958E-4</v>
      </c>
      <c r="D24">
        <f t="shared" si="4"/>
        <v>2.0388653777161182E-2</v>
      </c>
      <c r="F24">
        <v>2.0388653777161182E-2</v>
      </c>
      <c r="G24">
        <v>2.0388653777161182E-2</v>
      </c>
      <c r="H24">
        <v>2.0388653777161182E-2</v>
      </c>
      <c r="I24">
        <v>2.0388653777161182E-2</v>
      </c>
      <c r="J24">
        <v>2.0388653777161182E-2</v>
      </c>
      <c r="K24">
        <v>2.0388653777161182E-2</v>
      </c>
      <c r="L24">
        <v>2.0388653777161182E-2</v>
      </c>
      <c r="M24">
        <v>2.0388653777161182E-2</v>
      </c>
      <c r="N24">
        <v>2.0388653777161182E-2</v>
      </c>
      <c r="O24">
        <v>0</v>
      </c>
    </row>
    <row r="26" spans="1:15">
      <c r="A26" s="3" t="s">
        <v>82</v>
      </c>
      <c r="B26" s="3"/>
      <c r="C26" s="8"/>
    </row>
    <row r="27" spans="1:15" s="28" customFormat="1">
      <c r="B27" s="28" t="s">
        <v>65</v>
      </c>
      <c r="C27" s="28" t="s">
        <v>66</v>
      </c>
    </row>
    <row r="28" spans="1:15">
      <c r="A28" t="s">
        <v>61</v>
      </c>
      <c r="B28">
        <f>D4*E13*SUM(D21,D24)*10^9*About!$A$25</f>
        <v>489167910183.24176</v>
      </c>
      <c r="C28">
        <f>B28/SUM('SYVbT-passenger'!B2:H2)/'AVLo-passengers'!B2</f>
        <v>6961.5419505303107</v>
      </c>
    </row>
    <row r="29" spans="1:15">
      <c r="A29" t="s">
        <v>62</v>
      </c>
      <c r="B29">
        <f>D4*E13*SUM(D19:D20)*10^9*About!$A$25</f>
        <v>4126132306377.9048</v>
      </c>
      <c r="C29">
        <f>B29/SUM('SYVbT-passenger'!B3:H3)/'AVLo-passengers'!B3</f>
        <v>46689.839040777297</v>
      </c>
    </row>
    <row r="30" spans="1:15">
      <c r="A30" t="s">
        <v>63</v>
      </c>
      <c r="B30">
        <f>D4*E15*10^9*About!$A$25</f>
        <v>68234175733.797775</v>
      </c>
      <c r="C30">
        <f>B30/SUM('SYVbT-passenger'!B4:H4)/'AVLo-passengers'!B4</f>
        <v>687690.5003439805</v>
      </c>
    </row>
    <row r="31" spans="1:15">
      <c r="A31" t="s">
        <v>64</v>
      </c>
      <c r="B31">
        <f>D4*E14*10^9*About!$A$25</f>
        <v>915392565726.14612</v>
      </c>
      <c r="C31">
        <f>B31/SUM('SYVbT-passenger'!B5:H5)/'AVLo-passengers'!B5</f>
        <v>144352.55773899661</v>
      </c>
    </row>
    <row r="32" spans="1:15">
      <c r="A32" t="s">
        <v>19</v>
      </c>
      <c r="B32">
        <f>D4*E13*D22*10^9*About!$A$25</f>
        <v>748129918272.5448</v>
      </c>
      <c r="C32">
        <f>B32/SUM('SYVbT-passenger'!B7:H7)/'AVLo-passengers'!B7</f>
        <v>1975.4275379479784</v>
      </c>
    </row>
    <row r="33" spans="1:3">
      <c r="A33" t="s">
        <v>20</v>
      </c>
      <c r="B33">
        <f>D4*E13*D23*10^9*About!$A$25</f>
        <v>181784740770.8432</v>
      </c>
      <c r="C33">
        <f>B33/SUM('SYVbT-freight'!B7:J7)/'AVLo-freight'!B7</f>
        <v>10438.196075004727</v>
      </c>
    </row>
    <row r="35" spans="1:3">
      <c r="A35" s="3" t="s">
        <v>32</v>
      </c>
      <c r="B35" s="8"/>
    </row>
    <row r="36" spans="1:3">
      <c r="A36" t="s">
        <v>33</v>
      </c>
      <c r="B36">
        <v>68275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workbookViewId="0">
      <selection activeCell="B30" sqref="B30"/>
    </sheetView>
  </sheetViews>
  <sheetFormatPr defaultRowHeight="15"/>
  <cols>
    <col min="1" max="1" width="18.42578125" customWidth="1"/>
    <col min="2" max="3" width="21.140625" customWidth="1"/>
    <col min="5" max="5" width="13.28515625" customWidth="1"/>
    <col min="6" max="6" width="22.85546875" customWidth="1"/>
    <col min="8" max="8" width="14.28515625" bestFit="1" customWidth="1"/>
  </cols>
  <sheetData>
    <row r="1" spans="1:15">
      <c r="A1" s="3" t="s">
        <v>67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">
        <v>68</v>
      </c>
    </row>
    <row r="3" spans="1:15">
      <c r="A3" t="s">
        <v>49</v>
      </c>
      <c r="B3" t="s">
        <v>12</v>
      </c>
      <c r="C3" t="s">
        <v>50</v>
      </c>
      <c r="D3" s="31">
        <v>2018</v>
      </c>
      <c r="F3">
        <v>2007</v>
      </c>
      <c r="G3">
        <v>2012</v>
      </c>
      <c r="H3">
        <v>2017</v>
      </c>
      <c r="I3">
        <v>2022</v>
      </c>
      <c r="J3">
        <v>2027</v>
      </c>
      <c r="K3">
        <v>2032</v>
      </c>
      <c r="L3">
        <v>2037</v>
      </c>
      <c r="M3">
        <v>2042</v>
      </c>
      <c r="N3">
        <v>2047</v>
      </c>
      <c r="O3">
        <v>2052</v>
      </c>
    </row>
    <row r="4" spans="1:15">
      <c r="A4">
        <v>1</v>
      </c>
      <c r="C4" t="s">
        <v>69</v>
      </c>
      <c r="D4">
        <f>TREND(H4:I4,H$3:I$3,$D$3)</f>
        <v>2679.4186686408939</v>
      </c>
      <c r="F4">
        <v>1671.7017993824848</v>
      </c>
      <c r="G4">
        <v>1671.7017993824848</v>
      </c>
      <c r="H4">
        <v>2409.0996388421427</v>
      </c>
      <c r="I4">
        <v>3760.6947878361552</v>
      </c>
      <c r="J4">
        <v>5663.900438648604</v>
      </c>
      <c r="K4">
        <v>8084.1516133946598</v>
      </c>
      <c r="L4">
        <v>10529.027370144324</v>
      </c>
      <c r="M4">
        <v>12905.090138734526</v>
      </c>
      <c r="N4">
        <v>14842.836401151224</v>
      </c>
      <c r="O4">
        <v>20270.920907074131</v>
      </c>
    </row>
    <row r="5" spans="1:15">
      <c r="A5">
        <v>2</v>
      </c>
      <c r="C5" t="s">
        <v>70</v>
      </c>
      <c r="D5">
        <f t="shared" ref="D5:D8" si="0">TREND(H5:I5,H$3:I$3,$D$3)</f>
        <v>2631.0352374222712</v>
      </c>
      <c r="F5">
        <v>1671.7017993824848</v>
      </c>
      <c r="G5">
        <v>1671.7017993824848</v>
      </c>
      <c r="H5">
        <v>2373.8445221761599</v>
      </c>
      <c r="I5">
        <v>3659.7980984064047</v>
      </c>
      <c r="J5">
        <v>5442.8701776281705</v>
      </c>
      <c r="K5">
        <v>7670.0853112451769</v>
      </c>
      <c r="L5">
        <v>9861.3329515498044</v>
      </c>
      <c r="M5">
        <v>11929.339420927769</v>
      </c>
      <c r="N5">
        <v>13539.56296105014</v>
      </c>
      <c r="O5">
        <v>18243.828816366717</v>
      </c>
    </row>
    <row r="6" spans="1:15">
      <c r="A6">
        <v>3</v>
      </c>
      <c r="C6" t="s">
        <v>71</v>
      </c>
      <c r="D6">
        <f t="shared" si="0"/>
        <v>2606.8435218128143</v>
      </c>
      <c r="F6">
        <v>1671.7017993824848</v>
      </c>
      <c r="G6">
        <v>1671.7017993824848</v>
      </c>
      <c r="H6">
        <v>2356.2169638431687</v>
      </c>
      <c r="I6">
        <v>3609.3497536915293</v>
      </c>
      <c r="J6">
        <v>5332.3550471179533</v>
      </c>
      <c r="K6">
        <v>7463.0521601704349</v>
      </c>
      <c r="L6">
        <v>9527.4857422525456</v>
      </c>
      <c r="M6">
        <v>11441.46406202439</v>
      </c>
      <c r="N6">
        <v>12887.926240999597</v>
      </c>
      <c r="O6">
        <v>17230.282771013011</v>
      </c>
    </row>
    <row r="7" spans="1:15">
      <c r="A7">
        <v>4</v>
      </c>
      <c r="C7" t="s">
        <v>72</v>
      </c>
      <c r="D7">
        <f t="shared" si="0"/>
        <v>2582.6518062034738</v>
      </c>
      <c r="F7">
        <v>1671.7017993824848</v>
      </c>
      <c r="G7">
        <v>1671.7017993824848</v>
      </c>
      <c r="H7">
        <v>2338.5894055101776</v>
      </c>
      <c r="I7">
        <v>3558.9014089766542</v>
      </c>
      <c r="J7">
        <v>5221.8399166077379</v>
      </c>
      <c r="K7">
        <v>7256.0190090956949</v>
      </c>
      <c r="L7">
        <v>9193.6385329552868</v>
      </c>
      <c r="M7">
        <v>10953.588703121011</v>
      </c>
      <c r="N7">
        <v>12236.289520949058</v>
      </c>
      <c r="O7">
        <v>16216.736725659306</v>
      </c>
    </row>
    <row r="8" spans="1:15">
      <c r="A8" t="s">
        <v>55</v>
      </c>
      <c r="D8">
        <f t="shared" si="0"/>
        <v>2679.4186686408939</v>
      </c>
      <c r="F8">
        <v>1671.7017993824848</v>
      </c>
      <c r="G8">
        <v>1671.7017993824848</v>
      </c>
      <c r="H8">
        <v>2409.0996388421427</v>
      </c>
      <c r="I8">
        <v>3760.6947878361552</v>
      </c>
      <c r="J8">
        <v>5663.900438648604</v>
      </c>
      <c r="K8">
        <v>8084.1516133946598</v>
      </c>
      <c r="L8">
        <v>10529.027370144324</v>
      </c>
      <c r="M8">
        <v>12905.090138734526</v>
      </c>
      <c r="N8">
        <v>14842.836401151224</v>
      </c>
      <c r="O8">
        <v>20270.920907074131</v>
      </c>
    </row>
    <row r="10" spans="1:15">
      <c r="A10" t="s">
        <v>49</v>
      </c>
      <c r="B10" t="s">
        <v>57</v>
      </c>
      <c r="C10" t="s">
        <v>58</v>
      </c>
      <c r="D10" s="31">
        <v>2018</v>
      </c>
      <c r="F10">
        <v>2007</v>
      </c>
      <c r="G10">
        <f>F10+5</f>
        <v>2012</v>
      </c>
      <c r="H10">
        <f t="shared" ref="H10:O10" si="1">G10+5</f>
        <v>2017</v>
      </c>
      <c r="I10">
        <f t="shared" si="1"/>
        <v>2022</v>
      </c>
      <c r="J10">
        <f t="shared" si="1"/>
        <v>2027</v>
      </c>
      <c r="K10">
        <f t="shared" si="1"/>
        <v>2032</v>
      </c>
      <c r="L10">
        <f t="shared" si="1"/>
        <v>2037</v>
      </c>
      <c r="M10">
        <f t="shared" si="1"/>
        <v>2042</v>
      </c>
      <c r="N10">
        <f t="shared" si="1"/>
        <v>2047</v>
      </c>
      <c r="O10">
        <f t="shared" si="1"/>
        <v>2052</v>
      </c>
    </row>
    <row r="11" spans="1:15">
      <c r="A11">
        <v>1</v>
      </c>
      <c r="B11" t="s">
        <v>13</v>
      </c>
      <c r="D11">
        <f>TREND(H11:I11,H$10:I$10,$D$10)</f>
        <v>0.60450760266995829</v>
      </c>
      <c r="F11">
        <v>0.58344055099029235</v>
      </c>
      <c r="G11">
        <v>0.58344055099029235</v>
      </c>
      <c r="H11">
        <v>0.60099642739001324</v>
      </c>
      <c r="I11">
        <v>0.61855230378973403</v>
      </c>
      <c r="J11">
        <v>0.63610818018945492</v>
      </c>
      <c r="K11">
        <v>0.65366405658917581</v>
      </c>
      <c r="L11">
        <v>0.67121993298889671</v>
      </c>
      <c r="M11">
        <v>0.6887758093886176</v>
      </c>
      <c r="N11">
        <v>0.70633168578833838</v>
      </c>
      <c r="O11">
        <v>0.72388756218805927</v>
      </c>
    </row>
    <row r="12" spans="1:15">
      <c r="B12" t="s">
        <v>22</v>
      </c>
      <c r="D12">
        <f t="shared" ref="D12:D13" si="2">TREND(H12:I12,H$10:I$10,$D$10)</f>
        <v>0.39524003352767334</v>
      </c>
      <c r="F12">
        <v>0.41632638436382852</v>
      </c>
      <c r="G12">
        <v>0.41632638436382852</v>
      </c>
      <c r="H12">
        <v>0.39875442533369859</v>
      </c>
      <c r="I12">
        <v>0.38118246630356867</v>
      </c>
      <c r="J12">
        <v>0.36361050727343874</v>
      </c>
      <c r="K12">
        <v>0.34603854824330882</v>
      </c>
      <c r="L12">
        <v>0.32846658921317884</v>
      </c>
      <c r="M12">
        <v>0.31089463018304891</v>
      </c>
      <c r="N12">
        <v>0.29332267115291899</v>
      </c>
      <c r="O12">
        <v>0.27575071212278907</v>
      </c>
    </row>
    <row r="13" spans="1:15">
      <c r="B13" t="s">
        <v>23</v>
      </c>
      <c r="D13">
        <f t="shared" si="2"/>
        <v>2.5236380237002396E-4</v>
      </c>
      <c r="F13">
        <v>2.330646458791455E-4</v>
      </c>
      <c r="G13">
        <v>2.330646458791455E-4</v>
      </c>
      <c r="H13">
        <v>2.4914727628821135E-4</v>
      </c>
      <c r="I13">
        <v>2.6522990669727717E-4</v>
      </c>
      <c r="J13">
        <v>2.81312537106343E-4</v>
      </c>
      <c r="K13">
        <v>2.9739516751540882E-4</v>
      </c>
      <c r="L13">
        <v>3.1347779792447464E-4</v>
      </c>
      <c r="M13">
        <v>3.2956042833354052E-4</v>
      </c>
      <c r="N13">
        <v>3.4564305874260634E-4</v>
      </c>
      <c r="O13">
        <v>3.6172568915167217E-4</v>
      </c>
    </row>
    <row r="15" spans="1:15">
      <c r="A15" s="29" t="s">
        <v>73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 t="s">
        <v>74</v>
      </c>
    </row>
    <row r="17" spans="1:14">
      <c r="A17" t="s">
        <v>9</v>
      </c>
      <c r="B17" t="s">
        <v>10</v>
      </c>
      <c r="C17" t="s">
        <v>11</v>
      </c>
      <c r="D17" s="31">
        <v>2018</v>
      </c>
      <c r="F17">
        <v>2012</v>
      </c>
      <c r="G17">
        <v>2017</v>
      </c>
      <c r="H17">
        <v>2022</v>
      </c>
      <c r="I17">
        <v>2027</v>
      </c>
      <c r="J17">
        <v>2032</v>
      </c>
      <c r="K17">
        <v>2037</v>
      </c>
      <c r="L17">
        <v>2042</v>
      </c>
      <c r="M17">
        <v>2047</v>
      </c>
      <c r="N17">
        <v>2052</v>
      </c>
    </row>
    <row r="18" spans="1:14">
      <c r="A18" t="s">
        <v>13</v>
      </c>
      <c r="B18" t="s">
        <v>24</v>
      </c>
      <c r="C18" t="s">
        <v>15</v>
      </c>
      <c r="D18">
        <f>TREND(G18:H18,G$17:H$17,$D$17)</f>
        <v>10964986.81390816</v>
      </c>
      <c r="F18">
        <v>9847950.663638426</v>
      </c>
      <c r="G18">
        <v>10847959.323269371</v>
      </c>
      <c r="H18">
        <v>11433096.776463307</v>
      </c>
      <c r="I18">
        <v>11845581.635024121</v>
      </c>
      <c r="J18">
        <v>12276110.380159371</v>
      </c>
      <c r="K18">
        <v>12634076.80736864</v>
      </c>
      <c r="L18">
        <v>11904196.812954489</v>
      </c>
      <c r="M18">
        <v>11766059.821926409</v>
      </c>
      <c r="N18">
        <v>11999939.278447505</v>
      </c>
    </row>
    <row r="19" spans="1:14">
      <c r="B19" t="s">
        <v>25</v>
      </c>
      <c r="C19" t="s">
        <v>15</v>
      </c>
      <c r="D19">
        <f t="shared" ref="D19:D22" si="3">TREND(G19:H19,G$17:H$17,$D$17)</f>
        <v>1043408.1607697904</v>
      </c>
      <c r="F19">
        <v>953526.79330709181</v>
      </c>
      <c r="G19">
        <v>1027472.1962789191</v>
      </c>
      <c r="H19">
        <v>1107152.0187332882</v>
      </c>
      <c r="I19">
        <v>1193010.9612936347</v>
      </c>
      <c r="J19">
        <v>1285528.2108369868</v>
      </c>
      <c r="K19">
        <v>1385220.114881238</v>
      </c>
      <c r="L19">
        <v>1492643.0633694674</v>
      </c>
      <c r="M19">
        <v>1608396.5939348233</v>
      </c>
      <c r="N19">
        <v>1733126.7379767443</v>
      </c>
    </row>
    <row r="20" spans="1:14">
      <c r="A20" t="s">
        <v>22</v>
      </c>
      <c r="C20" t="s">
        <v>15</v>
      </c>
      <c r="D20">
        <f t="shared" si="3"/>
        <v>276308695643.09021</v>
      </c>
      <c r="F20">
        <v>276308695643.09021</v>
      </c>
      <c r="G20">
        <v>276308695643.09021</v>
      </c>
      <c r="H20">
        <v>276308695643.09021</v>
      </c>
      <c r="I20">
        <v>276308695643.09021</v>
      </c>
      <c r="J20">
        <v>276308695643.09021</v>
      </c>
      <c r="K20">
        <v>276308695643.09021</v>
      </c>
      <c r="L20">
        <v>276308695643.09021</v>
      </c>
      <c r="M20">
        <v>276308695643.09021</v>
      </c>
      <c r="N20">
        <v>276308695643.09021</v>
      </c>
    </row>
    <row r="21" spans="1:14">
      <c r="C21" t="s">
        <v>16</v>
      </c>
      <c r="D21">
        <f t="shared" si="3"/>
        <v>276308695643.09021</v>
      </c>
      <c r="F21">
        <v>276308695643.09021</v>
      </c>
      <c r="G21">
        <v>276308695643.09021</v>
      </c>
      <c r="H21">
        <v>276308695643.09021</v>
      </c>
      <c r="I21">
        <v>276308695643.09021</v>
      </c>
      <c r="J21">
        <v>276308695643.09021</v>
      </c>
      <c r="K21">
        <v>276308695643.09021</v>
      </c>
      <c r="L21">
        <v>276308695643.09021</v>
      </c>
      <c r="M21">
        <v>276308695643.09021</v>
      </c>
      <c r="N21">
        <v>276308695643.09021</v>
      </c>
    </row>
    <row r="22" spans="1:14">
      <c r="A22" t="s">
        <v>23</v>
      </c>
      <c r="C22" t="s">
        <v>23</v>
      </c>
      <c r="D22">
        <f t="shared" si="3"/>
        <v>8499909472.5085201</v>
      </c>
      <c r="F22">
        <v>8499909472.5085201</v>
      </c>
      <c r="G22">
        <v>8499909472.5085201</v>
      </c>
      <c r="H22">
        <v>8499909472.5085201</v>
      </c>
      <c r="I22">
        <v>8499909472.5085201</v>
      </c>
      <c r="J22">
        <v>8499909472.5085201</v>
      </c>
      <c r="K22">
        <v>8499909472.5085201</v>
      </c>
      <c r="L22">
        <v>8499909472.5085201</v>
      </c>
      <c r="M22">
        <v>8499909472.5085201</v>
      </c>
      <c r="N22">
        <v>8499909472.5085201</v>
      </c>
    </row>
    <row r="24" spans="1:14">
      <c r="A24" s="3" t="s">
        <v>82</v>
      </c>
      <c r="B24" s="3"/>
      <c r="C24" s="8"/>
    </row>
    <row r="25" spans="1:14">
      <c r="A25" s="28"/>
      <c r="B25" s="28" t="s">
        <v>65</v>
      </c>
      <c r="C25" s="28" t="s">
        <v>66</v>
      </c>
    </row>
    <row r="26" spans="1:14">
      <c r="A26" t="s">
        <v>61</v>
      </c>
      <c r="B26">
        <f>D4*D11*(D19/SUM(D18:D19))*10^9*About!$A$25</f>
        <v>87450559346.503723</v>
      </c>
      <c r="C26">
        <f>IESS_Frgt!B26/SUM('SYVbT-freight'!B2:H2)/'AVLo-freight'!B2</f>
        <v>16637.621874106728</v>
      </c>
    </row>
    <row r="27" spans="1:14">
      <c r="A27" t="s">
        <v>62</v>
      </c>
      <c r="B27">
        <f>D4*D11*(D18/SUM(D18:D19))*10^9*About!$A$25</f>
        <v>919002041728.20288</v>
      </c>
      <c r="C27">
        <f>B27/SUM('SYVbT-freight'!B3:H3)/'AVLo-freight'!B3</f>
        <v>24387.733177748134</v>
      </c>
    </row>
    <row r="28" spans="1:14">
      <c r="A28" t="s">
        <v>63</v>
      </c>
      <c r="B28" s="13">
        <f>D4*D13*10^9*About!A25</f>
        <v>420163789.81934065</v>
      </c>
      <c r="C28">
        <f>B28/SUM('SYVbT-freight'!B4:H4)/'AVLo-freight'!B4</f>
        <v>352370.18357649894</v>
      </c>
    </row>
    <row r="29" spans="1:14">
      <c r="A29" t="s">
        <v>64</v>
      </c>
      <c r="B29">
        <f>D4*D12*10^9*About!A25</f>
        <v>658040292687.53772</v>
      </c>
      <c r="C29">
        <f>B29/SUM('SYVbT-freight'!B5:H5)/'AVLo-freight'!B5</f>
        <v>42880.105933270475</v>
      </c>
    </row>
    <row r="31" spans="1:14">
      <c r="A31" s="3" t="s">
        <v>75</v>
      </c>
      <c r="B31" s="8"/>
    </row>
    <row r="32" spans="1:14">
      <c r="A32" t="s">
        <v>76</v>
      </c>
      <c r="B32" s="30">
        <v>249210.460885123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B2" sqref="B2:H7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6" width="23.28515625" customWidth="1"/>
    <col min="7" max="7" width="19.28515625" customWidth="1"/>
    <col min="8" max="8" width="16.42578125" bestFit="1" customWidth="1"/>
  </cols>
  <sheetData>
    <row r="1" spans="1:8" ht="30">
      <c r="A1" s="1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</row>
    <row r="2" spans="1:8">
      <c r="A2" s="1" t="s">
        <v>3</v>
      </c>
      <c r="B2" s="13">
        <v>615848.20150874218</v>
      </c>
      <c r="C2" s="13">
        <v>849794.15546040237</v>
      </c>
      <c r="D2" s="13">
        <v>22947963.197690364</v>
      </c>
      <c r="E2" s="13">
        <v>7216713.4432944935</v>
      </c>
      <c r="F2" s="13">
        <v>0</v>
      </c>
      <c r="G2" s="13">
        <v>849794.15546040237</v>
      </c>
      <c r="H2" s="13">
        <v>0</v>
      </c>
    </row>
    <row r="3" spans="1:8">
      <c r="A3" s="1" t="s">
        <v>4</v>
      </c>
      <c r="B3" s="13">
        <v>8406.8117715651661</v>
      </c>
      <c r="C3" s="13">
        <v>26670.917493544803</v>
      </c>
      <c r="D3" s="13">
        <v>0</v>
      </c>
      <c r="E3" s="13">
        <v>1928772.0272212988</v>
      </c>
      <c r="F3" s="13">
        <v>0</v>
      </c>
      <c r="G3" s="13">
        <v>0</v>
      </c>
      <c r="H3" s="13">
        <v>0</v>
      </c>
    </row>
    <row r="4" spans="1:8">
      <c r="A4" s="1" t="s">
        <v>5</v>
      </c>
      <c r="B4" s="23">
        <v>0</v>
      </c>
      <c r="C4" s="23">
        <v>0</v>
      </c>
      <c r="D4" s="23">
        <v>0</v>
      </c>
      <c r="E4" s="23">
        <v>551.23453630236327</v>
      </c>
      <c r="F4" s="23">
        <v>0</v>
      </c>
      <c r="G4" s="23">
        <v>0</v>
      </c>
      <c r="H4" s="23">
        <v>0</v>
      </c>
    </row>
    <row r="5" spans="1:8">
      <c r="A5" s="1" t="s">
        <v>6</v>
      </c>
      <c r="B5" s="23">
        <v>3240.4386067881528</v>
      </c>
      <c r="C5" s="23">
        <v>0</v>
      </c>
      <c r="D5" s="23">
        <v>0</v>
      </c>
      <c r="E5" s="23">
        <v>3100.9285297835759</v>
      </c>
      <c r="F5" s="23">
        <v>0</v>
      </c>
      <c r="G5" s="23">
        <v>0</v>
      </c>
      <c r="H5" s="23">
        <v>0</v>
      </c>
    </row>
    <row r="6" spans="1:8">
      <c r="A6" s="1" t="s">
        <v>7</v>
      </c>
      <c r="B6" s="23">
        <v>0</v>
      </c>
      <c r="C6" s="23">
        <v>0</v>
      </c>
      <c r="D6" s="23">
        <v>0</v>
      </c>
      <c r="E6" s="23">
        <v>101</v>
      </c>
      <c r="F6" s="23">
        <v>0</v>
      </c>
      <c r="G6" s="23">
        <v>0</v>
      </c>
      <c r="H6" s="23">
        <v>0</v>
      </c>
    </row>
    <row r="7" spans="1:8">
      <c r="A7" s="1" t="s">
        <v>8</v>
      </c>
      <c r="B7" s="23">
        <v>7487182.6612117002</v>
      </c>
      <c r="C7" s="23">
        <v>0</v>
      </c>
      <c r="D7" s="23">
        <v>181871805.17837322</v>
      </c>
      <c r="E7" s="23">
        <v>0</v>
      </c>
      <c r="F7" s="23">
        <v>0</v>
      </c>
      <c r="G7" s="23">
        <v>0</v>
      </c>
      <c r="H7" s="23">
        <v>0</v>
      </c>
    </row>
    <row r="8" spans="1:8">
      <c r="B8" s="10"/>
      <c r="C8" s="10"/>
      <c r="D8" s="10"/>
      <c r="E8" s="10"/>
      <c r="F8" s="10"/>
      <c r="G8" s="10"/>
      <c r="H8" s="10"/>
    </row>
    <row r="9" spans="1:8">
      <c r="B9" s="10"/>
      <c r="C9" s="10"/>
      <c r="D9" s="10"/>
      <c r="E9" s="10"/>
      <c r="F9" s="10"/>
      <c r="G9" s="10"/>
      <c r="H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selection activeCell="B2" sqref="B2:H7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6" width="23.28515625" customWidth="1"/>
    <col min="7" max="7" width="15.7109375" customWidth="1"/>
    <col min="8" max="8" width="16.42578125" bestFit="1" customWidth="1"/>
  </cols>
  <sheetData>
    <row r="1" spans="1:10" ht="30">
      <c r="A1" s="1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J1" s="4"/>
    </row>
    <row r="2" spans="1:10">
      <c r="A2" s="1" t="s">
        <v>3</v>
      </c>
      <c r="B2" s="10">
        <v>0</v>
      </c>
      <c r="C2" s="10">
        <v>0</v>
      </c>
      <c r="D2" s="10">
        <v>0</v>
      </c>
      <c r="E2" s="10">
        <v>3091878.5080698477</v>
      </c>
      <c r="F2" s="10">
        <v>0</v>
      </c>
      <c r="G2" s="10">
        <v>0</v>
      </c>
      <c r="H2" s="10">
        <v>0</v>
      </c>
    </row>
    <row r="3" spans="1:10">
      <c r="A3" s="1" t="s">
        <v>4</v>
      </c>
      <c r="B3" s="10">
        <v>0</v>
      </c>
      <c r="C3" s="10">
        <v>0</v>
      </c>
      <c r="D3" s="10">
        <v>0</v>
      </c>
      <c r="E3" s="10">
        <v>6177534.8826565482</v>
      </c>
      <c r="F3" s="10">
        <v>0</v>
      </c>
      <c r="G3" s="10">
        <v>0</v>
      </c>
      <c r="H3" s="10">
        <v>0</v>
      </c>
    </row>
    <row r="4" spans="1:10">
      <c r="A4" s="1" t="s">
        <v>5</v>
      </c>
      <c r="B4" s="10">
        <v>0</v>
      </c>
      <c r="C4" s="10">
        <v>0</v>
      </c>
      <c r="D4" s="10">
        <v>0</v>
      </c>
      <c r="E4" s="23">
        <v>68.765463697636719</v>
      </c>
      <c r="F4" s="10">
        <v>0</v>
      </c>
      <c r="G4" s="24">
        <v>0</v>
      </c>
      <c r="H4" s="10">
        <v>0</v>
      </c>
    </row>
    <row r="5" spans="1:10">
      <c r="A5" s="1" t="s">
        <v>6</v>
      </c>
      <c r="B5" s="23">
        <v>3629.5489299213236</v>
      </c>
      <c r="C5" s="10">
        <v>0</v>
      </c>
      <c r="D5" s="10">
        <v>0</v>
      </c>
      <c r="E5" s="23">
        <v>1793.0839335069468</v>
      </c>
      <c r="F5" s="10">
        <v>0</v>
      </c>
      <c r="G5" s="23">
        <v>0</v>
      </c>
      <c r="H5" s="10">
        <v>0</v>
      </c>
    </row>
    <row r="6" spans="1:10">
      <c r="A6" s="1" t="s">
        <v>7</v>
      </c>
      <c r="B6" s="10">
        <v>0</v>
      </c>
      <c r="C6" s="10">
        <v>0</v>
      </c>
      <c r="D6" s="10">
        <v>0</v>
      </c>
      <c r="E6" s="23">
        <v>1200</v>
      </c>
      <c r="F6" s="10">
        <v>0</v>
      </c>
      <c r="G6" s="23">
        <v>0</v>
      </c>
      <c r="H6" s="10">
        <v>0</v>
      </c>
    </row>
    <row r="7" spans="1:10">
      <c r="A7" s="1" t="s">
        <v>8</v>
      </c>
      <c r="B7" s="23">
        <v>293883.87403966149</v>
      </c>
      <c r="C7" s="23">
        <v>984569.07522626547</v>
      </c>
      <c r="D7" s="23">
        <v>3483068.1367663583</v>
      </c>
      <c r="E7" s="23">
        <v>3191643.3756608572</v>
      </c>
      <c r="F7" s="23">
        <v>0</v>
      </c>
      <c r="G7" s="23">
        <v>754505.88022275455</v>
      </c>
      <c r="H7" s="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7"/>
  <sheetViews>
    <sheetView workbookViewId="0">
      <selection activeCell="B5" sqref="B5"/>
    </sheetView>
  </sheetViews>
  <sheetFormatPr defaultRowHeight="15"/>
  <cols>
    <col min="1" max="1" width="13.140625" customWidth="1"/>
  </cols>
  <sheetData>
    <row r="1" spans="1:34" ht="45">
      <c r="A1" s="14" t="s">
        <v>45</v>
      </c>
      <c r="B1" s="1">
        <v>2018</v>
      </c>
      <c r="C1" s="4">
        <v>2019</v>
      </c>
      <c r="D1" s="1">
        <v>2020</v>
      </c>
      <c r="E1" s="4">
        <v>2021</v>
      </c>
      <c r="F1" s="1">
        <v>2022</v>
      </c>
      <c r="G1" s="4">
        <v>2023</v>
      </c>
      <c r="H1" s="1">
        <v>2024</v>
      </c>
      <c r="I1" s="4">
        <v>2025</v>
      </c>
      <c r="J1" s="1">
        <v>2026</v>
      </c>
      <c r="K1" s="4">
        <v>2027</v>
      </c>
      <c r="L1" s="1">
        <v>2028</v>
      </c>
      <c r="M1" s="4">
        <v>2029</v>
      </c>
      <c r="N1" s="1">
        <v>2030</v>
      </c>
      <c r="O1" s="4">
        <v>2031</v>
      </c>
      <c r="P1" s="1">
        <v>2032</v>
      </c>
      <c r="Q1" s="4">
        <v>2033</v>
      </c>
      <c r="R1" s="1">
        <v>2034</v>
      </c>
      <c r="S1" s="4">
        <v>2035</v>
      </c>
      <c r="T1" s="1">
        <v>2036</v>
      </c>
      <c r="U1" s="4">
        <v>2037</v>
      </c>
      <c r="V1" s="1">
        <v>2038</v>
      </c>
      <c r="W1" s="4">
        <v>2039</v>
      </c>
      <c r="X1" s="1">
        <v>2040</v>
      </c>
      <c r="Y1" s="4">
        <v>2041</v>
      </c>
      <c r="Z1" s="1">
        <v>2042</v>
      </c>
      <c r="AA1" s="4">
        <v>2043</v>
      </c>
      <c r="AB1" s="1">
        <v>2044</v>
      </c>
      <c r="AC1" s="4">
        <v>2045</v>
      </c>
      <c r="AD1" s="1">
        <v>2046</v>
      </c>
      <c r="AE1" s="4">
        <v>2047</v>
      </c>
      <c r="AF1" s="1">
        <v>2048</v>
      </c>
      <c r="AG1" s="4">
        <v>2049</v>
      </c>
      <c r="AH1" s="1">
        <v>2050</v>
      </c>
    </row>
    <row r="2" spans="1:34">
      <c r="A2" s="1" t="s">
        <v>3</v>
      </c>
      <c r="B2" s="25">
        <v>2.1633908129876787</v>
      </c>
      <c r="C2" s="25">
        <v>2.1432857584501406</v>
      </c>
      <c r="D2" s="25">
        <v>2.1231807039126025</v>
      </c>
      <c r="E2" s="25">
        <v>2.1052705536531136</v>
      </c>
      <c r="F2" s="25">
        <v>2.0873604033936246</v>
      </c>
      <c r="G2" s="25">
        <v>2.0694502531341357</v>
      </c>
      <c r="H2" s="25">
        <v>2.0515401028746467</v>
      </c>
      <c r="I2" s="25">
        <v>2.0336299526151578</v>
      </c>
      <c r="J2" s="25">
        <v>2.020114123924472</v>
      </c>
      <c r="K2" s="25">
        <v>2.0065982952337791</v>
      </c>
      <c r="L2" s="25">
        <v>1.9930824665430862</v>
      </c>
      <c r="M2" s="25">
        <v>1.9795666378523968</v>
      </c>
      <c r="N2" s="25">
        <v>1.9660508091617039</v>
      </c>
      <c r="O2" s="25">
        <v>1.9547955803772439</v>
      </c>
      <c r="P2" s="25">
        <v>1.9435403515927803</v>
      </c>
      <c r="Q2" s="25">
        <v>1.9322851228083167</v>
      </c>
      <c r="R2" s="25">
        <v>1.9210298940238566</v>
      </c>
      <c r="S2" s="25">
        <v>1.909774665239393</v>
      </c>
      <c r="T2" s="25">
        <v>1.9131479041739023</v>
      </c>
      <c r="U2" s="25">
        <v>1.9165211431084108</v>
      </c>
      <c r="V2" s="25">
        <v>1.9198943820429202</v>
      </c>
      <c r="W2" s="25">
        <v>1.9232676209774295</v>
      </c>
      <c r="X2" s="25">
        <v>1.926640859911938</v>
      </c>
      <c r="Y2" s="25">
        <v>1.9390693144039801</v>
      </c>
      <c r="Z2" s="25">
        <v>1.9514977688960151</v>
      </c>
      <c r="AA2" s="25">
        <v>1.9639262233880537</v>
      </c>
      <c r="AB2" s="25">
        <v>1.9763546778800922</v>
      </c>
      <c r="AC2" s="25">
        <v>1.9887831323721308</v>
      </c>
      <c r="AD2" s="25">
        <v>2.0144520951104354</v>
      </c>
      <c r="AE2" s="25">
        <v>2.0401210578487365</v>
      </c>
      <c r="AF2" s="25">
        <v>2.0657900205870376</v>
      </c>
      <c r="AG2" s="25">
        <v>2.0914589833253387</v>
      </c>
      <c r="AH2" s="25">
        <v>2.1171279460636399</v>
      </c>
    </row>
    <row r="3" spans="1:34">
      <c r="A3" s="26" t="s">
        <v>4</v>
      </c>
      <c r="B3" s="13">
        <v>45</v>
      </c>
      <c r="C3" s="13">
        <f t="shared" ref="C3:L7" si="0">$B3</f>
        <v>45</v>
      </c>
      <c r="D3" s="13">
        <f t="shared" si="0"/>
        <v>45</v>
      </c>
      <c r="E3" s="13">
        <f t="shared" si="0"/>
        <v>45</v>
      </c>
      <c r="F3" s="13">
        <f t="shared" si="0"/>
        <v>45</v>
      </c>
      <c r="G3" s="13">
        <f t="shared" si="0"/>
        <v>45</v>
      </c>
      <c r="H3" s="13">
        <f t="shared" si="0"/>
        <v>45</v>
      </c>
      <c r="I3" s="13">
        <f t="shared" si="0"/>
        <v>45</v>
      </c>
      <c r="J3" s="13">
        <f t="shared" si="0"/>
        <v>45</v>
      </c>
      <c r="K3" s="13">
        <f t="shared" si="0"/>
        <v>45</v>
      </c>
      <c r="L3" s="13">
        <f t="shared" si="0"/>
        <v>45</v>
      </c>
      <c r="M3" s="13">
        <f t="shared" ref="M3:V7" si="1">$B3</f>
        <v>45</v>
      </c>
      <c r="N3" s="13">
        <f t="shared" si="1"/>
        <v>45</v>
      </c>
      <c r="O3" s="13">
        <f t="shared" si="1"/>
        <v>45</v>
      </c>
      <c r="P3" s="13">
        <f t="shared" si="1"/>
        <v>45</v>
      </c>
      <c r="Q3" s="13">
        <f t="shared" si="1"/>
        <v>45</v>
      </c>
      <c r="R3" s="13">
        <f t="shared" si="1"/>
        <v>45</v>
      </c>
      <c r="S3" s="13">
        <f t="shared" si="1"/>
        <v>45</v>
      </c>
      <c r="T3" s="13">
        <f t="shared" si="1"/>
        <v>45</v>
      </c>
      <c r="U3" s="13">
        <f t="shared" si="1"/>
        <v>45</v>
      </c>
      <c r="V3" s="13">
        <f t="shared" si="1"/>
        <v>45</v>
      </c>
      <c r="W3" s="13">
        <f t="shared" ref="W3:AH7" si="2">$B3</f>
        <v>45</v>
      </c>
      <c r="X3" s="13">
        <f t="shared" si="2"/>
        <v>45</v>
      </c>
      <c r="Y3" s="13">
        <f t="shared" si="2"/>
        <v>45</v>
      </c>
      <c r="Z3" s="13">
        <f t="shared" si="2"/>
        <v>45</v>
      </c>
      <c r="AA3" s="13">
        <f t="shared" si="2"/>
        <v>45</v>
      </c>
      <c r="AB3" s="13">
        <f t="shared" si="2"/>
        <v>45</v>
      </c>
      <c r="AC3" s="13">
        <f t="shared" si="2"/>
        <v>45</v>
      </c>
      <c r="AD3" s="13">
        <f t="shared" si="2"/>
        <v>45</v>
      </c>
      <c r="AE3" s="13">
        <f t="shared" si="2"/>
        <v>45</v>
      </c>
      <c r="AF3" s="13">
        <f t="shared" si="2"/>
        <v>45</v>
      </c>
      <c r="AG3" s="13">
        <f t="shared" si="2"/>
        <v>45</v>
      </c>
      <c r="AH3" s="13">
        <f t="shared" si="2"/>
        <v>45</v>
      </c>
    </row>
    <row r="4" spans="1:34">
      <c r="A4" s="1" t="s">
        <v>5</v>
      </c>
      <c r="B4" s="13">
        <v>180</v>
      </c>
      <c r="C4" s="13">
        <f t="shared" si="0"/>
        <v>180</v>
      </c>
      <c r="D4" s="13">
        <f t="shared" si="0"/>
        <v>180</v>
      </c>
      <c r="E4" s="13">
        <f t="shared" si="0"/>
        <v>180</v>
      </c>
      <c r="F4" s="13">
        <f t="shared" si="0"/>
        <v>180</v>
      </c>
      <c r="G4" s="13">
        <f t="shared" si="0"/>
        <v>180</v>
      </c>
      <c r="H4" s="13">
        <f t="shared" si="0"/>
        <v>180</v>
      </c>
      <c r="I4" s="13">
        <f t="shared" si="0"/>
        <v>180</v>
      </c>
      <c r="J4" s="13">
        <f t="shared" si="0"/>
        <v>180</v>
      </c>
      <c r="K4" s="13">
        <f t="shared" si="0"/>
        <v>180</v>
      </c>
      <c r="L4" s="13">
        <f t="shared" si="0"/>
        <v>180</v>
      </c>
      <c r="M4" s="13">
        <f t="shared" si="1"/>
        <v>180</v>
      </c>
      <c r="N4" s="13">
        <f t="shared" si="1"/>
        <v>180</v>
      </c>
      <c r="O4" s="13">
        <f t="shared" si="1"/>
        <v>180</v>
      </c>
      <c r="P4" s="13">
        <f t="shared" si="1"/>
        <v>180</v>
      </c>
      <c r="Q4" s="13">
        <f t="shared" si="1"/>
        <v>180</v>
      </c>
      <c r="R4" s="13">
        <f t="shared" si="1"/>
        <v>180</v>
      </c>
      <c r="S4" s="13">
        <f t="shared" si="1"/>
        <v>180</v>
      </c>
      <c r="T4" s="13">
        <f t="shared" si="1"/>
        <v>180</v>
      </c>
      <c r="U4" s="13">
        <f t="shared" si="1"/>
        <v>180</v>
      </c>
      <c r="V4" s="13">
        <f t="shared" si="1"/>
        <v>180</v>
      </c>
      <c r="W4" s="13">
        <f t="shared" si="2"/>
        <v>180</v>
      </c>
      <c r="X4" s="13">
        <f t="shared" si="2"/>
        <v>180</v>
      </c>
      <c r="Y4" s="13">
        <f t="shared" si="2"/>
        <v>180</v>
      </c>
      <c r="Z4" s="13">
        <f t="shared" si="2"/>
        <v>180</v>
      </c>
      <c r="AA4" s="13">
        <f t="shared" si="2"/>
        <v>180</v>
      </c>
      <c r="AB4" s="13">
        <f t="shared" si="2"/>
        <v>180</v>
      </c>
      <c r="AC4" s="13">
        <f t="shared" si="2"/>
        <v>180</v>
      </c>
      <c r="AD4" s="13">
        <f t="shared" si="2"/>
        <v>180</v>
      </c>
      <c r="AE4" s="13">
        <f t="shared" si="2"/>
        <v>180</v>
      </c>
      <c r="AF4" s="13">
        <f t="shared" si="2"/>
        <v>180</v>
      </c>
      <c r="AG4" s="13">
        <f t="shared" si="2"/>
        <v>180</v>
      </c>
      <c r="AH4" s="13">
        <f t="shared" si="2"/>
        <v>180</v>
      </c>
    </row>
    <row r="5" spans="1:34">
      <c r="A5" s="26" t="s">
        <v>6</v>
      </c>
      <c r="B5" s="13">
        <v>1000</v>
      </c>
      <c r="C5" s="13">
        <f t="shared" si="0"/>
        <v>1000</v>
      </c>
      <c r="D5" s="13">
        <f t="shared" si="0"/>
        <v>1000</v>
      </c>
      <c r="E5" s="13">
        <f t="shared" si="0"/>
        <v>1000</v>
      </c>
      <c r="F5" s="13">
        <f t="shared" si="0"/>
        <v>1000</v>
      </c>
      <c r="G5" s="13">
        <f t="shared" si="0"/>
        <v>1000</v>
      </c>
      <c r="H5" s="13">
        <f t="shared" si="0"/>
        <v>1000</v>
      </c>
      <c r="I5" s="13">
        <f t="shared" si="0"/>
        <v>1000</v>
      </c>
      <c r="J5" s="13">
        <f t="shared" si="0"/>
        <v>1000</v>
      </c>
      <c r="K5" s="13">
        <f t="shared" si="0"/>
        <v>1000</v>
      </c>
      <c r="L5" s="13">
        <f t="shared" si="0"/>
        <v>1000</v>
      </c>
      <c r="M5" s="13">
        <f t="shared" si="1"/>
        <v>1000</v>
      </c>
      <c r="N5" s="13">
        <f t="shared" si="1"/>
        <v>1000</v>
      </c>
      <c r="O5" s="13">
        <f t="shared" si="1"/>
        <v>1000</v>
      </c>
      <c r="P5" s="13">
        <f t="shared" si="1"/>
        <v>1000</v>
      </c>
      <c r="Q5" s="13">
        <f t="shared" si="1"/>
        <v>1000</v>
      </c>
      <c r="R5" s="13">
        <f t="shared" si="1"/>
        <v>1000</v>
      </c>
      <c r="S5" s="13">
        <f t="shared" si="1"/>
        <v>1000</v>
      </c>
      <c r="T5" s="13">
        <f t="shared" si="1"/>
        <v>1000</v>
      </c>
      <c r="U5" s="13">
        <f t="shared" si="1"/>
        <v>1000</v>
      </c>
      <c r="V5" s="13">
        <f t="shared" si="1"/>
        <v>1000</v>
      </c>
      <c r="W5" s="13">
        <f t="shared" si="2"/>
        <v>1000</v>
      </c>
      <c r="X5" s="13">
        <f t="shared" si="2"/>
        <v>1000</v>
      </c>
      <c r="Y5" s="13">
        <f t="shared" si="2"/>
        <v>1000</v>
      </c>
      <c r="Z5" s="13">
        <f t="shared" si="2"/>
        <v>1000</v>
      </c>
      <c r="AA5" s="13">
        <f t="shared" si="2"/>
        <v>1000</v>
      </c>
      <c r="AB5" s="13">
        <f t="shared" si="2"/>
        <v>1000</v>
      </c>
      <c r="AC5" s="13">
        <f t="shared" si="2"/>
        <v>1000</v>
      </c>
      <c r="AD5" s="13">
        <f t="shared" si="2"/>
        <v>1000</v>
      </c>
      <c r="AE5" s="13">
        <f t="shared" si="2"/>
        <v>1000</v>
      </c>
      <c r="AF5" s="13">
        <f t="shared" si="2"/>
        <v>1000</v>
      </c>
      <c r="AG5" s="13">
        <f t="shared" si="2"/>
        <v>1000</v>
      </c>
      <c r="AH5" s="13">
        <f t="shared" si="2"/>
        <v>1000</v>
      </c>
    </row>
    <row r="6" spans="1:34">
      <c r="A6" s="27" t="s">
        <v>7</v>
      </c>
      <c r="B6" s="13">
        <v>756.78378378378375</v>
      </c>
      <c r="C6" s="13">
        <f t="shared" si="0"/>
        <v>756.78378378378375</v>
      </c>
      <c r="D6" s="13">
        <f t="shared" si="0"/>
        <v>756.78378378378375</v>
      </c>
      <c r="E6" s="13">
        <f t="shared" si="0"/>
        <v>756.78378378378375</v>
      </c>
      <c r="F6" s="13">
        <f t="shared" si="0"/>
        <v>756.78378378378375</v>
      </c>
      <c r="G6" s="13">
        <f t="shared" si="0"/>
        <v>756.78378378378375</v>
      </c>
      <c r="H6" s="13">
        <f t="shared" si="0"/>
        <v>756.78378378378375</v>
      </c>
      <c r="I6" s="13">
        <f t="shared" si="0"/>
        <v>756.78378378378375</v>
      </c>
      <c r="J6" s="13">
        <f t="shared" si="0"/>
        <v>756.78378378378375</v>
      </c>
      <c r="K6" s="13">
        <f t="shared" si="0"/>
        <v>756.78378378378375</v>
      </c>
      <c r="L6" s="13">
        <f t="shared" si="0"/>
        <v>756.78378378378375</v>
      </c>
      <c r="M6" s="13">
        <f t="shared" si="1"/>
        <v>756.78378378378375</v>
      </c>
      <c r="N6" s="13">
        <f t="shared" si="1"/>
        <v>756.78378378378375</v>
      </c>
      <c r="O6" s="13">
        <f t="shared" si="1"/>
        <v>756.78378378378375</v>
      </c>
      <c r="P6" s="13">
        <f t="shared" si="1"/>
        <v>756.78378378378375</v>
      </c>
      <c r="Q6" s="13">
        <f t="shared" si="1"/>
        <v>756.78378378378375</v>
      </c>
      <c r="R6" s="13">
        <f t="shared" si="1"/>
        <v>756.78378378378375</v>
      </c>
      <c r="S6" s="13">
        <f t="shared" si="1"/>
        <v>756.78378378378375</v>
      </c>
      <c r="T6" s="13">
        <f t="shared" si="1"/>
        <v>756.78378378378375</v>
      </c>
      <c r="U6" s="13">
        <f t="shared" si="1"/>
        <v>756.78378378378375</v>
      </c>
      <c r="V6" s="13">
        <f t="shared" si="1"/>
        <v>756.78378378378375</v>
      </c>
      <c r="W6" s="13">
        <f t="shared" si="2"/>
        <v>756.78378378378375</v>
      </c>
      <c r="X6" s="13">
        <f t="shared" si="2"/>
        <v>756.78378378378375</v>
      </c>
      <c r="Y6" s="13">
        <f t="shared" si="2"/>
        <v>756.78378378378375</v>
      </c>
      <c r="Z6" s="13">
        <f t="shared" si="2"/>
        <v>756.78378378378375</v>
      </c>
      <c r="AA6" s="13">
        <f t="shared" si="2"/>
        <v>756.78378378378375</v>
      </c>
      <c r="AB6" s="13">
        <f t="shared" si="2"/>
        <v>756.78378378378375</v>
      </c>
      <c r="AC6" s="13">
        <f t="shared" si="2"/>
        <v>756.78378378378375</v>
      </c>
      <c r="AD6" s="13">
        <f t="shared" si="2"/>
        <v>756.78378378378375</v>
      </c>
      <c r="AE6" s="13">
        <f t="shared" si="2"/>
        <v>756.78378378378375</v>
      </c>
      <c r="AF6" s="13">
        <f t="shared" si="2"/>
        <v>756.78378378378375</v>
      </c>
      <c r="AG6" s="13">
        <f t="shared" si="2"/>
        <v>756.78378378378375</v>
      </c>
      <c r="AH6" s="13">
        <f t="shared" si="2"/>
        <v>756.78378378378375</v>
      </c>
    </row>
    <row r="7" spans="1:34">
      <c r="A7" s="1" t="s">
        <v>8</v>
      </c>
      <c r="B7" s="25">
        <v>2</v>
      </c>
      <c r="C7" s="25">
        <f t="shared" si="0"/>
        <v>2</v>
      </c>
      <c r="D7" s="25">
        <f t="shared" si="0"/>
        <v>2</v>
      </c>
      <c r="E7" s="25">
        <f t="shared" si="0"/>
        <v>2</v>
      </c>
      <c r="F7" s="25">
        <f t="shared" si="0"/>
        <v>2</v>
      </c>
      <c r="G7" s="25">
        <f t="shared" si="0"/>
        <v>2</v>
      </c>
      <c r="H7" s="25">
        <f t="shared" si="0"/>
        <v>2</v>
      </c>
      <c r="I7" s="25">
        <f t="shared" si="0"/>
        <v>2</v>
      </c>
      <c r="J7" s="25">
        <f t="shared" si="0"/>
        <v>2</v>
      </c>
      <c r="K7" s="25">
        <f t="shared" si="0"/>
        <v>2</v>
      </c>
      <c r="L7" s="25">
        <f t="shared" si="0"/>
        <v>2</v>
      </c>
      <c r="M7" s="25">
        <f t="shared" si="1"/>
        <v>2</v>
      </c>
      <c r="N7" s="25">
        <f t="shared" si="1"/>
        <v>2</v>
      </c>
      <c r="O7" s="25">
        <f t="shared" si="1"/>
        <v>2</v>
      </c>
      <c r="P7" s="25">
        <f t="shared" si="1"/>
        <v>2</v>
      </c>
      <c r="Q7" s="25">
        <f t="shared" si="1"/>
        <v>2</v>
      </c>
      <c r="R7" s="25">
        <f t="shared" si="1"/>
        <v>2</v>
      </c>
      <c r="S7" s="25">
        <f t="shared" si="1"/>
        <v>2</v>
      </c>
      <c r="T7" s="25">
        <f t="shared" si="1"/>
        <v>2</v>
      </c>
      <c r="U7" s="25">
        <f t="shared" si="1"/>
        <v>2</v>
      </c>
      <c r="V7" s="25">
        <f t="shared" si="1"/>
        <v>2</v>
      </c>
      <c r="W7" s="25">
        <f t="shared" si="2"/>
        <v>2</v>
      </c>
      <c r="X7" s="25">
        <f t="shared" si="2"/>
        <v>2</v>
      </c>
      <c r="Y7" s="25">
        <f t="shared" si="2"/>
        <v>2</v>
      </c>
      <c r="Z7" s="25">
        <f t="shared" si="2"/>
        <v>2</v>
      </c>
      <c r="AA7" s="25">
        <f t="shared" si="2"/>
        <v>2</v>
      </c>
      <c r="AB7" s="25">
        <f t="shared" si="2"/>
        <v>2</v>
      </c>
      <c r="AC7" s="25">
        <f t="shared" si="2"/>
        <v>2</v>
      </c>
      <c r="AD7" s="25">
        <f t="shared" si="2"/>
        <v>2</v>
      </c>
      <c r="AE7" s="25">
        <f t="shared" si="2"/>
        <v>2</v>
      </c>
      <c r="AF7" s="25">
        <f t="shared" si="2"/>
        <v>2</v>
      </c>
      <c r="AG7" s="25">
        <f t="shared" si="2"/>
        <v>2</v>
      </c>
      <c r="AH7" s="25">
        <f t="shared" si="2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7"/>
  <sheetViews>
    <sheetView workbookViewId="0">
      <selection activeCell="B8" sqref="B8"/>
    </sheetView>
  </sheetViews>
  <sheetFormatPr defaultRowHeight="15"/>
  <cols>
    <col min="1" max="1" width="11.85546875" customWidth="1"/>
  </cols>
  <sheetData>
    <row r="1" spans="1:36" s="1" customFormat="1" ht="45">
      <c r="A1" s="14" t="s">
        <v>36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3</v>
      </c>
      <c r="B2" s="11">
        <v>1.7</v>
      </c>
      <c r="C2">
        <f t="shared" ref="C2:R7" si="0">$B2</f>
        <v>1.7</v>
      </c>
      <c r="D2">
        <f t="shared" si="0"/>
        <v>1.7</v>
      </c>
      <c r="E2">
        <f t="shared" si="0"/>
        <v>1.7</v>
      </c>
      <c r="F2">
        <f t="shared" si="0"/>
        <v>1.7</v>
      </c>
      <c r="G2">
        <f t="shared" si="0"/>
        <v>1.7</v>
      </c>
      <c r="H2">
        <f t="shared" si="0"/>
        <v>1.7</v>
      </c>
      <c r="I2">
        <f t="shared" si="0"/>
        <v>1.7</v>
      </c>
      <c r="J2">
        <f t="shared" si="0"/>
        <v>1.7</v>
      </c>
      <c r="K2">
        <f t="shared" si="0"/>
        <v>1.7</v>
      </c>
      <c r="L2">
        <f t="shared" si="0"/>
        <v>1.7</v>
      </c>
      <c r="M2">
        <f t="shared" si="0"/>
        <v>1.7</v>
      </c>
      <c r="N2">
        <f t="shared" si="0"/>
        <v>1.7</v>
      </c>
      <c r="O2">
        <f t="shared" si="0"/>
        <v>1.7</v>
      </c>
      <c r="P2">
        <f t="shared" si="0"/>
        <v>1.7</v>
      </c>
      <c r="Q2">
        <f t="shared" si="0"/>
        <v>1.7</v>
      </c>
      <c r="R2">
        <f t="shared" si="0"/>
        <v>1.7</v>
      </c>
      <c r="S2">
        <f t="shared" ref="S2:AJ7" si="1">$B2</f>
        <v>1.7</v>
      </c>
      <c r="T2">
        <f t="shared" si="1"/>
        <v>1.7</v>
      </c>
      <c r="U2">
        <f t="shared" si="1"/>
        <v>1.7</v>
      </c>
      <c r="V2">
        <f t="shared" si="1"/>
        <v>1.7</v>
      </c>
      <c r="W2">
        <f t="shared" si="1"/>
        <v>1.7</v>
      </c>
      <c r="X2">
        <f t="shared" si="1"/>
        <v>1.7</v>
      </c>
      <c r="Y2">
        <f t="shared" si="1"/>
        <v>1.7</v>
      </c>
      <c r="Z2">
        <f t="shared" si="1"/>
        <v>1.7</v>
      </c>
      <c r="AA2">
        <f t="shared" si="1"/>
        <v>1.7</v>
      </c>
      <c r="AB2">
        <f t="shared" si="1"/>
        <v>1.7</v>
      </c>
      <c r="AC2">
        <f t="shared" si="1"/>
        <v>1.7</v>
      </c>
      <c r="AD2">
        <f t="shared" si="1"/>
        <v>1.7</v>
      </c>
      <c r="AE2">
        <f t="shared" si="1"/>
        <v>1.7</v>
      </c>
      <c r="AF2">
        <f t="shared" si="1"/>
        <v>1.7</v>
      </c>
      <c r="AG2">
        <f t="shared" si="1"/>
        <v>1.7</v>
      </c>
      <c r="AH2">
        <f t="shared" si="1"/>
        <v>1.7</v>
      </c>
      <c r="AI2">
        <f t="shared" si="1"/>
        <v>1.7</v>
      </c>
      <c r="AJ2">
        <f t="shared" si="1"/>
        <v>1.7</v>
      </c>
    </row>
    <row r="3" spans="1:36">
      <c r="A3" s="1" t="s">
        <v>4</v>
      </c>
      <c r="B3" s="12">
        <v>6.0999999999999979</v>
      </c>
      <c r="C3">
        <f t="shared" si="0"/>
        <v>6.0999999999999979</v>
      </c>
      <c r="D3">
        <f t="shared" si="0"/>
        <v>6.0999999999999979</v>
      </c>
      <c r="E3">
        <f t="shared" si="0"/>
        <v>6.0999999999999979</v>
      </c>
      <c r="F3">
        <f t="shared" si="0"/>
        <v>6.0999999999999979</v>
      </c>
      <c r="G3">
        <f t="shared" si="0"/>
        <v>6.0999999999999979</v>
      </c>
      <c r="H3">
        <f t="shared" si="0"/>
        <v>6.0999999999999979</v>
      </c>
      <c r="I3">
        <f t="shared" si="0"/>
        <v>6.0999999999999979</v>
      </c>
      <c r="J3">
        <f t="shared" si="0"/>
        <v>6.0999999999999979</v>
      </c>
      <c r="K3">
        <f t="shared" si="0"/>
        <v>6.0999999999999979</v>
      </c>
      <c r="L3">
        <f t="shared" si="0"/>
        <v>6.0999999999999979</v>
      </c>
      <c r="M3">
        <f t="shared" si="0"/>
        <v>6.0999999999999979</v>
      </c>
      <c r="N3">
        <f t="shared" si="0"/>
        <v>6.0999999999999979</v>
      </c>
      <c r="O3">
        <f t="shared" si="0"/>
        <v>6.0999999999999979</v>
      </c>
      <c r="P3">
        <f t="shared" si="0"/>
        <v>6.0999999999999979</v>
      </c>
      <c r="Q3">
        <f t="shared" si="0"/>
        <v>6.0999999999999979</v>
      </c>
      <c r="R3">
        <f t="shared" si="0"/>
        <v>6.0999999999999979</v>
      </c>
      <c r="S3">
        <f t="shared" si="1"/>
        <v>6.0999999999999979</v>
      </c>
      <c r="T3">
        <f t="shared" si="1"/>
        <v>6.0999999999999979</v>
      </c>
      <c r="U3">
        <f t="shared" si="1"/>
        <v>6.0999999999999979</v>
      </c>
      <c r="V3">
        <f t="shared" si="1"/>
        <v>6.0999999999999979</v>
      </c>
      <c r="W3">
        <f t="shared" si="1"/>
        <v>6.0999999999999979</v>
      </c>
      <c r="X3">
        <f t="shared" si="1"/>
        <v>6.0999999999999979</v>
      </c>
      <c r="Y3">
        <f t="shared" si="1"/>
        <v>6.0999999999999979</v>
      </c>
      <c r="Z3">
        <f t="shared" si="1"/>
        <v>6.0999999999999979</v>
      </c>
      <c r="AA3">
        <f t="shared" si="1"/>
        <v>6.0999999999999979</v>
      </c>
      <c r="AB3">
        <f t="shared" si="1"/>
        <v>6.0999999999999979</v>
      </c>
      <c r="AC3">
        <f t="shared" si="1"/>
        <v>6.0999999999999979</v>
      </c>
      <c r="AD3">
        <f t="shared" si="1"/>
        <v>6.0999999999999979</v>
      </c>
      <c r="AE3">
        <f t="shared" si="1"/>
        <v>6.0999999999999979</v>
      </c>
      <c r="AF3">
        <f t="shared" si="1"/>
        <v>6.0999999999999979</v>
      </c>
      <c r="AG3">
        <f t="shared" si="1"/>
        <v>6.0999999999999979</v>
      </c>
      <c r="AH3">
        <f t="shared" si="1"/>
        <v>6.0999999999999979</v>
      </c>
      <c r="AI3">
        <f t="shared" si="1"/>
        <v>6.0999999999999979</v>
      </c>
      <c r="AJ3">
        <f t="shared" si="1"/>
        <v>6.0999999999999979</v>
      </c>
    </row>
    <row r="4" spans="1:36">
      <c r="A4" s="1" t="s">
        <v>5</v>
      </c>
      <c r="B4" s="13">
        <v>17.34</v>
      </c>
      <c r="C4" s="13">
        <f t="shared" si="0"/>
        <v>17.34</v>
      </c>
      <c r="D4" s="13">
        <f t="shared" si="0"/>
        <v>17.34</v>
      </c>
      <c r="E4" s="13">
        <f t="shared" si="0"/>
        <v>17.34</v>
      </c>
      <c r="F4" s="13">
        <f t="shared" si="0"/>
        <v>17.34</v>
      </c>
      <c r="G4" s="13">
        <f t="shared" si="0"/>
        <v>17.34</v>
      </c>
      <c r="H4" s="13">
        <f t="shared" si="0"/>
        <v>17.34</v>
      </c>
      <c r="I4" s="13">
        <f t="shared" si="0"/>
        <v>17.34</v>
      </c>
      <c r="J4" s="13">
        <f t="shared" si="0"/>
        <v>17.34</v>
      </c>
      <c r="K4" s="13">
        <f t="shared" si="0"/>
        <v>17.34</v>
      </c>
      <c r="L4" s="13">
        <f t="shared" si="0"/>
        <v>17.34</v>
      </c>
      <c r="M4" s="13">
        <f t="shared" si="0"/>
        <v>17.34</v>
      </c>
      <c r="N4" s="13">
        <f t="shared" si="0"/>
        <v>17.34</v>
      </c>
      <c r="O4" s="13">
        <f t="shared" si="0"/>
        <v>17.34</v>
      </c>
      <c r="P4" s="13">
        <f t="shared" si="0"/>
        <v>17.34</v>
      </c>
      <c r="Q4" s="13">
        <f t="shared" si="0"/>
        <v>17.34</v>
      </c>
      <c r="R4" s="13">
        <f t="shared" si="0"/>
        <v>17.34</v>
      </c>
      <c r="S4" s="13">
        <f t="shared" si="1"/>
        <v>17.34</v>
      </c>
      <c r="T4" s="13">
        <f t="shared" si="1"/>
        <v>17.34</v>
      </c>
      <c r="U4" s="13">
        <f t="shared" si="1"/>
        <v>17.34</v>
      </c>
      <c r="V4" s="13">
        <f t="shared" si="1"/>
        <v>17.34</v>
      </c>
      <c r="W4" s="13">
        <f t="shared" si="1"/>
        <v>17.34</v>
      </c>
      <c r="X4" s="13">
        <f t="shared" si="1"/>
        <v>17.34</v>
      </c>
      <c r="Y4" s="13">
        <f t="shared" si="1"/>
        <v>17.34</v>
      </c>
      <c r="Z4" s="13">
        <f t="shared" si="1"/>
        <v>17.34</v>
      </c>
      <c r="AA4" s="13">
        <f t="shared" si="1"/>
        <v>17.34</v>
      </c>
      <c r="AB4" s="13">
        <f t="shared" si="1"/>
        <v>17.34</v>
      </c>
      <c r="AC4" s="13">
        <f t="shared" si="1"/>
        <v>17.34</v>
      </c>
      <c r="AD4" s="13">
        <f t="shared" si="1"/>
        <v>17.34</v>
      </c>
      <c r="AE4" s="13">
        <f t="shared" si="1"/>
        <v>17.34</v>
      </c>
      <c r="AF4" s="13">
        <f t="shared" si="1"/>
        <v>17.34</v>
      </c>
      <c r="AG4" s="13">
        <f t="shared" si="1"/>
        <v>17.34</v>
      </c>
      <c r="AH4" s="13">
        <f t="shared" si="1"/>
        <v>17.34</v>
      </c>
      <c r="AI4" s="13">
        <f t="shared" si="1"/>
        <v>17.34</v>
      </c>
      <c r="AJ4" s="13">
        <f t="shared" si="1"/>
        <v>17.34</v>
      </c>
    </row>
    <row r="5" spans="1:36">
      <c r="A5" s="1" t="s">
        <v>6</v>
      </c>
      <c r="B5" s="13">
        <v>2830</v>
      </c>
      <c r="C5" s="13">
        <f t="shared" si="0"/>
        <v>2830</v>
      </c>
      <c r="D5" s="13">
        <f t="shared" si="0"/>
        <v>2830</v>
      </c>
      <c r="E5" s="13">
        <f t="shared" si="0"/>
        <v>2830</v>
      </c>
      <c r="F5" s="13">
        <f t="shared" si="0"/>
        <v>2830</v>
      </c>
      <c r="G5" s="13">
        <f t="shared" si="0"/>
        <v>2830</v>
      </c>
      <c r="H5" s="13">
        <f t="shared" si="0"/>
        <v>2830</v>
      </c>
      <c r="I5" s="13">
        <f t="shared" si="0"/>
        <v>2830</v>
      </c>
      <c r="J5" s="13">
        <f t="shared" si="0"/>
        <v>2830</v>
      </c>
      <c r="K5" s="13">
        <f t="shared" si="0"/>
        <v>2830</v>
      </c>
      <c r="L5" s="13">
        <f t="shared" si="0"/>
        <v>2830</v>
      </c>
      <c r="M5" s="13">
        <f t="shared" si="0"/>
        <v>2830</v>
      </c>
      <c r="N5" s="13">
        <f t="shared" si="0"/>
        <v>2830</v>
      </c>
      <c r="O5" s="13">
        <f t="shared" si="0"/>
        <v>2830</v>
      </c>
      <c r="P5" s="13">
        <f t="shared" si="0"/>
        <v>2830</v>
      </c>
      <c r="Q5" s="13">
        <f t="shared" si="0"/>
        <v>2830</v>
      </c>
      <c r="R5" s="13">
        <f t="shared" si="0"/>
        <v>2830</v>
      </c>
      <c r="S5" s="13">
        <f t="shared" si="1"/>
        <v>2830</v>
      </c>
      <c r="T5" s="13">
        <f t="shared" si="1"/>
        <v>2830</v>
      </c>
      <c r="U5" s="13">
        <f t="shared" si="1"/>
        <v>2830</v>
      </c>
      <c r="V5" s="13">
        <f t="shared" si="1"/>
        <v>2830</v>
      </c>
      <c r="W5" s="13">
        <f t="shared" si="1"/>
        <v>2830</v>
      </c>
      <c r="X5" s="13">
        <f t="shared" si="1"/>
        <v>2830</v>
      </c>
      <c r="Y5" s="13">
        <f t="shared" si="1"/>
        <v>2830</v>
      </c>
      <c r="Z5" s="13">
        <f t="shared" si="1"/>
        <v>2830</v>
      </c>
      <c r="AA5" s="13">
        <f t="shared" si="1"/>
        <v>2830</v>
      </c>
      <c r="AB5" s="13">
        <f t="shared" si="1"/>
        <v>2830</v>
      </c>
      <c r="AC5" s="13">
        <f t="shared" si="1"/>
        <v>2830</v>
      </c>
      <c r="AD5" s="13">
        <f t="shared" si="1"/>
        <v>2830</v>
      </c>
      <c r="AE5" s="13">
        <f t="shared" si="1"/>
        <v>2830</v>
      </c>
      <c r="AF5" s="13">
        <f t="shared" si="1"/>
        <v>2830</v>
      </c>
      <c r="AG5" s="13">
        <f t="shared" si="1"/>
        <v>2830</v>
      </c>
      <c r="AH5" s="13">
        <f t="shared" si="1"/>
        <v>2830</v>
      </c>
      <c r="AI5" s="13">
        <f t="shared" si="1"/>
        <v>2830</v>
      </c>
      <c r="AJ5" s="13">
        <f t="shared" si="1"/>
        <v>2830</v>
      </c>
    </row>
    <row r="6" spans="1:36">
      <c r="A6" s="1" t="s">
        <v>7</v>
      </c>
      <c r="B6" s="13">
        <v>1974.4736422180429</v>
      </c>
      <c r="C6" s="13">
        <f t="shared" si="0"/>
        <v>1974.4736422180429</v>
      </c>
      <c r="D6" s="13">
        <f t="shared" si="0"/>
        <v>1974.4736422180429</v>
      </c>
      <c r="E6" s="13">
        <f t="shared" si="0"/>
        <v>1974.4736422180429</v>
      </c>
      <c r="F6" s="13">
        <f t="shared" si="0"/>
        <v>1974.4736422180429</v>
      </c>
      <c r="G6" s="13">
        <f t="shared" si="0"/>
        <v>1974.4736422180429</v>
      </c>
      <c r="H6" s="13">
        <f t="shared" si="0"/>
        <v>1974.4736422180429</v>
      </c>
      <c r="I6" s="13">
        <f t="shared" si="0"/>
        <v>1974.4736422180429</v>
      </c>
      <c r="J6" s="13">
        <f t="shared" si="0"/>
        <v>1974.4736422180429</v>
      </c>
      <c r="K6" s="13">
        <f t="shared" si="0"/>
        <v>1974.4736422180429</v>
      </c>
      <c r="L6" s="13">
        <f t="shared" si="0"/>
        <v>1974.4736422180429</v>
      </c>
      <c r="M6" s="13">
        <f t="shared" si="0"/>
        <v>1974.4736422180429</v>
      </c>
      <c r="N6" s="13">
        <f t="shared" si="0"/>
        <v>1974.4736422180429</v>
      </c>
      <c r="O6" s="13">
        <f t="shared" si="0"/>
        <v>1974.4736422180429</v>
      </c>
      <c r="P6" s="13">
        <f t="shared" si="0"/>
        <v>1974.4736422180429</v>
      </c>
      <c r="Q6" s="13">
        <f t="shared" si="0"/>
        <v>1974.4736422180429</v>
      </c>
      <c r="R6" s="13">
        <f t="shared" si="0"/>
        <v>1974.4736422180429</v>
      </c>
      <c r="S6" s="13">
        <f t="shared" si="1"/>
        <v>1974.4736422180429</v>
      </c>
      <c r="T6" s="13">
        <f t="shared" si="1"/>
        <v>1974.4736422180429</v>
      </c>
      <c r="U6" s="13">
        <f t="shared" si="1"/>
        <v>1974.4736422180429</v>
      </c>
      <c r="V6" s="13">
        <f t="shared" si="1"/>
        <v>1974.4736422180429</v>
      </c>
      <c r="W6" s="13">
        <f t="shared" si="1"/>
        <v>1974.4736422180429</v>
      </c>
      <c r="X6" s="13">
        <f t="shared" si="1"/>
        <v>1974.4736422180429</v>
      </c>
      <c r="Y6" s="13">
        <f t="shared" si="1"/>
        <v>1974.4736422180429</v>
      </c>
      <c r="Z6" s="13">
        <f t="shared" si="1"/>
        <v>1974.4736422180429</v>
      </c>
      <c r="AA6" s="13">
        <f t="shared" si="1"/>
        <v>1974.4736422180429</v>
      </c>
      <c r="AB6" s="13">
        <f t="shared" si="1"/>
        <v>1974.4736422180429</v>
      </c>
      <c r="AC6" s="13">
        <f t="shared" si="1"/>
        <v>1974.4736422180429</v>
      </c>
      <c r="AD6" s="13">
        <f t="shared" si="1"/>
        <v>1974.4736422180429</v>
      </c>
      <c r="AE6" s="13">
        <f t="shared" si="1"/>
        <v>1974.4736422180429</v>
      </c>
      <c r="AF6" s="13">
        <f t="shared" si="1"/>
        <v>1974.4736422180429</v>
      </c>
      <c r="AG6" s="13">
        <f t="shared" si="1"/>
        <v>1974.4736422180429</v>
      </c>
      <c r="AH6" s="13">
        <f t="shared" si="1"/>
        <v>1974.4736422180429</v>
      </c>
      <c r="AI6" s="13">
        <f t="shared" si="1"/>
        <v>1974.4736422180429</v>
      </c>
      <c r="AJ6" s="13">
        <f t="shared" si="1"/>
        <v>1974.4736422180429</v>
      </c>
    </row>
    <row r="7" spans="1:36">
      <c r="A7" s="1" t="s">
        <v>8</v>
      </c>
      <c r="B7">
        <v>2</v>
      </c>
      <c r="C7">
        <f t="shared" si="0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1"/>
        <v>2</v>
      </c>
      <c r="T7">
        <f t="shared" si="1"/>
        <v>2</v>
      </c>
      <c r="U7">
        <f t="shared" si="1"/>
        <v>2</v>
      </c>
      <c r="V7">
        <f t="shared" si="1"/>
        <v>2</v>
      </c>
      <c r="W7">
        <f t="shared" si="1"/>
        <v>2</v>
      </c>
      <c r="X7">
        <f t="shared" si="1"/>
        <v>2</v>
      </c>
      <c r="Y7">
        <f t="shared" si="1"/>
        <v>2</v>
      </c>
      <c r="Z7">
        <f t="shared" si="1"/>
        <v>2</v>
      </c>
      <c r="AA7">
        <f t="shared" si="1"/>
        <v>2</v>
      </c>
      <c r="AB7">
        <f t="shared" si="1"/>
        <v>2</v>
      </c>
      <c r="AC7">
        <f t="shared" si="1"/>
        <v>2</v>
      </c>
      <c r="AD7">
        <f t="shared" si="1"/>
        <v>2</v>
      </c>
      <c r="AE7">
        <f t="shared" si="1"/>
        <v>2</v>
      </c>
      <c r="AF7">
        <f t="shared" si="1"/>
        <v>2</v>
      </c>
      <c r="AG7">
        <f t="shared" si="1"/>
        <v>2</v>
      </c>
      <c r="AH7">
        <f t="shared" si="1"/>
        <v>2</v>
      </c>
      <c r="AI7">
        <f t="shared" si="1"/>
        <v>2</v>
      </c>
      <c r="AJ7">
        <f t="shared" si="1"/>
        <v>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7"/>
  <sheetViews>
    <sheetView workbookViewId="0">
      <selection activeCell="B2" sqref="B2"/>
    </sheetView>
  </sheetViews>
  <sheetFormatPr defaultColWidth="9.140625" defaultRowHeight="15"/>
  <cols>
    <col min="1" max="1" width="16.5703125" style="6" customWidth="1"/>
    <col min="2" max="2" width="9.7109375" style="6" customWidth="1"/>
    <col min="3" max="3" width="8.7109375" style="6" customWidth="1"/>
    <col min="4" max="36" width="9.5703125" style="6" bestFit="1" customWidth="1"/>
    <col min="37" max="16384" width="9.140625" style="6"/>
  </cols>
  <sheetData>
    <row r="1" spans="1:36">
      <c r="A1" s="5" t="s">
        <v>2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2022</v>
      </c>
      <c r="I1" s="4">
        <v>2023</v>
      </c>
      <c r="J1" s="4">
        <v>2024</v>
      </c>
      <c r="K1" s="4">
        <v>2025</v>
      </c>
      <c r="L1" s="4">
        <v>2026</v>
      </c>
      <c r="M1" s="4">
        <v>2027</v>
      </c>
      <c r="N1" s="4">
        <v>2028</v>
      </c>
      <c r="O1" s="4">
        <v>2029</v>
      </c>
      <c r="P1" s="4">
        <v>2030</v>
      </c>
      <c r="Q1" s="4">
        <v>2031</v>
      </c>
      <c r="R1" s="4">
        <v>2032</v>
      </c>
      <c r="S1" s="4">
        <v>2033</v>
      </c>
      <c r="T1" s="4">
        <v>2034</v>
      </c>
      <c r="U1" s="4">
        <v>2035</v>
      </c>
      <c r="V1" s="4">
        <v>2036</v>
      </c>
      <c r="W1" s="4">
        <v>2037</v>
      </c>
      <c r="X1" s="4">
        <v>2038</v>
      </c>
      <c r="Y1" s="4">
        <v>2039</v>
      </c>
      <c r="Z1" s="4">
        <v>2040</v>
      </c>
      <c r="AA1" s="4">
        <v>2041</v>
      </c>
      <c r="AB1" s="4">
        <v>2042</v>
      </c>
      <c r="AC1" s="4">
        <v>2043</v>
      </c>
      <c r="AD1" s="4">
        <v>2044</v>
      </c>
      <c r="AE1" s="4">
        <v>2045</v>
      </c>
      <c r="AF1" s="4">
        <v>2046</v>
      </c>
      <c r="AG1" s="4">
        <v>2047</v>
      </c>
      <c r="AH1" s="4">
        <v>2048</v>
      </c>
      <c r="AI1" s="4">
        <v>2049</v>
      </c>
      <c r="AJ1" s="4">
        <v>2050</v>
      </c>
    </row>
    <row r="2" spans="1:36">
      <c r="A2" s="6" t="s">
        <v>3</v>
      </c>
      <c r="B2" s="7">
        <f>IESS_Psng_ROAD_RAIL_AIR!C28</f>
        <v>6961.5419505303107</v>
      </c>
      <c r="C2" s="7">
        <f t="shared" ref="C2:C7" si="0">$B2</f>
        <v>6961.5419505303107</v>
      </c>
      <c r="D2" s="7">
        <f t="shared" ref="D2:AJ7" si="1">$B2</f>
        <v>6961.5419505303107</v>
      </c>
      <c r="E2" s="7">
        <f t="shared" si="1"/>
        <v>6961.5419505303107</v>
      </c>
      <c r="F2" s="7">
        <f t="shared" si="1"/>
        <v>6961.5419505303107</v>
      </c>
      <c r="G2" s="7">
        <f t="shared" si="1"/>
        <v>6961.5419505303107</v>
      </c>
      <c r="H2" s="7">
        <f t="shared" si="1"/>
        <v>6961.5419505303107</v>
      </c>
      <c r="I2" s="7">
        <f t="shared" si="1"/>
        <v>6961.5419505303107</v>
      </c>
      <c r="J2" s="7">
        <f t="shared" si="1"/>
        <v>6961.5419505303107</v>
      </c>
      <c r="K2" s="7">
        <f t="shared" si="1"/>
        <v>6961.5419505303107</v>
      </c>
      <c r="L2" s="7">
        <f t="shared" si="1"/>
        <v>6961.5419505303107</v>
      </c>
      <c r="M2" s="7">
        <f t="shared" si="1"/>
        <v>6961.5419505303107</v>
      </c>
      <c r="N2" s="7">
        <f t="shared" si="1"/>
        <v>6961.5419505303107</v>
      </c>
      <c r="O2" s="7">
        <f t="shared" si="1"/>
        <v>6961.5419505303107</v>
      </c>
      <c r="P2" s="7">
        <f t="shared" si="1"/>
        <v>6961.5419505303107</v>
      </c>
      <c r="Q2" s="7">
        <f t="shared" si="1"/>
        <v>6961.5419505303107</v>
      </c>
      <c r="R2" s="7">
        <f t="shared" si="1"/>
        <v>6961.5419505303107</v>
      </c>
      <c r="S2" s="7">
        <f t="shared" si="1"/>
        <v>6961.5419505303107</v>
      </c>
      <c r="T2" s="7">
        <f t="shared" si="1"/>
        <v>6961.5419505303107</v>
      </c>
      <c r="U2" s="7">
        <f t="shared" si="1"/>
        <v>6961.5419505303107</v>
      </c>
      <c r="V2" s="7">
        <f t="shared" si="1"/>
        <v>6961.5419505303107</v>
      </c>
      <c r="W2" s="7">
        <f t="shared" si="1"/>
        <v>6961.5419505303107</v>
      </c>
      <c r="X2" s="7">
        <f t="shared" si="1"/>
        <v>6961.5419505303107</v>
      </c>
      <c r="Y2" s="7">
        <f t="shared" si="1"/>
        <v>6961.5419505303107</v>
      </c>
      <c r="Z2" s="7">
        <f t="shared" si="1"/>
        <v>6961.5419505303107</v>
      </c>
      <c r="AA2" s="7">
        <f t="shared" si="1"/>
        <v>6961.5419505303107</v>
      </c>
      <c r="AB2" s="7">
        <f t="shared" si="1"/>
        <v>6961.5419505303107</v>
      </c>
      <c r="AC2" s="7">
        <f t="shared" si="1"/>
        <v>6961.5419505303107</v>
      </c>
      <c r="AD2" s="7">
        <f t="shared" si="1"/>
        <v>6961.5419505303107</v>
      </c>
      <c r="AE2" s="7">
        <f t="shared" si="1"/>
        <v>6961.5419505303107</v>
      </c>
      <c r="AF2" s="7">
        <f t="shared" si="1"/>
        <v>6961.5419505303107</v>
      </c>
      <c r="AG2" s="7">
        <f t="shared" si="1"/>
        <v>6961.5419505303107</v>
      </c>
      <c r="AH2" s="7">
        <f t="shared" si="1"/>
        <v>6961.5419505303107</v>
      </c>
      <c r="AI2" s="7">
        <f t="shared" si="1"/>
        <v>6961.5419505303107</v>
      </c>
      <c r="AJ2" s="7">
        <f t="shared" si="1"/>
        <v>6961.5419505303107</v>
      </c>
    </row>
    <row r="3" spans="1:36">
      <c r="A3" s="6" t="s">
        <v>4</v>
      </c>
      <c r="B3" s="7">
        <f>IESS_Psng_ROAD_RAIL_AIR!C29</f>
        <v>46689.839040777297</v>
      </c>
      <c r="C3" s="7">
        <f t="shared" si="0"/>
        <v>46689.839040777297</v>
      </c>
      <c r="D3" s="7">
        <f t="shared" si="1"/>
        <v>46689.839040777297</v>
      </c>
      <c r="E3" s="7">
        <f t="shared" si="1"/>
        <v>46689.839040777297</v>
      </c>
      <c r="F3" s="7">
        <f t="shared" si="1"/>
        <v>46689.839040777297</v>
      </c>
      <c r="G3" s="7">
        <f t="shared" si="1"/>
        <v>46689.839040777297</v>
      </c>
      <c r="H3" s="7">
        <f t="shared" si="1"/>
        <v>46689.839040777297</v>
      </c>
      <c r="I3" s="7">
        <f t="shared" si="1"/>
        <v>46689.839040777297</v>
      </c>
      <c r="J3" s="7">
        <f t="shared" si="1"/>
        <v>46689.839040777297</v>
      </c>
      <c r="K3" s="7">
        <f t="shared" si="1"/>
        <v>46689.839040777297</v>
      </c>
      <c r="L3" s="7">
        <f t="shared" si="1"/>
        <v>46689.839040777297</v>
      </c>
      <c r="M3" s="7">
        <f t="shared" si="1"/>
        <v>46689.839040777297</v>
      </c>
      <c r="N3" s="7">
        <f t="shared" si="1"/>
        <v>46689.839040777297</v>
      </c>
      <c r="O3" s="7">
        <f t="shared" si="1"/>
        <v>46689.839040777297</v>
      </c>
      <c r="P3" s="7">
        <f t="shared" si="1"/>
        <v>46689.839040777297</v>
      </c>
      <c r="Q3" s="7">
        <f t="shared" si="1"/>
        <v>46689.839040777297</v>
      </c>
      <c r="R3" s="7">
        <f t="shared" si="1"/>
        <v>46689.839040777297</v>
      </c>
      <c r="S3" s="7">
        <f t="shared" si="1"/>
        <v>46689.839040777297</v>
      </c>
      <c r="T3" s="7">
        <f t="shared" si="1"/>
        <v>46689.839040777297</v>
      </c>
      <c r="U3" s="7">
        <f t="shared" si="1"/>
        <v>46689.839040777297</v>
      </c>
      <c r="V3" s="7">
        <f t="shared" si="1"/>
        <v>46689.839040777297</v>
      </c>
      <c r="W3" s="7">
        <f t="shared" si="1"/>
        <v>46689.839040777297</v>
      </c>
      <c r="X3" s="7">
        <f t="shared" si="1"/>
        <v>46689.839040777297</v>
      </c>
      <c r="Y3" s="7">
        <f t="shared" si="1"/>
        <v>46689.839040777297</v>
      </c>
      <c r="Z3" s="7">
        <f t="shared" si="1"/>
        <v>46689.839040777297</v>
      </c>
      <c r="AA3" s="7">
        <f t="shared" si="1"/>
        <v>46689.839040777297</v>
      </c>
      <c r="AB3" s="7">
        <f t="shared" si="1"/>
        <v>46689.839040777297</v>
      </c>
      <c r="AC3" s="7">
        <f t="shared" si="1"/>
        <v>46689.839040777297</v>
      </c>
      <c r="AD3" s="7">
        <f t="shared" si="1"/>
        <v>46689.839040777297</v>
      </c>
      <c r="AE3" s="7">
        <f t="shared" si="1"/>
        <v>46689.839040777297</v>
      </c>
      <c r="AF3" s="7">
        <f t="shared" si="1"/>
        <v>46689.839040777297</v>
      </c>
      <c r="AG3" s="7">
        <f t="shared" si="1"/>
        <v>46689.839040777297</v>
      </c>
      <c r="AH3" s="7">
        <f t="shared" si="1"/>
        <v>46689.839040777297</v>
      </c>
      <c r="AI3" s="7">
        <f t="shared" si="1"/>
        <v>46689.839040777297</v>
      </c>
      <c r="AJ3" s="7">
        <f t="shared" si="1"/>
        <v>46689.839040777297</v>
      </c>
    </row>
    <row r="4" spans="1:36">
      <c r="A4" s="6" t="s">
        <v>5</v>
      </c>
      <c r="B4" s="7">
        <f>IESS_Psng_ROAD_RAIL_AIR!C30</f>
        <v>687690.5003439805</v>
      </c>
      <c r="C4" s="7">
        <f t="shared" si="0"/>
        <v>687690.5003439805</v>
      </c>
      <c r="D4" s="7">
        <f t="shared" si="1"/>
        <v>687690.5003439805</v>
      </c>
      <c r="E4" s="7">
        <f t="shared" si="1"/>
        <v>687690.5003439805</v>
      </c>
      <c r="F4" s="7">
        <f t="shared" si="1"/>
        <v>687690.5003439805</v>
      </c>
      <c r="G4" s="7">
        <f t="shared" si="1"/>
        <v>687690.5003439805</v>
      </c>
      <c r="H4" s="7">
        <f t="shared" si="1"/>
        <v>687690.5003439805</v>
      </c>
      <c r="I4" s="7">
        <f t="shared" si="1"/>
        <v>687690.5003439805</v>
      </c>
      <c r="J4" s="7">
        <f t="shared" si="1"/>
        <v>687690.5003439805</v>
      </c>
      <c r="K4" s="7">
        <f t="shared" si="1"/>
        <v>687690.5003439805</v>
      </c>
      <c r="L4" s="7">
        <f t="shared" si="1"/>
        <v>687690.5003439805</v>
      </c>
      <c r="M4" s="7">
        <f t="shared" si="1"/>
        <v>687690.5003439805</v>
      </c>
      <c r="N4" s="7">
        <f t="shared" si="1"/>
        <v>687690.5003439805</v>
      </c>
      <c r="O4" s="7">
        <f t="shared" si="1"/>
        <v>687690.5003439805</v>
      </c>
      <c r="P4" s="7">
        <f t="shared" si="1"/>
        <v>687690.5003439805</v>
      </c>
      <c r="Q4" s="7">
        <f t="shared" si="1"/>
        <v>687690.5003439805</v>
      </c>
      <c r="R4" s="7">
        <f t="shared" si="1"/>
        <v>687690.5003439805</v>
      </c>
      <c r="S4" s="7">
        <f t="shared" si="1"/>
        <v>687690.5003439805</v>
      </c>
      <c r="T4" s="7">
        <f t="shared" si="1"/>
        <v>687690.5003439805</v>
      </c>
      <c r="U4" s="7">
        <f t="shared" si="1"/>
        <v>687690.5003439805</v>
      </c>
      <c r="V4" s="7">
        <f t="shared" si="1"/>
        <v>687690.5003439805</v>
      </c>
      <c r="W4" s="7">
        <f t="shared" si="1"/>
        <v>687690.5003439805</v>
      </c>
      <c r="X4" s="7">
        <f t="shared" si="1"/>
        <v>687690.5003439805</v>
      </c>
      <c r="Y4" s="7">
        <f t="shared" si="1"/>
        <v>687690.5003439805</v>
      </c>
      <c r="Z4" s="7">
        <f t="shared" si="1"/>
        <v>687690.5003439805</v>
      </c>
      <c r="AA4" s="7">
        <f t="shared" si="1"/>
        <v>687690.5003439805</v>
      </c>
      <c r="AB4" s="7">
        <f t="shared" si="1"/>
        <v>687690.5003439805</v>
      </c>
      <c r="AC4" s="7">
        <f t="shared" si="1"/>
        <v>687690.5003439805</v>
      </c>
      <c r="AD4" s="7">
        <f t="shared" si="1"/>
        <v>687690.5003439805</v>
      </c>
      <c r="AE4" s="7">
        <f t="shared" si="1"/>
        <v>687690.5003439805</v>
      </c>
      <c r="AF4" s="7">
        <f t="shared" si="1"/>
        <v>687690.5003439805</v>
      </c>
      <c r="AG4" s="7">
        <f t="shared" si="1"/>
        <v>687690.5003439805</v>
      </c>
      <c r="AH4" s="7">
        <f t="shared" si="1"/>
        <v>687690.5003439805</v>
      </c>
      <c r="AI4" s="7">
        <f t="shared" si="1"/>
        <v>687690.5003439805</v>
      </c>
      <c r="AJ4" s="7">
        <f t="shared" si="1"/>
        <v>687690.5003439805</v>
      </c>
    </row>
    <row r="5" spans="1:36">
      <c r="A5" s="6" t="s">
        <v>6</v>
      </c>
      <c r="B5" s="7">
        <f>IESS_Psng_ROAD_RAIL_AIR!C31</f>
        <v>144352.55773899661</v>
      </c>
      <c r="C5" s="7">
        <f t="shared" si="0"/>
        <v>144352.55773899661</v>
      </c>
      <c r="D5" s="7">
        <f t="shared" si="1"/>
        <v>144352.55773899661</v>
      </c>
      <c r="E5" s="7">
        <f t="shared" si="1"/>
        <v>144352.55773899661</v>
      </c>
      <c r="F5" s="7">
        <f t="shared" si="1"/>
        <v>144352.55773899661</v>
      </c>
      <c r="G5" s="7">
        <f t="shared" si="1"/>
        <v>144352.55773899661</v>
      </c>
      <c r="H5" s="7">
        <f t="shared" si="1"/>
        <v>144352.55773899661</v>
      </c>
      <c r="I5" s="7">
        <f t="shared" si="1"/>
        <v>144352.55773899661</v>
      </c>
      <c r="J5" s="7">
        <f t="shared" si="1"/>
        <v>144352.55773899661</v>
      </c>
      <c r="K5" s="7">
        <f t="shared" si="1"/>
        <v>144352.55773899661</v>
      </c>
      <c r="L5" s="7">
        <f t="shared" si="1"/>
        <v>144352.55773899661</v>
      </c>
      <c r="M5" s="7">
        <f t="shared" si="1"/>
        <v>144352.55773899661</v>
      </c>
      <c r="N5" s="7">
        <f t="shared" si="1"/>
        <v>144352.55773899661</v>
      </c>
      <c r="O5" s="7">
        <f t="shared" si="1"/>
        <v>144352.55773899661</v>
      </c>
      <c r="P5" s="7">
        <f t="shared" si="1"/>
        <v>144352.55773899661</v>
      </c>
      <c r="Q5" s="7">
        <f t="shared" si="1"/>
        <v>144352.55773899661</v>
      </c>
      <c r="R5" s="7">
        <f t="shared" si="1"/>
        <v>144352.55773899661</v>
      </c>
      <c r="S5" s="7">
        <f t="shared" si="1"/>
        <v>144352.55773899661</v>
      </c>
      <c r="T5" s="7">
        <f t="shared" si="1"/>
        <v>144352.55773899661</v>
      </c>
      <c r="U5" s="7">
        <f t="shared" si="1"/>
        <v>144352.55773899661</v>
      </c>
      <c r="V5" s="7">
        <f t="shared" si="1"/>
        <v>144352.55773899661</v>
      </c>
      <c r="W5" s="7">
        <f t="shared" si="1"/>
        <v>144352.55773899661</v>
      </c>
      <c r="X5" s="7">
        <f t="shared" si="1"/>
        <v>144352.55773899661</v>
      </c>
      <c r="Y5" s="7">
        <f t="shared" si="1"/>
        <v>144352.55773899661</v>
      </c>
      <c r="Z5" s="7">
        <f t="shared" si="1"/>
        <v>144352.55773899661</v>
      </c>
      <c r="AA5" s="7">
        <f t="shared" si="1"/>
        <v>144352.55773899661</v>
      </c>
      <c r="AB5" s="7">
        <f t="shared" si="1"/>
        <v>144352.55773899661</v>
      </c>
      <c r="AC5" s="7">
        <f t="shared" si="1"/>
        <v>144352.55773899661</v>
      </c>
      <c r="AD5" s="7">
        <f t="shared" si="1"/>
        <v>144352.55773899661</v>
      </c>
      <c r="AE5" s="7">
        <f t="shared" si="1"/>
        <v>144352.55773899661</v>
      </c>
      <c r="AF5" s="7">
        <f t="shared" si="1"/>
        <v>144352.55773899661</v>
      </c>
      <c r="AG5" s="7">
        <f t="shared" si="1"/>
        <v>144352.55773899661</v>
      </c>
      <c r="AH5" s="7">
        <f t="shared" si="1"/>
        <v>144352.55773899661</v>
      </c>
      <c r="AI5" s="7">
        <f t="shared" si="1"/>
        <v>144352.55773899661</v>
      </c>
      <c r="AJ5" s="7">
        <f t="shared" si="1"/>
        <v>144352.55773899661</v>
      </c>
    </row>
    <row r="6" spans="1:36">
      <c r="A6" s="6" t="s">
        <v>7</v>
      </c>
      <c r="B6" s="7">
        <f>(IESS_Psng_ROAD_RAIL_AIR!B36*0.621371)</f>
        <v>42424.105024999997</v>
      </c>
      <c r="C6" s="7">
        <f t="shared" si="0"/>
        <v>42424.105024999997</v>
      </c>
      <c r="D6" s="7">
        <f t="shared" si="1"/>
        <v>42424.105024999997</v>
      </c>
      <c r="E6" s="7">
        <f t="shared" si="1"/>
        <v>42424.105024999997</v>
      </c>
      <c r="F6" s="7">
        <f t="shared" si="1"/>
        <v>42424.105024999997</v>
      </c>
      <c r="G6" s="7">
        <f t="shared" si="1"/>
        <v>42424.105024999997</v>
      </c>
      <c r="H6" s="7">
        <f t="shared" si="1"/>
        <v>42424.105024999997</v>
      </c>
      <c r="I6" s="7">
        <f t="shared" si="1"/>
        <v>42424.105024999997</v>
      </c>
      <c r="J6" s="7">
        <f t="shared" si="1"/>
        <v>42424.105024999997</v>
      </c>
      <c r="K6" s="7">
        <f t="shared" si="1"/>
        <v>42424.105024999997</v>
      </c>
      <c r="L6" s="7">
        <f t="shared" si="1"/>
        <v>42424.105024999997</v>
      </c>
      <c r="M6" s="7">
        <f t="shared" si="1"/>
        <v>42424.105024999997</v>
      </c>
      <c r="N6" s="7">
        <f t="shared" si="1"/>
        <v>42424.105024999997</v>
      </c>
      <c r="O6" s="7">
        <f t="shared" si="1"/>
        <v>42424.105024999997</v>
      </c>
      <c r="P6" s="7">
        <f t="shared" si="1"/>
        <v>42424.105024999997</v>
      </c>
      <c r="Q6" s="7">
        <f t="shared" si="1"/>
        <v>42424.105024999997</v>
      </c>
      <c r="R6" s="7">
        <f t="shared" si="1"/>
        <v>42424.105024999997</v>
      </c>
      <c r="S6" s="7">
        <f t="shared" si="1"/>
        <v>42424.105024999997</v>
      </c>
      <c r="T6" s="7">
        <f t="shared" si="1"/>
        <v>42424.105024999997</v>
      </c>
      <c r="U6" s="7">
        <f t="shared" si="1"/>
        <v>42424.105024999997</v>
      </c>
      <c r="V6" s="7">
        <f t="shared" si="1"/>
        <v>42424.105024999997</v>
      </c>
      <c r="W6" s="7">
        <f t="shared" si="1"/>
        <v>42424.105024999997</v>
      </c>
      <c r="X6" s="7">
        <f t="shared" si="1"/>
        <v>42424.105024999997</v>
      </c>
      <c r="Y6" s="7">
        <f t="shared" si="1"/>
        <v>42424.105024999997</v>
      </c>
      <c r="Z6" s="7">
        <f t="shared" si="1"/>
        <v>42424.105024999997</v>
      </c>
      <c r="AA6" s="7">
        <f t="shared" si="1"/>
        <v>42424.105024999997</v>
      </c>
      <c r="AB6" s="7">
        <f t="shared" si="1"/>
        <v>42424.105024999997</v>
      </c>
      <c r="AC6" s="7">
        <f t="shared" si="1"/>
        <v>42424.105024999997</v>
      </c>
      <c r="AD6" s="7">
        <f t="shared" si="1"/>
        <v>42424.105024999997</v>
      </c>
      <c r="AE6" s="7">
        <f t="shared" si="1"/>
        <v>42424.105024999997</v>
      </c>
      <c r="AF6" s="7">
        <f t="shared" si="1"/>
        <v>42424.105024999997</v>
      </c>
      <c r="AG6" s="7">
        <f t="shared" si="1"/>
        <v>42424.105024999997</v>
      </c>
      <c r="AH6" s="7">
        <f t="shared" si="1"/>
        <v>42424.105024999997</v>
      </c>
      <c r="AI6" s="7">
        <f t="shared" si="1"/>
        <v>42424.105024999997</v>
      </c>
      <c r="AJ6" s="7">
        <f t="shared" si="1"/>
        <v>42424.105024999997</v>
      </c>
    </row>
    <row r="7" spans="1:36">
      <c r="A7" s="6" t="s">
        <v>8</v>
      </c>
      <c r="B7" s="7">
        <f>IESS_Psng_ROAD_RAIL_AIR!C32</f>
        <v>1975.4275379479784</v>
      </c>
      <c r="C7" s="7">
        <f t="shared" si="0"/>
        <v>1975.4275379479784</v>
      </c>
      <c r="D7" s="7">
        <f t="shared" si="1"/>
        <v>1975.4275379479784</v>
      </c>
      <c r="E7" s="7">
        <f t="shared" si="1"/>
        <v>1975.4275379479784</v>
      </c>
      <c r="F7" s="7">
        <f t="shared" si="1"/>
        <v>1975.4275379479784</v>
      </c>
      <c r="G7" s="7">
        <f t="shared" si="1"/>
        <v>1975.4275379479784</v>
      </c>
      <c r="H7" s="7">
        <f t="shared" si="1"/>
        <v>1975.4275379479784</v>
      </c>
      <c r="I7" s="7">
        <f t="shared" si="1"/>
        <v>1975.4275379479784</v>
      </c>
      <c r="J7" s="7">
        <f t="shared" si="1"/>
        <v>1975.4275379479784</v>
      </c>
      <c r="K7" s="7">
        <f t="shared" si="1"/>
        <v>1975.4275379479784</v>
      </c>
      <c r="L7" s="7">
        <f t="shared" si="1"/>
        <v>1975.4275379479784</v>
      </c>
      <c r="M7" s="7">
        <f t="shared" si="1"/>
        <v>1975.4275379479784</v>
      </c>
      <c r="N7" s="7">
        <f t="shared" si="1"/>
        <v>1975.4275379479784</v>
      </c>
      <c r="O7" s="7">
        <f t="shared" si="1"/>
        <v>1975.4275379479784</v>
      </c>
      <c r="P7" s="7">
        <f t="shared" si="1"/>
        <v>1975.4275379479784</v>
      </c>
      <c r="Q7" s="7">
        <f t="shared" si="1"/>
        <v>1975.4275379479784</v>
      </c>
      <c r="R7" s="7">
        <f t="shared" si="1"/>
        <v>1975.4275379479784</v>
      </c>
      <c r="S7" s="7">
        <f t="shared" si="1"/>
        <v>1975.4275379479784</v>
      </c>
      <c r="T7" s="7">
        <f t="shared" si="1"/>
        <v>1975.4275379479784</v>
      </c>
      <c r="U7" s="7">
        <f t="shared" si="1"/>
        <v>1975.4275379479784</v>
      </c>
      <c r="V7" s="7">
        <f t="shared" si="1"/>
        <v>1975.4275379479784</v>
      </c>
      <c r="W7" s="7">
        <f t="shared" si="1"/>
        <v>1975.4275379479784</v>
      </c>
      <c r="X7" s="7">
        <f t="shared" si="1"/>
        <v>1975.4275379479784</v>
      </c>
      <c r="Y7" s="7">
        <f t="shared" si="1"/>
        <v>1975.4275379479784</v>
      </c>
      <c r="Z7" s="7">
        <f t="shared" si="1"/>
        <v>1975.4275379479784</v>
      </c>
      <c r="AA7" s="7">
        <f t="shared" si="1"/>
        <v>1975.4275379479784</v>
      </c>
      <c r="AB7" s="7">
        <f t="shared" si="1"/>
        <v>1975.4275379479784</v>
      </c>
      <c r="AC7" s="7">
        <f t="shared" si="1"/>
        <v>1975.4275379479784</v>
      </c>
      <c r="AD7" s="7">
        <f t="shared" si="1"/>
        <v>1975.4275379479784</v>
      </c>
      <c r="AE7" s="7">
        <f t="shared" si="1"/>
        <v>1975.4275379479784</v>
      </c>
      <c r="AF7" s="7">
        <f t="shared" si="1"/>
        <v>1975.4275379479784</v>
      </c>
      <c r="AG7" s="7">
        <f t="shared" si="1"/>
        <v>1975.4275379479784</v>
      </c>
      <c r="AH7" s="7">
        <f t="shared" si="1"/>
        <v>1975.4275379479784</v>
      </c>
      <c r="AI7" s="7">
        <f t="shared" si="1"/>
        <v>1975.4275379479784</v>
      </c>
      <c r="AJ7" s="7">
        <f t="shared" si="1"/>
        <v>1975.4275379479784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24"/>
  <sheetViews>
    <sheetView workbookViewId="0">
      <selection activeCell="B7" sqref="B7"/>
    </sheetView>
  </sheetViews>
  <sheetFormatPr defaultColWidth="9.140625" defaultRowHeight="15"/>
  <cols>
    <col min="1" max="1" width="16.5703125" style="6" customWidth="1"/>
    <col min="2" max="2" width="9" style="6" customWidth="1"/>
    <col min="3" max="16384" width="9.140625" style="6"/>
  </cols>
  <sheetData>
    <row r="1" spans="1:36">
      <c r="A1" s="5" t="s">
        <v>2</v>
      </c>
      <c r="B1" s="4">
        <v>2016</v>
      </c>
      <c r="C1" s="5">
        <v>2017</v>
      </c>
      <c r="D1" s="4">
        <v>2018</v>
      </c>
      <c r="E1" s="5">
        <v>2019</v>
      </c>
      <c r="F1" s="4">
        <v>2020</v>
      </c>
      <c r="G1" s="5">
        <v>2021</v>
      </c>
      <c r="H1" s="4">
        <v>2022</v>
      </c>
      <c r="I1" s="5">
        <v>2023</v>
      </c>
      <c r="J1" s="4">
        <v>2024</v>
      </c>
      <c r="K1" s="5">
        <v>2025</v>
      </c>
      <c r="L1" s="4">
        <v>2026</v>
      </c>
      <c r="M1" s="5">
        <v>2027</v>
      </c>
      <c r="N1" s="4">
        <v>2028</v>
      </c>
      <c r="O1" s="5">
        <v>2029</v>
      </c>
      <c r="P1" s="4">
        <v>2030</v>
      </c>
      <c r="Q1" s="5">
        <v>2031</v>
      </c>
      <c r="R1" s="4">
        <v>2032</v>
      </c>
      <c r="S1" s="5">
        <v>2033</v>
      </c>
      <c r="T1" s="4">
        <v>2034</v>
      </c>
      <c r="U1" s="5">
        <v>2035</v>
      </c>
      <c r="V1" s="4">
        <v>2036</v>
      </c>
      <c r="W1" s="5">
        <v>2037</v>
      </c>
      <c r="X1" s="4">
        <v>2038</v>
      </c>
      <c r="Y1" s="5">
        <v>2039</v>
      </c>
      <c r="Z1" s="4">
        <v>2040</v>
      </c>
      <c r="AA1" s="5">
        <v>2041</v>
      </c>
      <c r="AB1" s="4">
        <v>2042</v>
      </c>
      <c r="AC1" s="5">
        <v>2043</v>
      </c>
      <c r="AD1" s="4">
        <v>2044</v>
      </c>
      <c r="AE1" s="5">
        <v>2045</v>
      </c>
      <c r="AF1" s="4">
        <v>2046</v>
      </c>
      <c r="AG1" s="5">
        <v>2047</v>
      </c>
      <c r="AH1" s="4">
        <v>2048</v>
      </c>
      <c r="AI1" s="5">
        <v>2049</v>
      </c>
      <c r="AJ1" s="4">
        <v>2050</v>
      </c>
    </row>
    <row r="2" spans="1:36">
      <c r="A2" s="6" t="s">
        <v>3</v>
      </c>
      <c r="B2">
        <f>IESS_Frgt!C26</f>
        <v>16637.621874106728</v>
      </c>
      <c r="C2" s="7">
        <f>$B2</f>
        <v>16637.621874106728</v>
      </c>
      <c r="D2" s="7">
        <f t="shared" ref="D2:AJ7" si="0">$B2</f>
        <v>16637.621874106728</v>
      </c>
      <c r="E2" s="7">
        <f t="shared" si="0"/>
        <v>16637.621874106728</v>
      </c>
      <c r="F2" s="7">
        <f t="shared" si="0"/>
        <v>16637.621874106728</v>
      </c>
      <c r="G2" s="7">
        <f t="shared" si="0"/>
        <v>16637.621874106728</v>
      </c>
      <c r="H2" s="7">
        <f t="shared" si="0"/>
        <v>16637.621874106728</v>
      </c>
      <c r="I2" s="7">
        <f t="shared" si="0"/>
        <v>16637.621874106728</v>
      </c>
      <c r="J2" s="7">
        <f t="shared" si="0"/>
        <v>16637.621874106728</v>
      </c>
      <c r="K2" s="7">
        <f t="shared" si="0"/>
        <v>16637.621874106728</v>
      </c>
      <c r="L2" s="7">
        <f t="shared" si="0"/>
        <v>16637.621874106728</v>
      </c>
      <c r="M2" s="7">
        <f t="shared" si="0"/>
        <v>16637.621874106728</v>
      </c>
      <c r="N2" s="7">
        <f t="shared" si="0"/>
        <v>16637.621874106728</v>
      </c>
      <c r="O2" s="7">
        <f t="shared" si="0"/>
        <v>16637.621874106728</v>
      </c>
      <c r="P2" s="7">
        <f t="shared" si="0"/>
        <v>16637.621874106728</v>
      </c>
      <c r="Q2" s="7">
        <f t="shared" si="0"/>
        <v>16637.621874106728</v>
      </c>
      <c r="R2" s="7">
        <f t="shared" si="0"/>
        <v>16637.621874106728</v>
      </c>
      <c r="S2" s="7">
        <f t="shared" si="0"/>
        <v>16637.621874106728</v>
      </c>
      <c r="T2" s="7">
        <f t="shared" si="0"/>
        <v>16637.621874106728</v>
      </c>
      <c r="U2" s="7">
        <f t="shared" si="0"/>
        <v>16637.621874106728</v>
      </c>
      <c r="V2" s="7">
        <f t="shared" si="0"/>
        <v>16637.621874106728</v>
      </c>
      <c r="W2" s="7">
        <f t="shared" si="0"/>
        <v>16637.621874106728</v>
      </c>
      <c r="X2" s="7">
        <f t="shared" si="0"/>
        <v>16637.621874106728</v>
      </c>
      <c r="Y2" s="7">
        <f t="shared" si="0"/>
        <v>16637.621874106728</v>
      </c>
      <c r="Z2" s="7">
        <f t="shared" si="0"/>
        <v>16637.621874106728</v>
      </c>
      <c r="AA2" s="7">
        <f t="shared" si="0"/>
        <v>16637.621874106728</v>
      </c>
      <c r="AB2" s="7">
        <f t="shared" si="0"/>
        <v>16637.621874106728</v>
      </c>
      <c r="AC2" s="7">
        <f t="shared" si="0"/>
        <v>16637.621874106728</v>
      </c>
      <c r="AD2" s="7">
        <f t="shared" si="0"/>
        <v>16637.621874106728</v>
      </c>
      <c r="AE2" s="7">
        <f t="shared" si="0"/>
        <v>16637.621874106728</v>
      </c>
      <c r="AF2" s="7">
        <f t="shared" si="0"/>
        <v>16637.621874106728</v>
      </c>
      <c r="AG2" s="7">
        <f t="shared" si="0"/>
        <v>16637.621874106728</v>
      </c>
      <c r="AH2" s="7">
        <f t="shared" si="0"/>
        <v>16637.621874106728</v>
      </c>
      <c r="AI2" s="7">
        <f t="shared" si="0"/>
        <v>16637.621874106728</v>
      </c>
      <c r="AJ2" s="7">
        <f t="shared" si="0"/>
        <v>16637.621874106728</v>
      </c>
    </row>
    <row r="3" spans="1:36">
      <c r="A3" s="6" t="s">
        <v>4</v>
      </c>
      <c r="B3">
        <f>IESS_Frgt!C27</f>
        <v>24387.733177748134</v>
      </c>
      <c r="C3" s="7">
        <f t="shared" ref="C3:R7" si="1">$B3</f>
        <v>24387.733177748134</v>
      </c>
      <c r="D3" s="7">
        <f t="shared" si="1"/>
        <v>24387.733177748134</v>
      </c>
      <c r="E3" s="7">
        <f t="shared" si="1"/>
        <v>24387.733177748134</v>
      </c>
      <c r="F3" s="7">
        <f t="shared" si="1"/>
        <v>24387.733177748134</v>
      </c>
      <c r="G3" s="7">
        <f t="shared" si="1"/>
        <v>24387.733177748134</v>
      </c>
      <c r="H3" s="7">
        <f t="shared" si="1"/>
        <v>24387.733177748134</v>
      </c>
      <c r="I3" s="7">
        <f t="shared" si="1"/>
        <v>24387.733177748134</v>
      </c>
      <c r="J3" s="7">
        <f t="shared" si="1"/>
        <v>24387.733177748134</v>
      </c>
      <c r="K3" s="7">
        <f t="shared" si="1"/>
        <v>24387.733177748134</v>
      </c>
      <c r="L3" s="7">
        <f t="shared" si="1"/>
        <v>24387.733177748134</v>
      </c>
      <c r="M3" s="7">
        <f t="shared" si="1"/>
        <v>24387.733177748134</v>
      </c>
      <c r="N3" s="7">
        <f t="shared" si="1"/>
        <v>24387.733177748134</v>
      </c>
      <c r="O3" s="7">
        <f t="shared" si="1"/>
        <v>24387.733177748134</v>
      </c>
      <c r="P3" s="7">
        <f t="shared" si="1"/>
        <v>24387.733177748134</v>
      </c>
      <c r="Q3" s="7">
        <f t="shared" si="1"/>
        <v>24387.733177748134</v>
      </c>
      <c r="R3" s="7">
        <f t="shared" si="1"/>
        <v>24387.733177748134</v>
      </c>
      <c r="S3" s="7">
        <f t="shared" si="0"/>
        <v>24387.733177748134</v>
      </c>
      <c r="T3" s="7">
        <f t="shared" si="0"/>
        <v>24387.733177748134</v>
      </c>
      <c r="U3" s="7">
        <f t="shared" si="0"/>
        <v>24387.733177748134</v>
      </c>
      <c r="V3" s="7">
        <f t="shared" si="0"/>
        <v>24387.733177748134</v>
      </c>
      <c r="W3" s="7">
        <f t="shared" si="0"/>
        <v>24387.733177748134</v>
      </c>
      <c r="X3" s="7">
        <f t="shared" si="0"/>
        <v>24387.733177748134</v>
      </c>
      <c r="Y3" s="7">
        <f t="shared" si="0"/>
        <v>24387.733177748134</v>
      </c>
      <c r="Z3" s="7">
        <f t="shared" si="0"/>
        <v>24387.733177748134</v>
      </c>
      <c r="AA3" s="7">
        <f t="shared" si="0"/>
        <v>24387.733177748134</v>
      </c>
      <c r="AB3" s="7">
        <f t="shared" si="0"/>
        <v>24387.733177748134</v>
      </c>
      <c r="AC3" s="7">
        <f t="shared" si="0"/>
        <v>24387.733177748134</v>
      </c>
      <c r="AD3" s="7">
        <f t="shared" si="0"/>
        <v>24387.733177748134</v>
      </c>
      <c r="AE3" s="7">
        <f t="shared" si="0"/>
        <v>24387.733177748134</v>
      </c>
      <c r="AF3" s="7">
        <f t="shared" si="0"/>
        <v>24387.733177748134</v>
      </c>
      <c r="AG3" s="7">
        <f t="shared" si="0"/>
        <v>24387.733177748134</v>
      </c>
      <c r="AH3" s="7">
        <f t="shared" si="0"/>
        <v>24387.733177748134</v>
      </c>
      <c r="AI3" s="7">
        <f t="shared" si="0"/>
        <v>24387.733177748134</v>
      </c>
      <c r="AJ3" s="7">
        <f t="shared" si="0"/>
        <v>24387.733177748134</v>
      </c>
    </row>
    <row r="4" spans="1:36">
      <c r="A4" s="6" t="s">
        <v>5</v>
      </c>
      <c r="B4">
        <f>IESS_Frgt!C28</f>
        <v>352370.18357649894</v>
      </c>
      <c r="C4" s="7">
        <f t="shared" si="1"/>
        <v>352370.18357649894</v>
      </c>
      <c r="D4" s="7">
        <f t="shared" si="0"/>
        <v>352370.18357649894</v>
      </c>
      <c r="E4" s="7">
        <f t="shared" si="0"/>
        <v>352370.18357649894</v>
      </c>
      <c r="F4" s="7">
        <f t="shared" si="0"/>
        <v>352370.18357649894</v>
      </c>
      <c r="G4" s="7">
        <f t="shared" si="0"/>
        <v>352370.18357649894</v>
      </c>
      <c r="H4" s="7">
        <f t="shared" si="0"/>
        <v>352370.18357649894</v>
      </c>
      <c r="I4" s="7">
        <f t="shared" si="0"/>
        <v>352370.18357649894</v>
      </c>
      <c r="J4" s="7">
        <f t="shared" si="0"/>
        <v>352370.18357649894</v>
      </c>
      <c r="K4" s="7">
        <f t="shared" si="0"/>
        <v>352370.18357649894</v>
      </c>
      <c r="L4" s="7">
        <f t="shared" si="0"/>
        <v>352370.18357649894</v>
      </c>
      <c r="M4" s="7">
        <f t="shared" si="0"/>
        <v>352370.18357649894</v>
      </c>
      <c r="N4" s="7">
        <f t="shared" si="0"/>
        <v>352370.18357649894</v>
      </c>
      <c r="O4" s="7">
        <f t="shared" si="0"/>
        <v>352370.18357649894</v>
      </c>
      <c r="P4" s="7">
        <f t="shared" si="0"/>
        <v>352370.18357649894</v>
      </c>
      <c r="Q4" s="7">
        <f t="shared" si="0"/>
        <v>352370.18357649894</v>
      </c>
      <c r="R4" s="7">
        <f t="shared" si="0"/>
        <v>352370.18357649894</v>
      </c>
      <c r="S4" s="7">
        <f t="shared" si="0"/>
        <v>352370.18357649894</v>
      </c>
      <c r="T4" s="7">
        <f t="shared" si="0"/>
        <v>352370.18357649894</v>
      </c>
      <c r="U4" s="7">
        <f t="shared" si="0"/>
        <v>352370.18357649894</v>
      </c>
      <c r="V4" s="7">
        <f t="shared" si="0"/>
        <v>352370.18357649894</v>
      </c>
      <c r="W4" s="7">
        <f t="shared" si="0"/>
        <v>352370.18357649894</v>
      </c>
      <c r="X4" s="7">
        <f t="shared" si="0"/>
        <v>352370.18357649894</v>
      </c>
      <c r="Y4" s="7">
        <f t="shared" si="0"/>
        <v>352370.18357649894</v>
      </c>
      <c r="Z4" s="7">
        <f t="shared" si="0"/>
        <v>352370.18357649894</v>
      </c>
      <c r="AA4" s="7">
        <f t="shared" si="0"/>
        <v>352370.18357649894</v>
      </c>
      <c r="AB4" s="7">
        <f t="shared" si="0"/>
        <v>352370.18357649894</v>
      </c>
      <c r="AC4" s="7">
        <f t="shared" si="0"/>
        <v>352370.18357649894</v>
      </c>
      <c r="AD4" s="7">
        <f t="shared" si="0"/>
        <v>352370.18357649894</v>
      </c>
      <c r="AE4" s="7">
        <f t="shared" si="0"/>
        <v>352370.18357649894</v>
      </c>
      <c r="AF4" s="7">
        <f t="shared" si="0"/>
        <v>352370.18357649894</v>
      </c>
      <c r="AG4" s="7">
        <f t="shared" si="0"/>
        <v>352370.18357649894</v>
      </c>
      <c r="AH4" s="7">
        <f t="shared" si="0"/>
        <v>352370.18357649894</v>
      </c>
      <c r="AI4" s="7">
        <f t="shared" si="0"/>
        <v>352370.18357649894</v>
      </c>
      <c r="AJ4" s="7">
        <f t="shared" si="0"/>
        <v>352370.18357649894</v>
      </c>
    </row>
    <row r="5" spans="1:36">
      <c r="A5" s="6" t="s">
        <v>6</v>
      </c>
      <c r="B5">
        <f>IESS_Frgt!C29</f>
        <v>42880.105933270475</v>
      </c>
      <c r="C5" s="7">
        <f t="shared" si="1"/>
        <v>42880.105933270475</v>
      </c>
      <c r="D5" s="7">
        <f t="shared" si="0"/>
        <v>42880.105933270475</v>
      </c>
      <c r="E5" s="7">
        <f t="shared" si="0"/>
        <v>42880.105933270475</v>
      </c>
      <c r="F5" s="7">
        <f t="shared" si="0"/>
        <v>42880.105933270475</v>
      </c>
      <c r="G5" s="7">
        <f t="shared" si="0"/>
        <v>42880.105933270475</v>
      </c>
      <c r="H5" s="7">
        <f t="shared" si="0"/>
        <v>42880.105933270475</v>
      </c>
      <c r="I5" s="7">
        <f t="shared" si="0"/>
        <v>42880.105933270475</v>
      </c>
      <c r="J5" s="7">
        <f t="shared" si="0"/>
        <v>42880.105933270475</v>
      </c>
      <c r="K5" s="7">
        <f t="shared" si="0"/>
        <v>42880.105933270475</v>
      </c>
      <c r="L5" s="7">
        <f t="shared" si="0"/>
        <v>42880.105933270475</v>
      </c>
      <c r="M5" s="7">
        <f t="shared" si="0"/>
        <v>42880.105933270475</v>
      </c>
      <c r="N5" s="7">
        <f t="shared" si="0"/>
        <v>42880.105933270475</v>
      </c>
      <c r="O5" s="7">
        <f t="shared" si="0"/>
        <v>42880.105933270475</v>
      </c>
      <c r="P5" s="7">
        <f t="shared" si="0"/>
        <v>42880.105933270475</v>
      </c>
      <c r="Q5" s="7">
        <f t="shared" si="0"/>
        <v>42880.105933270475</v>
      </c>
      <c r="R5" s="7">
        <f t="shared" si="0"/>
        <v>42880.105933270475</v>
      </c>
      <c r="S5" s="7">
        <f t="shared" si="0"/>
        <v>42880.105933270475</v>
      </c>
      <c r="T5" s="7">
        <f t="shared" si="0"/>
        <v>42880.105933270475</v>
      </c>
      <c r="U5" s="7">
        <f t="shared" si="0"/>
        <v>42880.105933270475</v>
      </c>
      <c r="V5" s="7">
        <f t="shared" si="0"/>
        <v>42880.105933270475</v>
      </c>
      <c r="W5" s="7">
        <f t="shared" si="0"/>
        <v>42880.105933270475</v>
      </c>
      <c r="X5" s="7">
        <f t="shared" si="0"/>
        <v>42880.105933270475</v>
      </c>
      <c r="Y5" s="7">
        <f t="shared" si="0"/>
        <v>42880.105933270475</v>
      </c>
      <c r="Z5" s="7">
        <f t="shared" si="0"/>
        <v>42880.105933270475</v>
      </c>
      <c r="AA5" s="7">
        <f t="shared" si="0"/>
        <v>42880.105933270475</v>
      </c>
      <c r="AB5" s="7">
        <f t="shared" si="0"/>
        <v>42880.105933270475</v>
      </c>
      <c r="AC5" s="7">
        <f t="shared" si="0"/>
        <v>42880.105933270475</v>
      </c>
      <c r="AD5" s="7">
        <f t="shared" si="0"/>
        <v>42880.105933270475</v>
      </c>
      <c r="AE5" s="7">
        <f t="shared" si="0"/>
        <v>42880.105933270475</v>
      </c>
      <c r="AF5" s="7">
        <f t="shared" si="0"/>
        <v>42880.105933270475</v>
      </c>
      <c r="AG5" s="7">
        <f t="shared" si="0"/>
        <v>42880.105933270475</v>
      </c>
      <c r="AH5" s="7">
        <f t="shared" si="0"/>
        <v>42880.105933270475</v>
      </c>
      <c r="AI5" s="7">
        <f t="shared" si="0"/>
        <v>42880.105933270475</v>
      </c>
      <c r="AJ5" s="7">
        <f t="shared" si="0"/>
        <v>42880.105933270475</v>
      </c>
    </row>
    <row r="6" spans="1:36">
      <c r="A6" s="6" t="s">
        <v>7</v>
      </c>
      <c r="B6" s="7">
        <f>IESS_Frgt!B32</f>
        <v>249210.460885123</v>
      </c>
      <c r="C6" s="7">
        <f t="shared" si="1"/>
        <v>249210.460885123</v>
      </c>
      <c r="D6" s="7">
        <f t="shared" si="0"/>
        <v>249210.460885123</v>
      </c>
      <c r="E6" s="7">
        <f t="shared" si="0"/>
        <v>249210.460885123</v>
      </c>
      <c r="F6" s="7">
        <f t="shared" si="0"/>
        <v>249210.460885123</v>
      </c>
      <c r="G6" s="7">
        <f t="shared" si="0"/>
        <v>249210.460885123</v>
      </c>
      <c r="H6" s="7">
        <f t="shared" si="0"/>
        <v>249210.460885123</v>
      </c>
      <c r="I6" s="7">
        <f t="shared" si="0"/>
        <v>249210.460885123</v>
      </c>
      <c r="J6" s="7">
        <f t="shared" si="0"/>
        <v>249210.460885123</v>
      </c>
      <c r="K6" s="7">
        <f t="shared" si="0"/>
        <v>249210.460885123</v>
      </c>
      <c r="L6" s="7">
        <f t="shared" si="0"/>
        <v>249210.460885123</v>
      </c>
      <c r="M6" s="7">
        <f t="shared" si="0"/>
        <v>249210.460885123</v>
      </c>
      <c r="N6" s="7">
        <f t="shared" si="0"/>
        <v>249210.460885123</v>
      </c>
      <c r="O6" s="7">
        <f t="shared" si="0"/>
        <v>249210.460885123</v>
      </c>
      <c r="P6" s="7">
        <f t="shared" si="0"/>
        <v>249210.460885123</v>
      </c>
      <c r="Q6" s="7">
        <f t="shared" si="0"/>
        <v>249210.460885123</v>
      </c>
      <c r="R6" s="7">
        <f t="shared" si="0"/>
        <v>249210.460885123</v>
      </c>
      <c r="S6" s="7">
        <f t="shared" si="0"/>
        <v>249210.460885123</v>
      </c>
      <c r="T6" s="7">
        <f t="shared" si="0"/>
        <v>249210.460885123</v>
      </c>
      <c r="U6" s="7">
        <f t="shared" si="0"/>
        <v>249210.460885123</v>
      </c>
      <c r="V6" s="7">
        <f t="shared" si="0"/>
        <v>249210.460885123</v>
      </c>
      <c r="W6" s="7">
        <f t="shared" si="0"/>
        <v>249210.460885123</v>
      </c>
      <c r="X6" s="7">
        <f t="shared" si="0"/>
        <v>249210.460885123</v>
      </c>
      <c r="Y6" s="7">
        <f t="shared" si="0"/>
        <v>249210.460885123</v>
      </c>
      <c r="Z6" s="7">
        <f t="shared" si="0"/>
        <v>249210.460885123</v>
      </c>
      <c r="AA6" s="7">
        <f t="shared" si="0"/>
        <v>249210.460885123</v>
      </c>
      <c r="AB6" s="7">
        <f t="shared" si="0"/>
        <v>249210.460885123</v>
      </c>
      <c r="AC6" s="7">
        <f t="shared" si="0"/>
        <v>249210.460885123</v>
      </c>
      <c r="AD6" s="7">
        <f t="shared" si="0"/>
        <v>249210.460885123</v>
      </c>
      <c r="AE6" s="7">
        <f t="shared" si="0"/>
        <v>249210.460885123</v>
      </c>
      <c r="AF6" s="7">
        <f t="shared" si="0"/>
        <v>249210.460885123</v>
      </c>
      <c r="AG6" s="7">
        <f t="shared" si="0"/>
        <v>249210.460885123</v>
      </c>
      <c r="AH6" s="7">
        <f t="shared" si="0"/>
        <v>249210.460885123</v>
      </c>
      <c r="AI6" s="7">
        <f t="shared" si="0"/>
        <v>249210.460885123</v>
      </c>
      <c r="AJ6" s="7">
        <f t="shared" si="0"/>
        <v>249210.460885123</v>
      </c>
    </row>
    <row r="7" spans="1:36">
      <c r="A7" s="6" t="s">
        <v>8</v>
      </c>
      <c r="B7" s="7">
        <f>IESS_Psng_ROAD_RAIL_AIR!C33</f>
        <v>10438.196075004727</v>
      </c>
      <c r="C7" s="7">
        <f t="shared" si="1"/>
        <v>10438.196075004727</v>
      </c>
      <c r="D7" s="7">
        <f t="shared" si="0"/>
        <v>10438.196075004727</v>
      </c>
      <c r="E7" s="7">
        <f t="shared" si="0"/>
        <v>10438.196075004727</v>
      </c>
      <c r="F7" s="7">
        <f t="shared" si="0"/>
        <v>10438.196075004727</v>
      </c>
      <c r="G7" s="7">
        <f t="shared" si="0"/>
        <v>10438.196075004727</v>
      </c>
      <c r="H7" s="7">
        <f t="shared" si="0"/>
        <v>10438.196075004727</v>
      </c>
      <c r="I7" s="7">
        <f t="shared" si="0"/>
        <v>10438.196075004727</v>
      </c>
      <c r="J7" s="7">
        <f t="shared" si="0"/>
        <v>10438.196075004727</v>
      </c>
      <c r="K7" s="7">
        <f t="shared" si="0"/>
        <v>10438.196075004727</v>
      </c>
      <c r="L7" s="7">
        <f t="shared" si="0"/>
        <v>10438.196075004727</v>
      </c>
      <c r="M7" s="7">
        <f t="shared" si="0"/>
        <v>10438.196075004727</v>
      </c>
      <c r="N7" s="7">
        <f t="shared" si="0"/>
        <v>10438.196075004727</v>
      </c>
      <c r="O7" s="7">
        <f t="shared" si="0"/>
        <v>10438.196075004727</v>
      </c>
      <c r="P7" s="7">
        <f t="shared" si="0"/>
        <v>10438.196075004727</v>
      </c>
      <c r="Q7" s="7">
        <f t="shared" si="0"/>
        <v>10438.196075004727</v>
      </c>
      <c r="R7" s="7">
        <f t="shared" si="0"/>
        <v>10438.196075004727</v>
      </c>
      <c r="S7" s="7">
        <f t="shared" si="0"/>
        <v>10438.196075004727</v>
      </c>
      <c r="T7" s="7">
        <f t="shared" si="0"/>
        <v>10438.196075004727</v>
      </c>
      <c r="U7" s="7">
        <f t="shared" si="0"/>
        <v>10438.196075004727</v>
      </c>
      <c r="V7" s="7">
        <f t="shared" si="0"/>
        <v>10438.196075004727</v>
      </c>
      <c r="W7" s="7">
        <f t="shared" si="0"/>
        <v>10438.196075004727</v>
      </c>
      <c r="X7" s="7">
        <f t="shared" si="0"/>
        <v>10438.196075004727</v>
      </c>
      <c r="Y7" s="7">
        <f t="shared" si="0"/>
        <v>10438.196075004727</v>
      </c>
      <c r="Z7" s="7">
        <f t="shared" si="0"/>
        <v>10438.196075004727</v>
      </c>
      <c r="AA7" s="7">
        <f t="shared" si="0"/>
        <v>10438.196075004727</v>
      </c>
      <c r="AB7" s="7">
        <f t="shared" si="0"/>
        <v>10438.196075004727</v>
      </c>
      <c r="AC7" s="7">
        <f t="shared" si="0"/>
        <v>10438.196075004727</v>
      </c>
      <c r="AD7" s="7">
        <f t="shared" si="0"/>
        <v>10438.196075004727</v>
      </c>
      <c r="AE7" s="7">
        <f t="shared" si="0"/>
        <v>10438.196075004727</v>
      </c>
      <c r="AF7" s="7">
        <f t="shared" si="0"/>
        <v>10438.196075004727</v>
      </c>
      <c r="AG7" s="7">
        <f t="shared" si="0"/>
        <v>10438.196075004727</v>
      </c>
      <c r="AH7" s="7">
        <f t="shared" si="0"/>
        <v>10438.196075004727</v>
      </c>
      <c r="AI7" s="7">
        <f t="shared" si="0"/>
        <v>10438.196075004727</v>
      </c>
      <c r="AJ7" s="7">
        <f t="shared" si="0"/>
        <v>10438.196075004727</v>
      </c>
    </row>
    <row r="12" spans="1:36">
      <c r="A12" s="15"/>
      <c r="B12" s="15"/>
      <c r="C12" s="15"/>
      <c r="D12" s="15"/>
      <c r="E12" s="15"/>
      <c r="F12" s="15"/>
      <c r="G12" s="15"/>
    </row>
    <row r="13" spans="1:36">
      <c r="A13" s="16"/>
      <c r="B13" s="17"/>
      <c r="C13" s="17"/>
      <c r="D13" s="17"/>
      <c r="E13" s="18"/>
      <c r="F13" s="19"/>
      <c r="G13" s="15"/>
    </row>
    <row r="14" spans="1:36">
      <c r="A14" s="16"/>
      <c r="B14" s="17"/>
      <c r="C14" s="17"/>
      <c r="D14" s="17"/>
      <c r="E14" s="18"/>
      <c r="F14" s="19"/>
      <c r="G14" s="15"/>
    </row>
    <row r="15" spans="1:36">
      <c r="A15" s="16"/>
      <c r="B15" s="17"/>
      <c r="C15" s="17"/>
      <c r="D15" s="17"/>
      <c r="E15" s="18"/>
      <c r="F15" s="19"/>
      <c r="G15" s="15"/>
    </row>
    <row r="16" spans="1:36">
      <c r="A16" s="16"/>
      <c r="B16" s="17"/>
      <c r="C16" s="17"/>
      <c r="D16" s="17"/>
      <c r="E16" s="18"/>
      <c r="F16" s="19"/>
      <c r="G16" s="15"/>
    </row>
    <row r="17" spans="1:7">
      <c r="A17" s="20"/>
      <c r="B17" s="21"/>
      <c r="C17" s="21"/>
      <c r="D17" s="21"/>
      <c r="E17" s="22"/>
      <c r="F17" s="19"/>
      <c r="G17" s="15"/>
    </row>
    <row r="18" spans="1:7">
      <c r="A18" s="15"/>
      <c r="B18" s="15"/>
      <c r="C18" s="15"/>
      <c r="D18" s="15"/>
      <c r="E18" s="15"/>
      <c r="F18" s="15"/>
      <c r="G18" s="15"/>
    </row>
    <row r="19" spans="1:7">
      <c r="A19" s="15"/>
      <c r="B19" s="15"/>
      <c r="C19" s="15"/>
      <c r="D19" s="15"/>
      <c r="E19" s="15"/>
      <c r="F19" s="15"/>
      <c r="G19" s="15"/>
    </row>
    <row r="20" spans="1:7">
      <c r="A20" s="15"/>
      <c r="B20" s="15"/>
      <c r="C20" s="15"/>
      <c r="D20" s="15"/>
      <c r="E20" s="15"/>
      <c r="F20" s="15"/>
      <c r="G20" s="15"/>
    </row>
    <row r="21" spans="1:7">
      <c r="A21" s="15"/>
      <c r="B21" s="15"/>
      <c r="C21" s="15"/>
      <c r="D21" s="15"/>
      <c r="E21" s="15"/>
      <c r="F21" s="15"/>
      <c r="G21" s="15"/>
    </row>
    <row r="22" spans="1:7">
      <c r="A22" s="15"/>
      <c r="B22" s="15"/>
      <c r="C22" s="15"/>
      <c r="D22" s="15"/>
      <c r="E22" s="15"/>
      <c r="F22" s="15"/>
      <c r="G22" s="15"/>
    </row>
    <row r="23" spans="1:7">
      <c r="A23" s="15"/>
      <c r="B23" s="15"/>
      <c r="C23" s="15"/>
      <c r="D23" s="15"/>
      <c r="E23" s="15"/>
      <c r="F23" s="15"/>
      <c r="G23" s="15"/>
    </row>
    <row r="24" spans="1:7">
      <c r="A24" s="15"/>
      <c r="B24" s="15"/>
      <c r="C24" s="15"/>
      <c r="D24" s="15"/>
      <c r="E24" s="15"/>
      <c r="F24" s="15"/>
      <c r="G24" s="1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IESS_Psng_ROAD_RAIL_AIR</vt:lpstr>
      <vt:lpstr>IESS_Frgt</vt:lpstr>
      <vt:lpstr>SYVbT-passenger</vt:lpstr>
      <vt:lpstr>SYVbT-freight</vt:lpstr>
      <vt:lpstr>AVLo-passengers</vt:lpstr>
      <vt:lpstr>AVLo-freight</vt:lpstr>
      <vt:lpstr>BAADTbVT-passengers</vt:lpstr>
      <vt:lpstr>BAADTbVT-freight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2015-03-31T22:53:51Z</dcterms:created>
  <dcterms:modified xsi:type="dcterms:W3CDTF">2021-11-15T23:48:38Z</dcterms:modified>
  <cp:category/>
  <cp:contentStatus/>
</cp:coreProperties>
</file>