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8CE9B148-A226-40EE-97EF-A4D589E1E754}" xr6:coauthVersionLast="47" xr6:coauthVersionMax="47" xr10:uidLastSave="{00000000-0000-0000-0000-000000000000}"/>
  <bookViews>
    <workbookView xWindow="-120" yWindow="-120" windowWidth="29040" windowHeight="17640" activeTab="6"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2" i="1"/>
  <c r="O581" i="25"/>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U343" i="25" s="1"/>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19" i="25"/>
  <c r="J12" i="20" s="1"/>
  <c r="P113"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U391" i="25" s="1"/>
  <c r="J45" i="20"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U473" i="25" s="1"/>
  <c r="J47" i="20"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U133" i="25" s="1"/>
  <c r="J14" i="20"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U79" i="25" s="1"/>
  <c r="J8" i="20"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57" i="20" l="1"/>
  <c r="P554" i="1" s="1"/>
  <c r="U66" i="25"/>
  <c r="J7" i="20" s="1"/>
  <c r="P64" i="1" s="1"/>
  <c r="U371" i="25"/>
  <c r="J41" i="20" s="1"/>
  <c r="P351" i="1" s="1"/>
  <c r="P370" i="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76" i="1"/>
  <c r="P675" i="1"/>
  <c r="P325" i="1"/>
  <c r="P188" i="1"/>
  <c r="P141" i="1"/>
  <c r="P451" i="1"/>
  <c r="P172" i="1"/>
  <c r="P126"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B203" i="1"/>
  <c r="A203" i="1"/>
  <c r="P203" i="1"/>
  <c r="R196" i="1"/>
  <c r="S196" i="1"/>
  <c r="T196" i="1"/>
  <c r="Q196" i="1"/>
  <c r="K196" i="1"/>
  <c r="L196" i="1"/>
  <c r="N196" i="1"/>
  <c r="O196" i="1"/>
  <c r="M196" i="1"/>
  <c r="B196" i="1"/>
  <c r="A196" i="1"/>
  <c r="P196" i="1"/>
  <c r="R352" i="1"/>
  <c r="S352" i="1"/>
  <c r="T352" i="1"/>
  <c r="Q352" i="1"/>
  <c r="K352" i="1"/>
  <c r="M352" i="1"/>
  <c r="O352" i="1"/>
  <c r="N352" i="1"/>
  <c r="L352" i="1"/>
  <c r="P352" i="1"/>
  <c r="A352" i="1"/>
  <c r="B352" i="1"/>
  <c r="R360" i="1"/>
  <c r="S360" i="1"/>
  <c r="T360" i="1"/>
  <c r="Q360" i="1"/>
  <c r="K360" i="1"/>
  <c r="M360" i="1"/>
  <c r="L360" i="1"/>
  <c r="N360" i="1"/>
  <c r="O360" i="1"/>
  <c r="P360" i="1"/>
  <c r="B360" i="1"/>
  <c r="A360" i="1"/>
  <c r="R250" i="1"/>
  <c r="S250" i="1"/>
  <c r="T250" i="1"/>
  <c r="Q250" i="1"/>
  <c r="O250" i="1"/>
  <c r="K250" i="1"/>
  <c r="M250" i="1"/>
  <c r="N250" i="1"/>
  <c r="L250" i="1"/>
  <c r="B250" i="1"/>
  <c r="A250" i="1"/>
  <c r="P250" i="1"/>
  <c r="Q189" i="1"/>
  <c r="R189" i="1"/>
  <c r="S189" i="1"/>
  <c r="T189" i="1"/>
  <c r="K189" i="1"/>
  <c r="L189" i="1"/>
  <c r="M189" i="1"/>
  <c r="N189" i="1"/>
  <c r="O189" i="1"/>
  <c r="B189" i="1"/>
  <c r="A189" i="1"/>
  <c r="P189" i="1"/>
  <c r="Q197" i="1"/>
  <c r="R197" i="1"/>
  <c r="S197" i="1"/>
  <c r="T197" i="1"/>
  <c r="K197" i="1"/>
  <c r="L197" i="1"/>
  <c r="M197" i="1"/>
  <c r="N197" i="1"/>
  <c r="O197" i="1"/>
  <c r="B197" i="1"/>
  <c r="A197" i="1"/>
  <c r="P197" i="1"/>
  <c r="Q353" i="1"/>
  <c r="S353" i="1"/>
  <c r="T353" i="1"/>
  <c r="R353" i="1"/>
  <c r="L353" i="1"/>
  <c r="M353" i="1"/>
  <c r="N353" i="1"/>
  <c r="K353" i="1"/>
  <c r="O353" i="1"/>
  <c r="A353" i="1"/>
  <c r="P353" i="1"/>
  <c r="B353" i="1"/>
  <c r="T361" i="1"/>
  <c r="Q361" i="1"/>
  <c r="R361" i="1"/>
  <c r="S361" i="1"/>
  <c r="L361" i="1"/>
  <c r="M361" i="1"/>
  <c r="N361" i="1"/>
  <c r="K361" i="1"/>
  <c r="O361" i="1"/>
  <c r="P361" i="1"/>
  <c r="B361" i="1"/>
  <c r="A361" i="1"/>
  <c r="Q243" i="1"/>
  <c r="R243" i="1"/>
  <c r="S243" i="1"/>
  <c r="T243" i="1"/>
  <c r="K243" i="1"/>
  <c r="L243" i="1"/>
  <c r="N243" i="1"/>
  <c r="M243" i="1"/>
  <c r="O243" i="1"/>
  <c r="B243" i="1"/>
  <c r="A243" i="1"/>
  <c r="P243" i="1"/>
  <c r="Q251" i="1"/>
  <c r="R251" i="1"/>
  <c r="S251" i="1"/>
  <c r="T251" i="1"/>
  <c r="K251" i="1"/>
  <c r="L251" i="1"/>
  <c r="N251" i="1"/>
  <c r="M251" i="1"/>
  <c r="O251" i="1"/>
  <c r="B251" i="1"/>
  <c r="A251" i="1"/>
  <c r="P251" i="1"/>
  <c r="Q190" i="1"/>
  <c r="R190" i="1"/>
  <c r="S190" i="1"/>
  <c r="T190" i="1"/>
  <c r="N190" i="1"/>
  <c r="O190" i="1"/>
  <c r="L190" i="1"/>
  <c r="M190" i="1"/>
  <c r="K190" i="1"/>
  <c r="B190" i="1"/>
  <c r="A190" i="1"/>
  <c r="P190" i="1"/>
  <c r="Q198" i="1"/>
  <c r="R198" i="1"/>
  <c r="S198" i="1"/>
  <c r="T198" i="1"/>
  <c r="N198" i="1"/>
  <c r="O198" i="1"/>
  <c r="L198" i="1"/>
  <c r="M198" i="1"/>
  <c r="K198" i="1"/>
  <c r="B198" i="1"/>
  <c r="A198" i="1"/>
  <c r="P198" i="1"/>
  <c r="R354" i="1"/>
  <c r="S354" i="1"/>
  <c r="T354" i="1"/>
  <c r="Q354" i="1"/>
  <c r="O354" i="1"/>
  <c r="K354" i="1"/>
  <c r="L354" i="1"/>
  <c r="M354" i="1"/>
  <c r="N354" i="1"/>
  <c r="B354" i="1"/>
  <c r="A354" i="1"/>
  <c r="P354" i="1"/>
  <c r="R362" i="1"/>
  <c r="S362" i="1"/>
  <c r="T362" i="1"/>
  <c r="Q362" i="1"/>
  <c r="O362" i="1"/>
  <c r="K362" i="1"/>
  <c r="M362" i="1"/>
  <c r="N362" i="1"/>
  <c r="L362" i="1"/>
  <c r="B362" i="1"/>
  <c r="A362" i="1"/>
  <c r="P362" i="1"/>
  <c r="R256" i="1"/>
  <c r="S256" i="1"/>
  <c r="T256" i="1"/>
  <c r="Q256" i="1"/>
  <c r="K256" i="1"/>
  <c r="M256" i="1"/>
  <c r="O256" i="1"/>
  <c r="L256" i="1"/>
  <c r="N256" i="1"/>
  <c r="A256" i="1"/>
  <c r="B256" i="1"/>
  <c r="P256" i="1"/>
  <c r="Q257" i="1"/>
  <c r="R257" i="1"/>
  <c r="S257" i="1"/>
  <c r="T257" i="1"/>
  <c r="L257" i="1"/>
  <c r="M257" i="1"/>
  <c r="N257" i="1"/>
  <c r="K257" i="1"/>
  <c r="O257" i="1"/>
  <c r="A257" i="1"/>
  <c r="B257" i="1"/>
  <c r="P257" i="1"/>
  <c r="R252" i="1"/>
  <c r="S252" i="1"/>
  <c r="T252" i="1"/>
  <c r="Q252" i="1"/>
  <c r="M252" i="1"/>
  <c r="N252" i="1"/>
  <c r="O252" i="1"/>
  <c r="K252" i="1"/>
  <c r="L252" i="1"/>
  <c r="B252" i="1"/>
  <c r="A252" i="1"/>
  <c r="P252" i="1"/>
  <c r="Q199" i="1"/>
  <c r="R199" i="1"/>
  <c r="S199" i="1"/>
  <c r="T199" i="1"/>
  <c r="K199" i="1"/>
  <c r="L199" i="1"/>
  <c r="M199" i="1"/>
  <c r="O199" i="1"/>
  <c r="N199" i="1"/>
  <c r="B199" i="1"/>
  <c r="A199" i="1"/>
  <c r="P199" i="1"/>
  <c r="Q245" i="1"/>
  <c r="R245" i="1"/>
  <c r="S245" i="1"/>
  <c r="T245" i="1"/>
  <c r="L245" i="1"/>
  <c r="N245" i="1"/>
  <c r="O245" i="1"/>
  <c r="K245" i="1"/>
  <c r="M245" i="1"/>
  <c r="B245" i="1"/>
  <c r="A245" i="1"/>
  <c r="P245" i="1"/>
  <c r="Q253" i="1"/>
  <c r="R253" i="1"/>
  <c r="S253" i="1"/>
  <c r="T253" i="1"/>
  <c r="L253" i="1"/>
  <c r="N253" i="1"/>
  <c r="O253" i="1"/>
  <c r="M253" i="1"/>
  <c r="K253" i="1"/>
  <c r="B253" i="1"/>
  <c r="A253" i="1"/>
  <c r="P253" i="1"/>
  <c r="R192" i="1"/>
  <c r="S192" i="1"/>
  <c r="T192" i="1"/>
  <c r="Q192" i="1"/>
  <c r="L192" i="1"/>
  <c r="M192" i="1"/>
  <c r="N192" i="1"/>
  <c r="O192" i="1"/>
  <c r="K192" i="1"/>
  <c r="B192" i="1"/>
  <c r="A192" i="1"/>
  <c r="P192" i="1"/>
  <c r="R200" i="1"/>
  <c r="S200" i="1"/>
  <c r="T200" i="1"/>
  <c r="Q200" i="1"/>
  <c r="L200" i="1"/>
  <c r="M200" i="1"/>
  <c r="N200" i="1"/>
  <c r="O200" i="1"/>
  <c r="K200" i="1"/>
  <c r="B200" i="1"/>
  <c r="A200" i="1"/>
  <c r="P200" i="1"/>
  <c r="R356" i="1"/>
  <c r="S356" i="1"/>
  <c r="T356" i="1"/>
  <c r="Q356" i="1"/>
  <c r="M356" i="1"/>
  <c r="N356" i="1"/>
  <c r="O356" i="1"/>
  <c r="K356" i="1"/>
  <c r="L356" i="1"/>
  <c r="B356" i="1"/>
  <c r="A356" i="1"/>
  <c r="P356" i="1"/>
  <c r="R364" i="1"/>
  <c r="T364" i="1"/>
  <c r="Q364" i="1"/>
  <c r="S364" i="1"/>
  <c r="M364" i="1"/>
  <c r="N364" i="1"/>
  <c r="O364" i="1"/>
  <c r="K364" i="1"/>
  <c r="L364" i="1"/>
  <c r="B364" i="1"/>
  <c r="A364" i="1"/>
  <c r="P364" i="1"/>
  <c r="Q195" i="1"/>
  <c r="R195" i="1"/>
  <c r="S195" i="1"/>
  <c r="T195" i="1"/>
  <c r="M195" i="1"/>
  <c r="N195" i="1"/>
  <c r="O195" i="1"/>
  <c r="K195" i="1"/>
  <c r="L195" i="1"/>
  <c r="B195" i="1"/>
  <c r="A195" i="1"/>
  <c r="P195" i="1"/>
  <c r="Q249" i="1"/>
  <c r="R249" i="1"/>
  <c r="S249" i="1"/>
  <c r="T249" i="1"/>
  <c r="L249" i="1"/>
  <c r="M249" i="1"/>
  <c r="N249" i="1"/>
  <c r="K249" i="1"/>
  <c r="O249" i="1"/>
  <c r="A249" i="1"/>
  <c r="B249" i="1"/>
  <c r="P249" i="1"/>
  <c r="R244" i="1"/>
  <c r="S244" i="1"/>
  <c r="T244" i="1"/>
  <c r="Q244" i="1"/>
  <c r="M244" i="1"/>
  <c r="N244" i="1"/>
  <c r="O244" i="1"/>
  <c r="K244" i="1"/>
  <c r="L244" i="1"/>
  <c r="B244" i="1"/>
  <c r="A244" i="1"/>
  <c r="P244" i="1"/>
  <c r="S355" i="1"/>
  <c r="T355" i="1"/>
  <c r="R355" i="1"/>
  <c r="Q355" i="1"/>
  <c r="K355" i="1"/>
  <c r="L355" i="1"/>
  <c r="N355" i="1"/>
  <c r="M355" i="1"/>
  <c r="O355" i="1"/>
  <c r="B355" i="1"/>
  <c r="A355" i="1"/>
  <c r="P355" i="1"/>
  <c r="R246" i="1"/>
  <c r="S246" i="1"/>
  <c r="T246" i="1"/>
  <c r="Q246" i="1"/>
  <c r="K246" i="1"/>
  <c r="L246" i="1"/>
  <c r="M246" i="1"/>
  <c r="O246" i="1"/>
  <c r="N246" i="1"/>
  <c r="B246" i="1"/>
  <c r="A246" i="1"/>
  <c r="P246" i="1"/>
  <c r="R254" i="1"/>
  <c r="S254" i="1"/>
  <c r="T254" i="1"/>
  <c r="Q254" i="1"/>
  <c r="K254" i="1"/>
  <c r="L254" i="1"/>
  <c r="M254" i="1"/>
  <c r="O254" i="1"/>
  <c r="N254" i="1"/>
  <c r="B254" i="1"/>
  <c r="A254" i="1"/>
  <c r="P254" i="1"/>
  <c r="Q193" i="1"/>
  <c r="R193" i="1"/>
  <c r="S193" i="1"/>
  <c r="T193" i="1"/>
  <c r="O193" i="1"/>
  <c r="K193" i="1"/>
  <c r="M193" i="1"/>
  <c r="N193" i="1"/>
  <c r="L193" i="1"/>
  <c r="B193" i="1"/>
  <c r="A193" i="1"/>
  <c r="P193" i="1"/>
  <c r="Q201" i="1"/>
  <c r="R201" i="1"/>
  <c r="S201" i="1"/>
  <c r="T201" i="1"/>
  <c r="O201" i="1"/>
  <c r="K201" i="1"/>
  <c r="M201" i="1"/>
  <c r="N201" i="1"/>
  <c r="L201" i="1"/>
  <c r="B201" i="1"/>
  <c r="A201" i="1"/>
  <c r="P201" i="1"/>
  <c r="R357" i="1"/>
  <c r="S357" i="1"/>
  <c r="Q357" i="1"/>
  <c r="T357" i="1"/>
  <c r="L357" i="1"/>
  <c r="K357" i="1"/>
  <c r="M357" i="1"/>
  <c r="N357" i="1"/>
  <c r="O357" i="1"/>
  <c r="B357" i="1"/>
  <c r="A357" i="1"/>
  <c r="P357" i="1"/>
  <c r="Q365" i="1"/>
  <c r="R365" i="1"/>
  <c r="T365" i="1"/>
  <c r="S365" i="1"/>
  <c r="L365" i="1"/>
  <c r="N365" i="1"/>
  <c r="O365" i="1"/>
  <c r="K365" i="1"/>
  <c r="M365" i="1"/>
  <c r="P365" i="1"/>
  <c r="B365" i="1"/>
  <c r="A365" i="1"/>
  <c r="R248" i="1"/>
  <c r="S248" i="1"/>
  <c r="T248" i="1"/>
  <c r="Q248" i="1"/>
  <c r="K248" i="1"/>
  <c r="M248" i="1"/>
  <c r="O248" i="1"/>
  <c r="L248" i="1"/>
  <c r="N248" i="1"/>
  <c r="B248" i="1"/>
  <c r="A248" i="1"/>
  <c r="P248" i="1"/>
  <c r="Q359" i="1"/>
  <c r="R359" i="1"/>
  <c r="S359" i="1"/>
  <c r="T359" i="1"/>
  <c r="N359" i="1"/>
  <c r="O359" i="1"/>
  <c r="L359" i="1"/>
  <c r="M359" i="1"/>
  <c r="K359" i="1"/>
  <c r="P359" i="1"/>
  <c r="B359" i="1"/>
  <c r="A359" i="1"/>
  <c r="Q191" i="1"/>
  <c r="R191" i="1"/>
  <c r="S191" i="1"/>
  <c r="T191" i="1"/>
  <c r="K191" i="1"/>
  <c r="L191" i="1"/>
  <c r="M191" i="1"/>
  <c r="O191" i="1"/>
  <c r="N191" i="1"/>
  <c r="B191" i="1"/>
  <c r="A191" i="1"/>
  <c r="P191" i="1"/>
  <c r="Q363" i="1"/>
  <c r="S363" i="1"/>
  <c r="T363" i="1"/>
  <c r="R363" i="1"/>
  <c r="K363" i="1"/>
  <c r="L363" i="1"/>
  <c r="N363" i="1"/>
  <c r="M363" i="1"/>
  <c r="O363" i="1"/>
  <c r="B363" i="1"/>
  <c r="A363" i="1"/>
  <c r="P363" i="1"/>
  <c r="Q247" i="1"/>
  <c r="R247" i="1"/>
  <c r="S247" i="1"/>
  <c r="T247" i="1"/>
  <c r="N247" i="1"/>
  <c r="O247" i="1"/>
  <c r="L247" i="1"/>
  <c r="M247" i="1"/>
  <c r="K247" i="1"/>
  <c r="B247" i="1"/>
  <c r="A247" i="1"/>
  <c r="P247" i="1"/>
  <c r="Q255" i="1"/>
  <c r="R255" i="1"/>
  <c r="S255" i="1"/>
  <c r="T255" i="1"/>
  <c r="N255" i="1"/>
  <c r="O255" i="1"/>
  <c r="L255" i="1"/>
  <c r="M255" i="1"/>
  <c r="K255" i="1"/>
  <c r="B255" i="1"/>
  <c r="A255" i="1"/>
  <c r="P255" i="1"/>
  <c r="Q194" i="1"/>
  <c r="R194" i="1"/>
  <c r="S194" i="1"/>
  <c r="T194" i="1"/>
  <c r="K194" i="1"/>
  <c r="L194" i="1"/>
  <c r="M194" i="1"/>
  <c r="N194" i="1"/>
  <c r="O194" i="1"/>
  <c r="B194" i="1"/>
  <c r="A194" i="1"/>
  <c r="P194" i="1"/>
  <c r="R202" i="1"/>
  <c r="S202" i="1"/>
  <c r="T202" i="1"/>
  <c r="Q202" i="1"/>
  <c r="K202" i="1"/>
  <c r="L202" i="1"/>
  <c r="M202" i="1"/>
  <c r="N202" i="1"/>
  <c r="O202" i="1"/>
  <c r="B202" i="1"/>
  <c r="A202" i="1"/>
  <c r="P202" i="1"/>
  <c r="R358" i="1"/>
  <c r="S358" i="1"/>
  <c r="T358" i="1"/>
  <c r="Q358" i="1"/>
  <c r="K358" i="1"/>
  <c r="L358" i="1"/>
  <c r="M358" i="1"/>
  <c r="O358" i="1"/>
  <c r="N358" i="1"/>
  <c r="P358" i="1"/>
  <c r="B358" i="1"/>
  <c r="A358" i="1"/>
  <c r="T366" i="1"/>
  <c r="Q366" i="1"/>
  <c r="R366" i="1"/>
  <c r="S366" i="1"/>
  <c r="K366" i="1"/>
  <c r="L366" i="1"/>
  <c r="M366" i="1"/>
  <c r="O366" i="1"/>
  <c r="N366" i="1"/>
  <c r="P366" i="1"/>
  <c r="B366" i="1"/>
  <c r="A366" i="1"/>
  <c r="N2" i="8"/>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B602" i="1"/>
  <c r="A602" i="1"/>
  <c r="P602" i="1"/>
  <c r="T605" i="1"/>
  <c r="Q605" i="1"/>
  <c r="R605" i="1"/>
  <c r="S605" i="1"/>
  <c r="K605" i="1"/>
  <c r="N605" i="1"/>
  <c r="O605" i="1"/>
  <c r="L605" i="1"/>
  <c r="M605" i="1"/>
  <c r="B605" i="1"/>
  <c r="A605" i="1"/>
  <c r="P605" i="1"/>
  <c r="S604" i="1"/>
  <c r="T604" i="1"/>
  <c r="Q604" i="1"/>
  <c r="R604" i="1"/>
  <c r="K604" i="1"/>
  <c r="L604" i="1"/>
  <c r="M604" i="1"/>
  <c r="N604" i="1"/>
  <c r="O604" i="1"/>
  <c r="B604" i="1"/>
  <c r="A604" i="1"/>
  <c r="P604" i="1"/>
  <c r="S606" i="1"/>
  <c r="T606" i="1"/>
  <c r="R606" i="1"/>
  <c r="Q606" i="1"/>
  <c r="N606" i="1"/>
  <c r="M606" i="1"/>
  <c r="O606" i="1"/>
  <c r="K606" i="1"/>
  <c r="L606" i="1"/>
  <c r="B606" i="1"/>
  <c r="A606" i="1"/>
  <c r="P606" i="1"/>
  <c r="T603" i="1"/>
  <c r="R603" i="1"/>
  <c r="S603" i="1"/>
  <c r="Q603" i="1"/>
  <c r="M603" i="1"/>
  <c r="O603" i="1"/>
  <c r="K603" i="1"/>
  <c r="L603" i="1"/>
  <c r="N603" i="1"/>
  <c r="B603" i="1"/>
  <c r="A603" i="1"/>
  <c r="P603" i="1"/>
  <c r="T601" i="1"/>
  <c r="Q601" i="1"/>
  <c r="R601" i="1"/>
  <c r="S601" i="1"/>
  <c r="O601" i="1"/>
  <c r="K601" i="1"/>
  <c r="M601" i="1"/>
  <c r="N601" i="1"/>
  <c r="L601" i="1"/>
  <c r="A601" i="1"/>
  <c r="B601" i="1"/>
  <c r="P601" i="1"/>
  <c r="Q600" i="1"/>
  <c r="S600" i="1"/>
  <c r="T600" i="1"/>
  <c r="R600" i="1"/>
  <c r="L600" i="1"/>
  <c r="O600" i="1"/>
  <c r="K600" i="1"/>
  <c r="M600" i="1"/>
  <c r="N600" i="1"/>
  <c r="A600" i="1"/>
  <c r="B600" i="1"/>
  <c r="P600" i="1"/>
  <c r="Q598" i="1"/>
  <c r="S598" i="1"/>
  <c r="T598" i="1"/>
  <c r="R598" i="1"/>
  <c r="N598" i="1"/>
  <c r="O598" i="1"/>
  <c r="K598" i="1"/>
  <c r="L598" i="1"/>
  <c r="M598" i="1"/>
  <c r="B598" i="1"/>
  <c r="A598" i="1"/>
  <c r="P598" i="1"/>
  <c r="S608" i="1"/>
  <c r="T608" i="1"/>
  <c r="Q608" i="1"/>
  <c r="R608" i="1"/>
  <c r="L608" i="1"/>
  <c r="O608" i="1"/>
  <c r="K608" i="1"/>
  <c r="M608" i="1"/>
  <c r="N608" i="1"/>
  <c r="A608" i="1"/>
  <c r="B608" i="1"/>
  <c r="P608" i="1"/>
  <c r="T607" i="1"/>
  <c r="Q607" i="1"/>
  <c r="R607" i="1"/>
  <c r="S607" i="1"/>
  <c r="L607" i="1"/>
  <c r="M607" i="1"/>
  <c r="K607" i="1"/>
  <c r="N607" i="1"/>
  <c r="O607" i="1"/>
  <c r="B607" i="1"/>
  <c r="A607" i="1"/>
  <c r="P607" i="1"/>
  <c r="T599" i="1"/>
  <c r="R599" i="1"/>
  <c r="S599" i="1"/>
  <c r="Q599" i="1"/>
  <c r="L599" i="1"/>
  <c r="M599" i="1"/>
  <c r="K599" i="1"/>
  <c r="N599" i="1"/>
  <c r="O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B448" i="1"/>
  <c r="A448" i="1"/>
  <c r="P448" i="1"/>
  <c r="T440" i="1"/>
  <c r="Q440" i="1"/>
  <c r="R440" i="1"/>
  <c r="S440" i="1"/>
  <c r="K440" i="1"/>
  <c r="L440" i="1"/>
  <c r="M440" i="1"/>
  <c r="N440" i="1"/>
  <c r="O440" i="1"/>
  <c r="A440" i="1"/>
  <c r="B440" i="1"/>
  <c r="P440" i="1"/>
  <c r="T432" i="1"/>
  <c r="Q432" i="1"/>
  <c r="R432" i="1"/>
  <c r="S432" i="1"/>
  <c r="K432" i="1"/>
  <c r="L432" i="1"/>
  <c r="M432" i="1"/>
  <c r="N432" i="1"/>
  <c r="O432" i="1"/>
  <c r="B432" i="1"/>
  <c r="A432" i="1"/>
  <c r="P432" i="1"/>
  <c r="T424" i="1"/>
  <c r="Q424" i="1"/>
  <c r="R424" i="1"/>
  <c r="S424" i="1"/>
  <c r="K424" i="1"/>
  <c r="L424" i="1"/>
  <c r="M424" i="1"/>
  <c r="N424" i="1"/>
  <c r="O424" i="1"/>
  <c r="B424" i="1"/>
  <c r="A424" i="1"/>
  <c r="P424" i="1"/>
  <c r="T416" i="1"/>
  <c r="Q416" i="1"/>
  <c r="R416" i="1"/>
  <c r="S416" i="1"/>
  <c r="K416" i="1"/>
  <c r="L416" i="1"/>
  <c r="M416" i="1"/>
  <c r="N416" i="1"/>
  <c r="O416" i="1"/>
  <c r="B416" i="1"/>
  <c r="A416" i="1"/>
  <c r="P416" i="1"/>
  <c r="T408" i="1"/>
  <c r="Q408" i="1"/>
  <c r="R408" i="1"/>
  <c r="S408" i="1"/>
  <c r="K408" i="1"/>
  <c r="L408" i="1"/>
  <c r="M408" i="1"/>
  <c r="N408" i="1"/>
  <c r="O408" i="1"/>
  <c r="B408" i="1"/>
  <c r="A408" i="1"/>
  <c r="P408" i="1"/>
  <c r="T400" i="1"/>
  <c r="Q400" i="1"/>
  <c r="R400" i="1"/>
  <c r="S400" i="1"/>
  <c r="K400" i="1"/>
  <c r="L400" i="1"/>
  <c r="M400" i="1"/>
  <c r="N400" i="1"/>
  <c r="O400" i="1"/>
  <c r="B400" i="1"/>
  <c r="A400" i="1"/>
  <c r="P400" i="1"/>
  <c r="T392" i="1"/>
  <c r="Q392" i="1"/>
  <c r="R392" i="1"/>
  <c r="S392" i="1"/>
  <c r="K392" i="1"/>
  <c r="L392" i="1"/>
  <c r="M392" i="1"/>
  <c r="N392" i="1"/>
  <c r="O392" i="1"/>
  <c r="B392" i="1"/>
  <c r="A392" i="1"/>
  <c r="P392" i="1"/>
  <c r="T384" i="1"/>
  <c r="Q384" i="1"/>
  <c r="R384" i="1"/>
  <c r="S384" i="1"/>
  <c r="K384" i="1"/>
  <c r="L384" i="1"/>
  <c r="M384" i="1"/>
  <c r="N384" i="1"/>
  <c r="O384" i="1"/>
  <c r="B384" i="1"/>
  <c r="A384" i="1"/>
  <c r="P384" i="1"/>
  <c r="Q423" i="1"/>
  <c r="T423" i="1"/>
  <c r="R423" i="1"/>
  <c r="S423" i="1"/>
  <c r="K423" i="1"/>
  <c r="L423" i="1"/>
  <c r="M423" i="1"/>
  <c r="N423" i="1"/>
  <c r="O423" i="1"/>
  <c r="B423" i="1"/>
  <c r="A423" i="1"/>
  <c r="P423" i="1"/>
  <c r="Q415" i="1"/>
  <c r="T415" i="1"/>
  <c r="R415" i="1"/>
  <c r="S415" i="1"/>
  <c r="K415" i="1"/>
  <c r="L415" i="1"/>
  <c r="M415" i="1"/>
  <c r="N415" i="1"/>
  <c r="O415" i="1"/>
  <c r="B415" i="1"/>
  <c r="A415" i="1"/>
  <c r="P415" i="1"/>
  <c r="Q407" i="1"/>
  <c r="T407" i="1"/>
  <c r="R407" i="1"/>
  <c r="S407" i="1"/>
  <c r="K407" i="1"/>
  <c r="L407" i="1"/>
  <c r="M407" i="1"/>
  <c r="N407" i="1"/>
  <c r="O407" i="1"/>
  <c r="B407" i="1"/>
  <c r="A407" i="1"/>
  <c r="P407" i="1"/>
  <c r="Q399" i="1"/>
  <c r="T399" i="1"/>
  <c r="R399" i="1"/>
  <c r="S399" i="1"/>
  <c r="K399" i="1"/>
  <c r="L399" i="1"/>
  <c r="M399" i="1"/>
  <c r="N399" i="1"/>
  <c r="O399" i="1"/>
  <c r="B399" i="1"/>
  <c r="A399" i="1"/>
  <c r="P399" i="1"/>
  <c r="Q391" i="1"/>
  <c r="R391" i="1"/>
  <c r="T391" i="1"/>
  <c r="S391" i="1"/>
  <c r="K391" i="1"/>
  <c r="L391" i="1"/>
  <c r="M391" i="1"/>
  <c r="N391" i="1"/>
  <c r="O391" i="1"/>
  <c r="B391" i="1"/>
  <c r="A391" i="1"/>
  <c r="P391" i="1"/>
  <c r="Q383" i="1"/>
  <c r="R383" i="1"/>
  <c r="T383" i="1"/>
  <c r="S383" i="1"/>
  <c r="K383" i="1"/>
  <c r="L383" i="1"/>
  <c r="M383" i="1"/>
  <c r="N383" i="1"/>
  <c r="O383" i="1"/>
  <c r="B383" i="1"/>
  <c r="A383" i="1"/>
  <c r="P383" i="1"/>
  <c r="T426" i="1"/>
  <c r="Q426" i="1"/>
  <c r="R426" i="1"/>
  <c r="S426" i="1"/>
  <c r="K426" i="1"/>
  <c r="L426" i="1"/>
  <c r="M426" i="1"/>
  <c r="N426" i="1"/>
  <c r="O426" i="1"/>
  <c r="B426" i="1"/>
  <c r="A426" i="1"/>
  <c r="P426" i="1"/>
  <c r="T446" i="1"/>
  <c r="Q446" i="1"/>
  <c r="R446" i="1"/>
  <c r="S446" i="1"/>
  <c r="M446" i="1"/>
  <c r="N446" i="1"/>
  <c r="O446" i="1"/>
  <c r="K446" i="1"/>
  <c r="L446" i="1"/>
  <c r="B446" i="1"/>
  <c r="A446" i="1"/>
  <c r="P446" i="1"/>
  <c r="T414" i="1"/>
  <c r="Q414" i="1"/>
  <c r="R414" i="1"/>
  <c r="S414" i="1"/>
  <c r="M414" i="1"/>
  <c r="N414" i="1"/>
  <c r="O414" i="1"/>
  <c r="K414" i="1"/>
  <c r="L414" i="1"/>
  <c r="B414" i="1"/>
  <c r="A414" i="1"/>
  <c r="P414" i="1"/>
  <c r="T390" i="1"/>
  <c r="Q390" i="1"/>
  <c r="R390" i="1"/>
  <c r="S390" i="1"/>
  <c r="M390" i="1"/>
  <c r="N390" i="1"/>
  <c r="O390" i="1"/>
  <c r="K390" i="1"/>
  <c r="L390" i="1"/>
  <c r="B390" i="1"/>
  <c r="A390" i="1"/>
  <c r="P390" i="1"/>
  <c r="T382" i="1"/>
  <c r="Q382" i="1"/>
  <c r="R382" i="1"/>
  <c r="S382" i="1"/>
  <c r="M382" i="1"/>
  <c r="N382" i="1"/>
  <c r="O382" i="1"/>
  <c r="K382" i="1"/>
  <c r="L382" i="1"/>
  <c r="B382" i="1"/>
  <c r="A382" i="1"/>
  <c r="P382" i="1"/>
  <c r="T418" i="1"/>
  <c r="Q418" i="1"/>
  <c r="R418" i="1"/>
  <c r="S418" i="1"/>
  <c r="K418" i="1"/>
  <c r="L418" i="1"/>
  <c r="M418" i="1"/>
  <c r="N418" i="1"/>
  <c r="O418" i="1"/>
  <c r="B418" i="1"/>
  <c r="A418" i="1"/>
  <c r="P418" i="1"/>
  <c r="Q421" i="1"/>
  <c r="T421" i="1"/>
  <c r="R421" i="1"/>
  <c r="S421" i="1"/>
  <c r="K421" i="1"/>
  <c r="L421" i="1"/>
  <c r="M421" i="1"/>
  <c r="N421" i="1"/>
  <c r="O421" i="1"/>
  <c r="B421" i="1"/>
  <c r="A421" i="1"/>
  <c r="P421" i="1"/>
  <c r="Q413" i="1"/>
  <c r="T413" i="1"/>
  <c r="R413" i="1"/>
  <c r="S413" i="1"/>
  <c r="K413" i="1"/>
  <c r="L413" i="1"/>
  <c r="M413" i="1"/>
  <c r="N413" i="1"/>
  <c r="O413" i="1"/>
  <c r="B413" i="1"/>
  <c r="A413" i="1"/>
  <c r="P413" i="1"/>
  <c r="Q405" i="1"/>
  <c r="T405" i="1"/>
  <c r="R405" i="1"/>
  <c r="S405" i="1"/>
  <c r="K405" i="1"/>
  <c r="L405" i="1"/>
  <c r="M405" i="1"/>
  <c r="N405" i="1"/>
  <c r="O405" i="1"/>
  <c r="B405" i="1"/>
  <c r="A405" i="1"/>
  <c r="P405" i="1"/>
  <c r="Q397" i="1"/>
  <c r="T397" i="1"/>
  <c r="R397" i="1"/>
  <c r="S397" i="1"/>
  <c r="K397" i="1"/>
  <c r="L397" i="1"/>
  <c r="M397" i="1"/>
  <c r="N397" i="1"/>
  <c r="O397" i="1"/>
  <c r="B397" i="1"/>
  <c r="A397" i="1"/>
  <c r="P397" i="1"/>
  <c r="Q389" i="1"/>
  <c r="R389" i="1"/>
  <c r="T389" i="1"/>
  <c r="S389" i="1"/>
  <c r="K389" i="1"/>
  <c r="L389" i="1"/>
  <c r="M389" i="1"/>
  <c r="N389" i="1"/>
  <c r="O389" i="1"/>
  <c r="B389" i="1"/>
  <c r="A389" i="1"/>
  <c r="P389" i="1"/>
  <c r="Q381" i="1"/>
  <c r="R381" i="1"/>
  <c r="T381" i="1"/>
  <c r="S381" i="1"/>
  <c r="K381" i="1"/>
  <c r="L381" i="1"/>
  <c r="M381" i="1"/>
  <c r="N381" i="1"/>
  <c r="O381" i="1"/>
  <c r="B381" i="1"/>
  <c r="A381" i="1"/>
  <c r="P381" i="1"/>
  <c r="T434" i="1"/>
  <c r="Q434" i="1"/>
  <c r="R434" i="1"/>
  <c r="S434" i="1"/>
  <c r="K434" i="1"/>
  <c r="L434" i="1"/>
  <c r="M434" i="1"/>
  <c r="N434" i="1"/>
  <c r="O434" i="1"/>
  <c r="B434" i="1"/>
  <c r="A434" i="1"/>
  <c r="P434" i="1"/>
  <c r="T402" i="1"/>
  <c r="Q402" i="1"/>
  <c r="R402" i="1"/>
  <c r="S402" i="1"/>
  <c r="K402" i="1"/>
  <c r="L402" i="1"/>
  <c r="M402" i="1"/>
  <c r="N402" i="1"/>
  <c r="O402" i="1"/>
  <c r="B402" i="1"/>
  <c r="A402" i="1"/>
  <c r="P402" i="1"/>
  <c r="T378" i="1"/>
  <c r="Q378" i="1"/>
  <c r="S378" i="1"/>
  <c r="R378" i="1"/>
  <c r="K378" i="1"/>
  <c r="L378" i="1"/>
  <c r="M378" i="1"/>
  <c r="N378" i="1"/>
  <c r="O378" i="1"/>
  <c r="B378" i="1"/>
  <c r="A378" i="1"/>
  <c r="P378" i="1"/>
  <c r="Q441" i="1"/>
  <c r="T441" i="1"/>
  <c r="R441" i="1"/>
  <c r="S441" i="1"/>
  <c r="N441" i="1"/>
  <c r="O441" i="1"/>
  <c r="K441" i="1"/>
  <c r="L441" i="1"/>
  <c r="M441" i="1"/>
  <c r="A441" i="1"/>
  <c r="B441" i="1"/>
  <c r="P441" i="1"/>
  <c r="Q425" i="1"/>
  <c r="T425" i="1"/>
  <c r="R425" i="1"/>
  <c r="S425" i="1"/>
  <c r="N425" i="1"/>
  <c r="O425" i="1"/>
  <c r="K425" i="1"/>
  <c r="L425" i="1"/>
  <c r="M425" i="1"/>
  <c r="B425" i="1"/>
  <c r="A425" i="1"/>
  <c r="P425" i="1"/>
  <c r="Q409" i="1"/>
  <c r="T409" i="1"/>
  <c r="R409" i="1"/>
  <c r="S409" i="1"/>
  <c r="N409" i="1"/>
  <c r="O409" i="1"/>
  <c r="K409" i="1"/>
  <c r="L409" i="1"/>
  <c r="M409" i="1"/>
  <c r="A409" i="1"/>
  <c r="B409" i="1"/>
  <c r="P409" i="1"/>
  <c r="Q393" i="1"/>
  <c r="R393" i="1"/>
  <c r="T393" i="1"/>
  <c r="S393" i="1"/>
  <c r="N393" i="1"/>
  <c r="O393" i="1"/>
  <c r="K393" i="1"/>
  <c r="L393" i="1"/>
  <c r="M393" i="1"/>
  <c r="B393" i="1"/>
  <c r="A393" i="1"/>
  <c r="P393" i="1"/>
  <c r="Q447" i="1"/>
  <c r="T447" i="1"/>
  <c r="R447" i="1"/>
  <c r="S447" i="1"/>
  <c r="K447" i="1"/>
  <c r="L447" i="1"/>
  <c r="M447" i="1"/>
  <c r="N447" i="1"/>
  <c r="O447" i="1"/>
  <c r="B447" i="1"/>
  <c r="A447" i="1"/>
  <c r="P447" i="1"/>
  <c r="Q439" i="1"/>
  <c r="T439" i="1"/>
  <c r="R439" i="1"/>
  <c r="S439" i="1"/>
  <c r="K439" i="1"/>
  <c r="L439" i="1"/>
  <c r="M439" i="1"/>
  <c r="N439" i="1"/>
  <c r="O439" i="1"/>
  <c r="B439" i="1"/>
  <c r="A439" i="1"/>
  <c r="P439" i="1"/>
  <c r="T438" i="1"/>
  <c r="Q438" i="1"/>
  <c r="R438" i="1"/>
  <c r="S438" i="1"/>
  <c r="M438" i="1"/>
  <c r="N438" i="1"/>
  <c r="O438" i="1"/>
  <c r="K438" i="1"/>
  <c r="L438" i="1"/>
  <c r="B438" i="1"/>
  <c r="A438" i="1"/>
  <c r="P438" i="1"/>
  <c r="T422" i="1"/>
  <c r="Q422" i="1"/>
  <c r="R422" i="1"/>
  <c r="S422" i="1"/>
  <c r="M422" i="1"/>
  <c r="N422" i="1"/>
  <c r="O422" i="1"/>
  <c r="K422" i="1"/>
  <c r="L422" i="1"/>
  <c r="B422" i="1"/>
  <c r="A422" i="1"/>
  <c r="P422" i="1"/>
  <c r="T398" i="1"/>
  <c r="Q398" i="1"/>
  <c r="R398" i="1"/>
  <c r="S398" i="1"/>
  <c r="M398" i="1"/>
  <c r="N398" i="1"/>
  <c r="O398" i="1"/>
  <c r="K398" i="1"/>
  <c r="L398" i="1"/>
  <c r="B398" i="1"/>
  <c r="A398" i="1"/>
  <c r="P398" i="1"/>
  <c r="Q429" i="1"/>
  <c r="T429" i="1"/>
  <c r="R429" i="1"/>
  <c r="S429" i="1"/>
  <c r="K429" i="1"/>
  <c r="L429" i="1"/>
  <c r="M429" i="1"/>
  <c r="N429" i="1"/>
  <c r="O429" i="1"/>
  <c r="B429" i="1"/>
  <c r="A429" i="1"/>
  <c r="P429" i="1"/>
  <c r="T444" i="1"/>
  <c r="Q444" i="1"/>
  <c r="R444" i="1"/>
  <c r="S444" i="1"/>
  <c r="O444" i="1"/>
  <c r="K444" i="1"/>
  <c r="L444" i="1"/>
  <c r="M444" i="1"/>
  <c r="N444" i="1"/>
  <c r="B444" i="1"/>
  <c r="A444" i="1"/>
  <c r="P444" i="1"/>
  <c r="T436" i="1"/>
  <c r="Q436" i="1"/>
  <c r="R436" i="1"/>
  <c r="S436" i="1"/>
  <c r="O436" i="1"/>
  <c r="K436" i="1"/>
  <c r="L436" i="1"/>
  <c r="M436" i="1"/>
  <c r="N436" i="1"/>
  <c r="B436" i="1"/>
  <c r="A436" i="1"/>
  <c r="P436" i="1"/>
  <c r="T428" i="1"/>
  <c r="Q428" i="1"/>
  <c r="R428" i="1"/>
  <c r="S428" i="1"/>
  <c r="O428" i="1"/>
  <c r="K428" i="1"/>
  <c r="L428" i="1"/>
  <c r="M428" i="1"/>
  <c r="N428" i="1"/>
  <c r="B428" i="1"/>
  <c r="A428" i="1"/>
  <c r="P428" i="1"/>
  <c r="T420" i="1"/>
  <c r="Q420" i="1"/>
  <c r="R420" i="1"/>
  <c r="S420" i="1"/>
  <c r="O420" i="1"/>
  <c r="K420" i="1"/>
  <c r="L420" i="1"/>
  <c r="M420" i="1"/>
  <c r="N420" i="1"/>
  <c r="B420" i="1"/>
  <c r="A420" i="1"/>
  <c r="P420" i="1"/>
  <c r="T412" i="1"/>
  <c r="Q412" i="1"/>
  <c r="R412" i="1"/>
  <c r="S412" i="1"/>
  <c r="O412" i="1"/>
  <c r="K412" i="1"/>
  <c r="L412" i="1"/>
  <c r="M412" i="1"/>
  <c r="N412" i="1"/>
  <c r="B412" i="1"/>
  <c r="A412" i="1"/>
  <c r="P412" i="1"/>
  <c r="T404" i="1"/>
  <c r="Q404" i="1"/>
  <c r="R404" i="1"/>
  <c r="S404" i="1"/>
  <c r="O404" i="1"/>
  <c r="K404" i="1"/>
  <c r="L404" i="1"/>
  <c r="M404" i="1"/>
  <c r="N404" i="1"/>
  <c r="B404" i="1"/>
  <c r="A404" i="1"/>
  <c r="P404" i="1"/>
  <c r="T396" i="1"/>
  <c r="Q396" i="1"/>
  <c r="R396" i="1"/>
  <c r="S396" i="1"/>
  <c r="O396" i="1"/>
  <c r="K396" i="1"/>
  <c r="L396" i="1"/>
  <c r="M396" i="1"/>
  <c r="N396" i="1"/>
  <c r="B396" i="1"/>
  <c r="A396" i="1"/>
  <c r="P396" i="1"/>
  <c r="T388" i="1"/>
  <c r="Q388" i="1"/>
  <c r="R388" i="1"/>
  <c r="S388" i="1"/>
  <c r="O388" i="1"/>
  <c r="K388" i="1"/>
  <c r="L388" i="1"/>
  <c r="M388" i="1"/>
  <c r="N388" i="1"/>
  <c r="B388" i="1"/>
  <c r="A388" i="1"/>
  <c r="P388" i="1"/>
  <c r="T380" i="1"/>
  <c r="Q380" i="1"/>
  <c r="R380" i="1"/>
  <c r="S380" i="1"/>
  <c r="O380" i="1"/>
  <c r="K380" i="1"/>
  <c r="L380" i="1"/>
  <c r="M380" i="1"/>
  <c r="N380" i="1"/>
  <c r="B380" i="1"/>
  <c r="A380" i="1"/>
  <c r="P380" i="1"/>
  <c r="T442" i="1"/>
  <c r="Q442" i="1"/>
  <c r="R442" i="1"/>
  <c r="S442" i="1"/>
  <c r="K442" i="1"/>
  <c r="L442" i="1"/>
  <c r="M442" i="1"/>
  <c r="N442" i="1"/>
  <c r="O442" i="1"/>
  <c r="B442" i="1"/>
  <c r="A442" i="1"/>
  <c r="P442" i="1"/>
  <c r="T410" i="1"/>
  <c r="Q410" i="1"/>
  <c r="R410" i="1"/>
  <c r="S410" i="1"/>
  <c r="K410" i="1"/>
  <c r="L410" i="1"/>
  <c r="M410" i="1"/>
  <c r="N410" i="1"/>
  <c r="O410" i="1"/>
  <c r="B410" i="1"/>
  <c r="A410" i="1"/>
  <c r="P410" i="1"/>
  <c r="T394" i="1"/>
  <c r="Q394" i="1"/>
  <c r="S394" i="1"/>
  <c r="R394" i="1"/>
  <c r="K394" i="1"/>
  <c r="L394" i="1"/>
  <c r="M394" i="1"/>
  <c r="N394" i="1"/>
  <c r="O394" i="1"/>
  <c r="B394" i="1"/>
  <c r="A394" i="1"/>
  <c r="P394" i="1"/>
  <c r="T386" i="1"/>
  <c r="Q386" i="1"/>
  <c r="R386" i="1"/>
  <c r="S386" i="1"/>
  <c r="K386" i="1"/>
  <c r="L386" i="1"/>
  <c r="M386" i="1"/>
  <c r="N386" i="1"/>
  <c r="O386" i="1"/>
  <c r="B386" i="1"/>
  <c r="A386" i="1"/>
  <c r="P386" i="1"/>
  <c r="Q449" i="1"/>
  <c r="T449" i="1"/>
  <c r="R449" i="1"/>
  <c r="S449" i="1"/>
  <c r="N449" i="1"/>
  <c r="O449" i="1"/>
  <c r="K449" i="1"/>
  <c r="L449" i="1"/>
  <c r="M449" i="1"/>
  <c r="B449" i="1"/>
  <c r="A449" i="1"/>
  <c r="P449" i="1"/>
  <c r="Q433" i="1"/>
  <c r="T433" i="1"/>
  <c r="R433" i="1"/>
  <c r="S433" i="1"/>
  <c r="N433" i="1"/>
  <c r="O433" i="1"/>
  <c r="K433" i="1"/>
  <c r="L433" i="1"/>
  <c r="M433" i="1"/>
  <c r="A433" i="1"/>
  <c r="B433" i="1"/>
  <c r="P433" i="1"/>
  <c r="Q417" i="1"/>
  <c r="T417" i="1"/>
  <c r="R417" i="1"/>
  <c r="S417" i="1"/>
  <c r="N417" i="1"/>
  <c r="O417" i="1"/>
  <c r="K417" i="1"/>
  <c r="L417" i="1"/>
  <c r="M417" i="1"/>
  <c r="B417" i="1"/>
  <c r="A417" i="1"/>
  <c r="P417" i="1"/>
  <c r="Q401" i="1"/>
  <c r="T401" i="1"/>
  <c r="R401" i="1"/>
  <c r="S401" i="1"/>
  <c r="N401" i="1"/>
  <c r="O401" i="1"/>
  <c r="K401" i="1"/>
  <c r="L401" i="1"/>
  <c r="M401" i="1"/>
  <c r="B401" i="1"/>
  <c r="A401" i="1"/>
  <c r="P401" i="1"/>
  <c r="Q385" i="1"/>
  <c r="R385" i="1"/>
  <c r="T385" i="1"/>
  <c r="S385" i="1"/>
  <c r="N385" i="1"/>
  <c r="O385" i="1"/>
  <c r="K385" i="1"/>
  <c r="L385" i="1"/>
  <c r="M385" i="1"/>
  <c r="B385" i="1"/>
  <c r="A385" i="1"/>
  <c r="P385" i="1"/>
  <c r="Q431" i="1"/>
  <c r="T431" i="1"/>
  <c r="R431" i="1"/>
  <c r="S431" i="1"/>
  <c r="K431" i="1"/>
  <c r="L431" i="1"/>
  <c r="M431" i="1"/>
  <c r="N431" i="1"/>
  <c r="O431" i="1"/>
  <c r="B431" i="1"/>
  <c r="A431" i="1"/>
  <c r="P431" i="1"/>
  <c r="T430" i="1"/>
  <c r="Q430" i="1"/>
  <c r="R430" i="1"/>
  <c r="S430" i="1"/>
  <c r="M430" i="1"/>
  <c r="N430" i="1"/>
  <c r="O430" i="1"/>
  <c r="K430" i="1"/>
  <c r="L430" i="1"/>
  <c r="B430" i="1"/>
  <c r="A430" i="1"/>
  <c r="P430" i="1"/>
  <c r="T406" i="1"/>
  <c r="Q406" i="1"/>
  <c r="R406" i="1"/>
  <c r="S406" i="1"/>
  <c r="M406" i="1"/>
  <c r="N406" i="1"/>
  <c r="O406" i="1"/>
  <c r="K406" i="1"/>
  <c r="L406" i="1"/>
  <c r="B406" i="1"/>
  <c r="A406" i="1"/>
  <c r="P406" i="1"/>
  <c r="Q445" i="1"/>
  <c r="T445" i="1"/>
  <c r="R445" i="1"/>
  <c r="S445" i="1"/>
  <c r="K445" i="1"/>
  <c r="L445" i="1"/>
  <c r="M445" i="1"/>
  <c r="N445" i="1"/>
  <c r="O445" i="1"/>
  <c r="B445" i="1"/>
  <c r="A445" i="1"/>
  <c r="P445" i="1"/>
  <c r="Q437" i="1"/>
  <c r="T437" i="1"/>
  <c r="R437" i="1"/>
  <c r="S437" i="1"/>
  <c r="K437" i="1"/>
  <c r="L437" i="1"/>
  <c r="M437" i="1"/>
  <c r="N437" i="1"/>
  <c r="O437" i="1"/>
  <c r="B437" i="1"/>
  <c r="A437" i="1"/>
  <c r="P437" i="1"/>
  <c r="Q443" i="1"/>
  <c r="T443" i="1"/>
  <c r="R443" i="1"/>
  <c r="S443" i="1"/>
  <c r="L443" i="1"/>
  <c r="M443" i="1"/>
  <c r="N443" i="1"/>
  <c r="O443" i="1"/>
  <c r="K443" i="1"/>
  <c r="B443" i="1"/>
  <c r="A443" i="1"/>
  <c r="P443" i="1"/>
  <c r="Q435" i="1"/>
  <c r="T435" i="1"/>
  <c r="R435" i="1"/>
  <c r="S435" i="1"/>
  <c r="L435" i="1"/>
  <c r="M435" i="1"/>
  <c r="N435" i="1"/>
  <c r="O435" i="1"/>
  <c r="K435" i="1"/>
  <c r="B435" i="1"/>
  <c r="A435" i="1"/>
  <c r="P435" i="1"/>
  <c r="Q427" i="1"/>
  <c r="T427" i="1"/>
  <c r="R427" i="1"/>
  <c r="S427" i="1"/>
  <c r="L427" i="1"/>
  <c r="M427" i="1"/>
  <c r="N427" i="1"/>
  <c r="O427" i="1"/>
  <c r="K427" i="1"/>
  <c r="B427" i="1"/>
  <c r="A427" i="1"/>
  <c r="P427" i="1"/>
  <c r="Q419" i="1"/>
  <c r="T419" i="1"/>
  <c r="R419" i="1"/>
  <c r="S419" i="1"/>
  <c r="L419" i="1"/>
  <c r="M419" i="1"/>
  <c r="N419" i="1"/>
  <c r="O419" i="1"/>
  <c r="K419" i="1"/>
  <c r="B419" i="1"/>
  <c r="A419" i="1"/>
  <c r="P419" i="1"/>
  <c r="Q411" i="1"/>
  <c r="T411" i="1"/>
  <c r="R411" i="1"/>
  <c r="S411" i="1"/>
  <c r="L411" i="1"/>
  <c r="M411" i="1"/>
  <c r="N411" i="1"/>
  <c r="O411" i="1"/>
  <c r="K411" i="1"/>
  <c r="B411" i="1"/>
  <c r="A411" i="1"/>
  <c r="P411" i="1"/>
  <c r="Q403" i="1"/>
  <c r="T403" i="1"/>
  <c r="R403" i="1"/>
  <c r="S403" i="1"/>
  <c r="L403" i="1"/>
  <c r="M403" i="1"/>
  <c r="N403" i="1"/>
  <c r="O403" i="1"/>
  <c r="K403" i="1"/>
  <c r="B403" i="1"/>
  <c r="A403" i="1"/>
  <c r="P403" i="1"/>
  <c r="Q395" i="1"/>
  <c r="R395" i="1"/>
  <c r="T395" i="1"/>
  <c r="S395" i="1"/>
  <c r="L395" i="1"/>
  <c r="M395" i="1"/>
  <c r="N395" i="1"/>
  <c r="O395" i="1"/>
  <c r="K395" i="1"/>
  <c r="B395" i="1"/>
  <c r="A395" i="1"/>
  <c r="P395" i="1"/>
  <c r="Q387" i="1"/>
  <c r="R387" i="1"/>
  <c r="T387" i="1"/>
  <c r="S387" i="1"/>
  <c r="L387" i="1"/>
  <c r="M387" i="1"/>
  <c r="N387" i="1"/>
  <c r="O387" i="1"/>
  <c r="K387" i="1"/>
  <c r="B387" i="1"/>
  <c r="A387" i="1"/>
  <c r="P387" i="1"/>
  <c r="Q379" i="1"/>
  <c r="R379" i="1"/>
  <c r="T379" i="1"/>
  <c r="S379" i="1"/>
  <c r="L379" i="1"/>
  <c r="M379" i="1"/>
  <c r="N379" i="1"/>
  <c r="O379" i="1"/>
  <c r="K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B227" i="1"/>
  <c r="A227" i="1"/>
  <c r="P227" i="1"/>
  <c r="S651" i="1"/>
  <c r="T651" i="1"/>
  <c r="Q651" i="1"/>
  <c r="R651" i="1"/>
  <c r="K651" i="1"/>
  <c r="L651" i="1"/>
  <c r="M651" i="1"/>
  <c r="N651" i="1"/>
  <c r="O651" i="1"/>
  <c r="B651" i="1"/>
  <c r="A651" i="1"/>
  <c r="P651" i="1"/>
  <c r="Q157" i="1"/>
  <c r="R157" i="1"/>
  <c r="S157" i="1"/>
  <c r="T157" i="1"/>
  <c r="K157" i="1"/>
  <c r="L157" i="1"/>
  <c r="M157" i="1"/>
  <c r="N157" i="1"/>
  <c r="O157" i="1"/>
  <c r="B157" i="1"/>
  <c r="A157" i="1"/>
  <c r="P157" i="1"/>
  <c r="Q297" i="1"/>
  <c r="R297" i="1"/>
  <c r="S297" i="1"/>
  <c r="T297" i="1"/>
  <c r="L297" i="1"/>
  <c r="M297" i="1"/>
  <c r="N297" i="1"/>
  <c r="K297" i="1"/>
  <c r="O297" i="1"/>
  <c r="A297" i="1"/>
  <c r="B297" i="1"/>
  <c r="P297" i="1"/>
  <c r="Q77" i="1"/>
  <c r="R77" i="1"/>
  <c r="S77" i="1"/>
  <c r="T77" i="1"/>
  <c r="M77" i="1"/>
  <c r="O77" i="1"/>
  <c r="L77" i="1"/>
  <c r="N77" i="1"/>
  <c r="K77" i="1"/>
  <c r="B77" i="1"/>
  <c r="A77" i="1"/>
  <c r="P77" i="1"/>
  <c r="R264" i="1"/>
  <c r="S264" i="1"/>
  <c r="T264" i="1"/>
  <c r="Q264" i="1"/>
  <c r="K264" i="1"/>
  <c r="M264" i="1"/>
  <c r="O264" i="1"/>
  <c r="L264" i="1"/>
  <c r="N264" i="1"/>
  <c r="B264" i="1"/>
  <c r="A264" i="1"/>
  <c r="P264" i="1"/>
  <c r="Q36" i="1"/>
  <c r="R36" i="1"/>
  <c r="S36" i="1"/>
  <c r="T36" i="1"/>
  <c r="L36" i="1"/>
  <c r="M36" i="1"/>
  <c r="N36" i="1"/>
  <c r="O36" i="1"/>
  <c r="K36" i="1"/>
  <c r="B36" i="1"/>
  <c r="A36" i="1"/>
  <c r="P36" i="1"/>
  <c r="S549" i="1"/>
  <c r="T549" i="1"/>
  <c r="Q549" i="1"/>
  <c r="R549" i="1"/>
  <c r="K549" i="1"/>
  <c r="L549" i="1"/>
  <c r="M549" i="1"/>
  <c r="N549" i="1"/>
  <c r="O549" i="1"/>
  <c r="B549" i="1"/>
  <c r="A549" i="1"/>
  <c r="P549" i="1"/>
  <c r="S509" i="1"/>
  <c r="T509" i="1"/>
  <c r="Q509" i="1"/>
  <c r="R509" i="1"/>
  <c r="K509" i="1"/>
  <c r="L509" i="1"/>
  <c r="M509" i="1"/>
  <c r="N509" i="1"/>
  <c r="O509" i="1"/>
  <c r="B509" i="1"/>
  <c r="A509" i="1"/>
  <c r="P509" i="1"/>
  <c r="Q469" i="1"/>
  <c r="T469" i="1"/>
  <c r="R469" i="1"/>
  <c r="S469" i="1"/>
  <c r="K469" i="1"/>
  <c r="L469" i="1"/>
  <c r="M469" i="1"/>
  <c r="N469" i="1"/>
  <c r="O469" i="1"/>
  <c r="B469" i="1"/>
  <c r="A469" i="1"/>
  <c r="P469" i="1"/>
  <c r="Q542" i="1"/>
  <c r="S542" i="1"/>
  <c r="T542" i="1"/>
  <c r="R542" i="1"/>
  <c r="M542" i="1"/>
  <c r="N542" i="1"/>
  <c r="O542" i="1"/>
  <c r="K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B630" i="1"/>
  <c r="A630" i="1"/>
  <c r="P630" i="1"/>
  <c r="Q169" i="1"/>
  <c r="R169" i="1"/>
  <c r="S169" i="1"/>
  <c r="T169" i="1"/>
  <c r="O169" i="1"/>
  <c r="K169" i="1"/>
  <c r="M169" i="1"/>
  <c r="N169" i="1"/>
  <c r="L169" i="1"/>
  <c r="B169" i="1"/>
  <c r="A169" i="1"/>
  <c r="P169" i="1"/>
  <c r="Q644" i="1"/>
  <c r="R644" i="1"/>
  <c r="S644" i="1"/>
  <c r="T644" i="1"/>
  <c r="L644" i="1"/>
  <c r="M644" i="1"/>
  <c r="N644" i="1"/>
  <c r="O644" i="1"/>
  <c r="K644" i="1"/>
  <c r="B644" i="1"/>
  <c r="A644" i="1"/>
  <c r="P644" i="1"/>
  <c r="S689" i="1"/>
  <c r="T689" i="1"/>
  <c r="Q689" i="1"/>
  <c r="R689" i="1"/>
  <c r="K689" i="1"/>
  <c r="L689" i="1"/>
  <c r="M689" i="1"/>
  <c r="N689" i="1"/>
  <c r="O689" i="1"/>
  <c r="A689" i="1"/>
  <c r="B689" i="1"/>
  <c r="P689" i="1"/>
  <c r="Q156" i="1"/>
  <c r="R156" i="1"/>
  <c r="S156" i="1"/>
  <c r="T156" i="1"/>
  <c r="K156" i="1"/>
  <c r="L156" i="1"/>
  <c r="N156" i="1"/>
  <c r="O156" i="1"/>
  <c r="M156" i="1"/>
  <c r="B156" i="1"/>
  <c r="A156" i="1"/>
  <c r="P156" i="1"/>
  <c r="R298" i="1"/>
  <c r="S298" i="1"/>
  <c r="T298" i="1"/>
  <c r="Q298" i="1"/>
  <c r="O298" i="1"/>
  <c r="K298" i="1"/>
  <c r="M298" i="1"/>
  <c r="N298" i="1"/>
  <c r="L298" i="1"/>
  <c r="B298" i="1"/>
  <c r="A298" i="1"/>
  <c r="P298" i="1"/>
  <c r="Q343" i="1"/>
  <c r="R343" i="1"/>
  <c r="S343" i="1"/>
  <c r="T343" i="1"/>
  <c r="N343" i="1"/>
  <c r="O343" i="1"/>
  <c r="L343" i="1"/>
  <c r="M343" i="1"/>
  <c r="K343" i="1"/>
  <c r="B343" i="1"/>
  <c r="A343" i="1"/>
  <c r="P343" i="1"/>
  <c r="T372" i="1"/>
  <c r="Q372" i="1"/>
  <c r="R372" i="1"/>
  <c r="S372" i="1"/>
  <c r="O372" i="1"/>
  <c r="K372" i="1"/>
  <c r="L372" i="1"/>
  <c r="M372" i="1"/>
  <c r="N372" i="1"/>
  <c r="B372" i="1"/>
  <c r="A372" i="1"/>
  <c r="P372" i="1"/>
  <c r="S661" i="1"/>
  <c r="T661" i="1"/>
  <c r="Q661" i="1"/>
  <c r="R661" i="1"/>
  <c r="O661" i="1"/>
  <c r="K661" i="1"/>
  <c r="L661" i="1"/>
  <c r="M661" i="1"/>
  <c r="N661" i="1"/>
  <c r="B661" i="1"/>
  <c r="A661" i="1"/>
  <c r="P661" i="1"/>
  <c r="Q704" i="1"/>
  <c r="R704" i="1"/>
  <c r="S704" i="1"/>
  <c r="T704" i="1"/>
  <c r="K704" i="1"/>
  <c r="L704" i="1"/>
  <c r="M704" i="1"/>
  <c r="N704" i="1"/>
  <c r="O704" i="1"/>
  <c r="A704" i="1"/>
  <c r="B704" i="1"/>
  <c r="P704" i="1"/>
  <c r="Q127" i="1"/>
  <c r="R127" i="1"/>
  <c r="S127" i="1"/>
  <c r="T127" i="1"/>
  <c r="M127" i="1"/>
  <c r="N127" i="1"/>
  <c r="O127" i="1"/>
  <c r="K127" i="1"/>
  <c r="L127" i="1"/>
  <c r="B127" i="1"/>
  <c r="A127" i="1"/>
  <c r="P127" i="1"/>
  <c r="R284" i="1"/>
  <c r="S284" i="1"/>
  <c r="T284" i="1"/>
  <c r="Q284" i="1"/>
  <c r="M284" i="1"/>
  <c r="N284" i="1"/>
  <c r="O284" i="1"/>
  <c r="K284" i="1"/>
  <c r="L284" i="1"/>
  <c r="B284" i="1"/>
  <c r="A284" i="1"/>
  <c r="P284" i="1"/>
  <c r="R292" i="1"/>
  <c r="S292" i="1"/>
  <c r="T292" i="1"/>
  <c r="Q292" i="1"/>
  <c r="M292" i="1"/>
  <c r="N292" i="1"/>
  <c r="O292" i="1"/>
  <c r="K292" i="1"/>
  <c r="L292" i="1"/>
  <c r="B292" i="1"/>
  <c r="A292" i="1"/>
  <c r="P292" i="1"/>
  <c r="Q80" i="1"/>
  <c r="R80" i="1"/>
  <c r="S80" i="1"/>
  <c r="T80" i="1"/>
  <c r="N80" i="1"/>
  <c r="K80" i="1"/>
  <c r="M80" i="1"/>
  <c r="O80" i="1"/>
  <c r="L80" i="1"/>
  <c r="B80" i="1"/>
  <c r="A80" i="1"/>
  <c r="P80" i="1"/>
  <c r="R322" i="1"/>
  <c r="S322" i="1"/>
  <c r="T322" i="1"/>
  <c r="Q322" i="1"/>
  <c r="O322" i="1"/>
  <c r="K322" i="1"/>
  <c r="M322" i="1"/>
  <c r="N322" i="1"/>
  <c r="L322" i="1"/>
  <c r="B322" i="1"/>
  <c r="A322" i="1"/>
  <c r="P322" i="1"/>
  <c r="Q7" i="1"/>
  <c r="R7" i="1"/>
  <c r="S7" i="1"/>
  <c r="T7" i="1"/>
  <c r="M7" i="1"/>
  <c r="N7" i="1"/>
  <c r="O7" i="1"/>
  <c r="K7" i="1"/>
  <c r="L7" i="1"/>
  <c r="B7" i="1"/>
  <c r="A7" i="1"/>
  <c r="P7" i="1"/>
  <c r="Q31" i="1"/>
  <c r="R31" i="1"/>
  <c r="S31" i="1"/>
  <c r="T31" i="1"/>
  <c r="K31" i="1"/>
  <c r="M31" i="1"/>
  <c r="N31" i="1"/>
  <c r="O31" i="1"/>
  <c r="L31" i="1"/>
  <c r="B31" i="1"/>
  <c r="A31" i="1"/>
  <c r="P31" i="1"/>
  <c r="Q55" i="1"/>
  <c r="R55" i="1"/>
  <c r="S55" i="1"/>
  <c r="T55" i="1"/>
  <c r="K55" i="1"/>
  <c r="M55" i="1"/>
  <c r="N55" i="1"/>
  <c r="O55" i="1"/>
  <c r="L55" i="1"/>
  <c r="B55" i="1"/>
  <c r="A55" i="1"/>
  <c r="P55" i="1"/>
  <c r="S639" i="1"/>
  <c r="T639" i="1"/>
  <c r="Q639" i="1"/>
  <c r="R639" i="1"/>
  <c r="M639" i="1"/>
  <c r="N639" i="1"/>
  <c r="O639" i="1"/>
  <c r="K639" i="1"/>
  <c r="L639" i="1"/>
  <c r="B639" i="1"/>
  <c r="A639" i="1"/>
  <c r="P639" i="1"/>
  <c r="Q530" i="1"/>
  <c r="R530" i="1"/>
  <c r="S530" i="1"/>
  <c r="T530" i="1"/>
  <c r="K530" i="1"/>
  <c r="L530" i="1"/>
  <c r="M530" i="1"/>
  <c r="N530" i="1"/>
  <c r="O530" i="1"/>
  <c r="B530" i="1"/>
  <c r="A530" i="1"/>
  <c r="P530" i="1"/>
  <c r="Q506" i="1"/>
  <c r="R506" i="1"/>
  <c r="S506" i="1"/>
  <c r="T506" i="1"/>
  <c r="K506" i="1"/>
  <c r="L506" i="1"/>
  <c r="M506" i="1"/>
  <c r="N506" i="1"/>
  <c r="O506" i="1"/>
  <c r="B506" i="1"/>
  <c r="A506" i="1"/>
  <c r="P506" i="1"/>
  <c r="Q185" i="1"/>
  <c r="R185" i="1"/>
  <c r="S185" i="1"/>
  <c r="T185" i="1"/>
  <c r="O185" i="1"/>
  <c r="K185" i="1"/>
  <c r="M185" i="1"/>
  <c r="N185" i="1"/>
  <c r="L185" i="1"/>
  <c r="B185" i="1"/>
  <c r="A185" i="1"/>
  <c r="P185" i="1"/>
  <c r="Q319" i="1"/>
  <c r="R319" i="1"/>
  <c r="S319" i="1"/>
  <c r="T319" i="1"/>
  <c r="N319" i="1"/>
  <c r="O319" i="1"/>
  <c r="L319" i="1"/>
  <c r="M319" i="1"/>
  <c r="K319" i="1"/>
  <c r="B319" i="1"/>
  <c r="A319" i="1"/>
  <c r="P319" i="1"/>
  <c r="Q335" i="1"/>
  <c r="R335" i="1"/>
  <c r="S335" i="1"/>
  <c r="T335" i="1"/>
  <c r="N335" i="1"/>
  <c r="O335" i="1"/>
  <c r="L335" i="1"/>
  <c r="M335" i="1"/>
  <c r="K335" i="1"/>
  <c r="B335" i="1"/>
  <c r="A335" i="1"/>
  <c r="P335" i="1"/>
  <c r="T745" i="1"/>
  <c r="Q745" i="1"/>
  <c r="R745" i="1"/>
  <c r="S745" i="1"/>
  <c r="K745" i="1"/>
  <c r="L745" i="1"/>
  <c r="M745" i="1"/>
  <c r="N745" i="1"/>
  <c r="O745" i="1"/>
  <c r="B745" i="1"/>
  <c r="A745" i="1"/>
  <c r="P745" i="1"/>
  <c r="R340" i="1"/>
  <c r="S340" i="1"/>
  <c r="T340" i="1"/>
  <c r="Q340" i="1"/>
  <c r="M340" i="1"/>
  <c r="N340" i="1"/>
  <c r="O340" i="1"/>
  <c r="K340" i="1"/>
  <c r="L340" i="1"/>
  <c r="B340" i="1"/>
  <c r="A340" i="1"/>
  <c r="P340" i="1"/>
  <c r="S627" i="1"/>
  <c r="T627" i="1"/>
  <c r="Q627" i="1"/>
  <c r="R627" i="1"/>
  <c r="N627" i="1"/>
  <c r="O627" i="1"/>
  <c r="K627" i="1"/>
  <c r="L627" i="1"/>
  <c r="M627" i="1"/>
  <c r="B627" i="1"/>
  <c r="A627" i="1"/>
  <c r="P627" i="1"/>
  <c r="Q91" i="1"/>
  <c r="R91" i="1"/>
  <c r="S91" i="1"/>
  <c r="T91" i="1"/>
  <c r="O91" i="1"/>
  <c r="K91" i="1"/>
  <c r="L91" i="1"/>
  <c r="N91" i="1"/>
  <c r="M91" i="1"/>
  <c r="B91" i="1"/>
  <c r="A91" i="1"/>
  <c r="P91" i="1"/>
  <c r="Q167" i="1"/>
  <c r="R167" i="1"/>
  <c r="S167" i="1"/>
  <c r="T167" i="1"/>
  <c r="K167" i="1"/>
  <c r="L167" i="1"/>
  <c r="M167" i="1"/>
  <c r="O167" i="1"/>
  <c r="N167" i="1"/>
  <c r="B167" i="1"/>
  <c r="A167" i="1"/>
  <c r="P167" i="1"/>
  <c r="Q229" i="1"/>
  <c r="R229" i="1"/>
  <c r="S229" i="1"/>
  <c r="T229" i="1"/>
  <c r="L229" i="1"/>
  <c r="M229" i="1"/>
  <c r="N229" i="1"/>
  <c r="O229" i="1"/>
  <c r="K229" i="1"/>
  <c r="B229" i="1"/>
  <c r="A229" i="1"/>
  <c r="P229" i="1"/>
  <c r="Q375" i="1"/>
  <c r="R375" i="1"/>
  <c r="T375" i="1"/>
  <c r="S375" i="1"/>
  <c r="K375" i="1"/>
  <c r="L375" i="1"/>
  <c r="M375" i="1"/>
  <c r="N375" i="1"/>
  <c r="O375" i="1"/>
  <c r="B375" i="1"/>
  <c r="A375" i="1"/>
  <c r="P375" i="1"/>
  <c r="S579" i="1"/>
  <c r="T579" i="1"/>
  <c r="R579" i="1"/>
  <c r="Q579" i="1"/>
  <c r="M579" i="1"/>
  <c r="N579" i="1"/>
  <c r="O579" i="1"/>
  <c r="K579" i="1"/>
  <c r="L579" i="1"/>
  <c r="B579" i="1"/>
  <c r="A579" i="1"/>
  <c r="P579" i="1"/>
  <c r="Q642" i="1"/>
  <c r="R642" i="1"/>
  <c r="S642" i="1"/>
  <c r="T642" i="1"/>
  <c r="N642" i="1"/>
  <c r="O642" i="1"/>
  <c r="K642" i="1"/>
  <c r="L642" i="1"/>
  <c r="M642" i="1"/>
  <c r="B642" i="1"/>
  <c r="A642" i="1"/>
  <c r="P642" i="1"/>
  <c r="S653" i="1"/>
  <c r="T653" i="1"/>
  <c r="Q653" i="1"/>
  <c r="R653" i="1"/>
  <c r="O653" i="1"/>
  <c r="K653" i="1"/>
  <c r="L653" i="1"/>
  <c r="M653" i="1"/>
  <c r="N653" i="1"/>
  <c r="B653" i="1"/>
  <c r="A653" i="1"/>
  <c r="P653" i="1"/>
  <c r="Q664" i="1"/>
  <c r="R664" i="1"/>
  <c r="S664" i="1"/>
  <c r="T664" i="1"/>
  <c r="K664" i="1"/>
  <c r="L664" i="1"/>
  <c r="M664" i="1"/>
  <c r="N664" i="1"/>
  <c r="O664" i="1"/>
  <c r="A664" i="1"/>
  <c r="B664" i="1"/>
  <c r="P664" i="1"/>
  <c r="Q668" i="1"/>
  <c r="R668" i="1"/>
  <c r="S668" i="1"/>
  <c r="T668" i="1"/>
  <c r="L668" i="1"/>
  <c r="M668" i="1"/>
  <c r="N668" i="1"/>
  <c r="O668" i="1"/>
  <c r="K668" i="1"/>
  <c r="B668" i="1"/>
  <c r="A668" i="1"/>
  <c r="P668" i="1"/>
  <c r="Q686" i="1"/>
  <c r="R686" i="1"/>
  <c r="S686" i="1"/>
  <c r="T686" i="1"/>
  <c r="K686" i="1"/>
  <c r="L686" i="1"/>
  <c r="M686" i="1"/>
  <c r="N686" i="1"/>
  <c r="O686" i="1"/>
  <c r="B686" i="1"/>
  <c r="A686" i="1"/>
  <c r="P686" i="1"/>
  <c r="Q698" i="1"/>
  <c r="R698" i="1"/>
  <c r="S698" i="1"/>
  <c r="T698" i="1"/>
  <c r="N698" i="1"/>
  <c r="O698" i="1"/>
  <c r="K698" i="1"/>
  <c r="L698" i="1"/>
  <c r="M698" i="1"/>
  <c r="B698" i="1"/>
  <c r="A698" i="1"/>
  <c r="P698" i="1"/>
  <c r="Q151" i="1"/>
  <c r="R151" i="1"/>
  <c r="S151" i="1"/>
  <c r="T151" i="1"/>
  <c r="K151" i="1"/>
  <c r="L151" i="1"/>
  <c r="M151" i="1"/>
  <c r="O151" i="1"/>
  <c r="N151" i="1"/>
  <c r="B151" i="1"/>
  <c r="A151" i="1"/>
  <c r="P151" i="1"/>
  <c r="Q173" i="1"/>
  <c r="R173" i="1"/>
  <c r="S173" i="1"/>
  <c r="T173" i="1"/>
  <c r="K173" i="1"/>
  <c r="L173" i="1"/>
  <c r="M173" i="1"/>
  <c r="N173" i="1"/>
  <c r="O173" i="1"/>
  <c r="B173" i="1"/>
  <c r="A173" i="1"/>
  <c r="P173" i="1"/>
  <c r="Q174" i="1"/>
  <c r="R174" i="1"/>
  <c r="S174" i="1"/>
  <c r="T174" i="1"/>
  <c r="N174" i="1"/>
  <c r="O174" i="1"/>
  <c r="L174" i="1"/>
  <c r="M174" i="1"/>
  <c r="K174" i="1"/>
  <c r="B174" i="1"/>
  <c r="A174" i="1"/>
  <c r="P174" i="1"/>
  <c r="Q279" i="1"/>
  <c r="R279" i="1"/>
  <c r="S279" i="1"/>
  <c r="T279" i="1"/>
  <c r="N279" i="1"/>
  <c r="O279" i="1"/>
  <c r="L279" i="1"/>
  <c r="M279" i="1"/>
  <c r="K279" i="1"/>
  <c r="B279" i="1"/>
  <c r="A279" i="1"/>
  <c r="P279" i="1"/>
  <c r="Q287" i="1"/>
  <c r="R287" i="1"/>
  <c r="S287" i="1"/>
  <c r="T287" i="1"/>
  <c r="N287" i="1"/>
  <c r="O287" i="1"/>
  <c r="L287" i="1"/>
  <c r="M287" i="1"/>
  <c r="K287" i="1"/>
  <c r="B287" i="1"/>
  <c r="A287" i="1"/>
  <c r="P287" i="1"/>
  <c r="Q295" i="1"/>
  <c r="R295" i="1"/>
  <c r="S295" i="1"/>
  <c r="T295" i="1"/>
  <c r="N295" i="1"/>
  <c r="O295" i="1"/>
  <c r="L295" i="1"/>
  <c r="M295" i="1"/>
  <c r="K295" i="1"/>
  <c r="B295" i="1"/>
  <c r="A295" i="1"/>
  <c r="P295" i="1"/>
  <c r="Q303" i="1"/>
  <c r="R303" i="1"/>
  <c r="S303" i="1"/>
  <c r="T303" i="1"/>
  <c r="N303" i="1"/>
  <c r="O303" i="1"/>
  <c r="L303" i="1"/>
  <c r="M303" i="1"/>
  <c r="K303" i="1"/>
  <c r="B303" i="1"/>
  <c r="A303" i="1"/>
  <c r="P303" i="1"/>
  <c r="Q341" i="1"/>
  <c r="R341" i="1"/>
  <c r="S341" i="1"/>
  <c r="T341" i="1"/>
  <c r="L341" i="1"/>
  <c r="N341" i="1"/>
  <c r="O341" i="1"/>
  <c r="K341" i="1"/>
  <c r="M341" i="1"/>
  <c r="B341" i="1"/>
  <c r="A341" i="1"/>
  <c r="P341" i="1"/>
  <c r="Q628" i="1"/>
  <c r="R628" i="1"/>
  <c r="S628" i="1"/>
  <c r="T628" i="1"/>
  <c r="K628" i="1"/>
  <c r="L628" i="1"/>
  <c r="M628" i="1"/>
  <c r="N628" i="1"/>
  <c r="O628" i="1"/>
  <c r="B628" i="1"/>
  <c r="A628" i="1"/>
  <c r="P628" i="1"/>
  <c r="Q142" i="1"/>
  <c r="R142" i="1"/>
  <c r="S142" i="1"/>
  <c r="T142" i="1"/>
  <c r="N142" i="1"/>
  <c r="O142" i="1"/>
  <c r="L142" i="1"/>
  <c r="M142" i="1"/>
  <c r="K142" i="1"/>
  <c r="B142" i="1"/>
  <c r="A142" i="1"/>
  <c r="P142" i="1"/>
  <c r="Q171" i="1"/>
  <c r="R171" i="1"/>
  <c r="S171" i="1"/>
  <c r="T171" i="1"/>
  <c r="M171" i="1"/>
  <c r="N171" i="1"/>
  <c r="O171" i="1"/>
  <c r="K171" i="1"/>
  <c r="L171" i="1"/>
  <c r="B171" i="1"/>
  <c r="A171" i="1"/>
  <c r="P171" i="1"/>
  <c r="R228" i="1"/>
  <c r="S228" i="1"/>
  <c r="T228" i="1"/>
  <c r="Q228" i="1"/>
  <c r="O228" i="1"/>
  <c r="K228" i="1"/>
  <c r="L228" i="1"/>
  <c r="N228" i="1"/>
  <c r="M228" i="1"/>
  <c r="B228" i="1"/>
  <c r="A228" i="1"/>
  <c r="P228" i="1"/>
  <c r="Q377" i="1"/>
  <c r="R377" i="1"/>
  <c r="T377" i="1"/>
  <c r="S377" i="1"/>
  <c r="N377" i="1"/>
  <c r="O377" i="1"/>
  <c r="K377" i="1"/>
  <c r="L377" i="1"/>
  <c r="M377" i="1"/>
  <c r="A377" i="1"/>
  <c r="B377" i="1"/>
  <c r="P377" i="1"/>
  <c r="Q578" i="1"/>
  <c r="S578" i="1"/>
  <c r="T578" i="1"/>
  <c r="R578" i="1"/>
  <c r="K578" i="1"/>
  <c r="L578" i="1"/>
  <c r="M578" i="1"/>
  <c r="N578" i="1"/>
  <c r="O578" i="1"/>
  <c r="B578" i="1"/>
  <c r="A578" i="1"/>
  <c r="P578" i="1"/>
  <c r="Q646" i="1"/>
  <c r="R646" i="1"/>
  <c r="S646" i="1"/>
  <c r="T646" i="1"/>
  <c r="K646" i="1"/>
  <c r="L646" i="1"/>
  <c r="M646" i="1"/>
  <c r="N646" i="1"/>
  <c r="O646" i="1"/>
  <c r="B646" i="1"/>
  <c r="A646" i="1"/>
  <c r="P646" i="1"/>
  <c r="Q652" i="1"/>
  <c r="R652" i="1"/>
  <c r="S652" i="1"/>
  <c r="T652" i="1"/>
  <c r="L652" i="1"/>
  <c r="M652" i="1"/>
  <c r="N652" i="1"/>
  <c r="O652" i="1"/>
  <c r="K652" i="1"/>
  <c r="B652" i="1"/>
  <c r="A652" i="1"/>
  <c r="P652" i="1"/>
  <c r="S665" i="1"/>
  <c r="T665" i="1"/>
  <c r="Q665" i="1"/>
  <c r="R665" i="1"/>
  <c r="K665" i="1"/>
  <c r="L665" i="1"/>
  <c r="M665" i="1"/>
  <c r="N665" i="1"/>
  <c r="O665" i="1"/>
  <c r="A665" i="1"/>
  <c r="B665" i="1"/>
  <c r="P665" i="1"/>
  <c r="S669" i="1"/>
  <c r="T669" i="1"/>
  <c r="Q669" i="1"/>
  <c r="R669" i="1"/>
  <c r="O669" i="1"/>
  <c r="K669" i="1"/>
  <c r="L669" i="1"/>
  <c r="M669" i="1"/>
  <c r="N669" i="1"/>
  <c r="B669" i="1"/>
  <c r="A669" i="1"/>
  <c r="P669" i="1"/>
  <c r="S687" i="1"/>
  <c r="T687" i="1"/>
  <c r="Q687" i="1"/>
  <c r="R687" i="1"/>
  <c r="M687" i="1"/>
  <c r="N687" i="1"/>
  <c r="O687" i="1"/>
  <c r="K687" i="1"/>
  <c r="L687" i="1"/>
  <c r="B687" i="1"/>
  <c r="A687" i="1"/>
  <c r="P687" i="1"/>
  <c r="S699" i="1"/>
  <c r="T699" i="1"/>
  <c r="Q699" i="1"/>
  <c r="R699" i="1"/>
  <c r="K699" i="1"/>
  <c r="L699" i="1"/>
  <c r="M699" i="1"/>
  <c r="N699" i="1"/>
  <c r="O699" i="1"/>
  <c r="B699" i="1"/>
  <c r="A699" i="1"/>
  <c r="P699" i="1"/>
  <c r="Q158" i="1"/>
  <c r="R158" i="1"/>
  <c r="S158" i="1"/>
  <c r="T158" i="1"/>
  <c r="N158" i="1"/>
  <c r="O158" i="1"/>
  <c r="L158" i="1"/>
  <c r="M158" i="1"/>
  <c r="K158" i="1"/>
  <c r="B158" i="1"/>
  <c r="A158" i="1"/>
  <c r="P158" i="1"/>
  <c r="Q150" i="1"/>
  <c r="R150" i="1"/>
  <c r="S150" i="1"/>
  <c r="T150" i="1"/>
  <c r="N150" i="1"/>
  <c r="O150" i="1"/>
  <c r="L150" i="1"/>
  <c r="M150" i="1"/>
  <c r="K150" i="1"/>
  <c r="B150" i="1"/>
  <c r="A150" i="1"/>
  <c r="P150" i="1"/>
  <c r="Q182" i="1"/>
  <c r="R182" i="1"/>
  <c r="S182" i="1"/>
  <c r="T182" i="1"/>
  <c r="N182" i="1"/>
  <c r="O182" i="1"/>
  <c r="L182" i="1"/>
  <c r="M182" i="1"/>
  <c r="K182" i="1"/>
  <c r="B182" i="1"/>
  <c r="A182" i="1"/>
  <c r="P182" i="1"/>
  <c r="Q570" i="1"/>
  <c r="S570" i="1"/>
  <c r="T570" i="1"/>
  <c r="R570" i="1"/>
  <c r="K570" i="1"/>
  <c r="L570" i="1"/>
  <c r="M570" i="1"/>
  <c r="N570" i="1"/>
  <c r="O570" i="1"/>
  <c r="B570" i="1"/>
  <c r="A570" i="1"/>
  <c r="P570" i="1"/>
  <c r="R280" i="1"/>
  <c r="S280" i="1"/>
  <c r="T280" i="1"/>
  <c r="Q280" i="1"/>
  <c r="K280" i="1"/>
  <c r="M280" i="1"/>
  <c r="O280" i="1"/>
  <c r="L280" i="1"/>
  <c r="N280" i="1"/>
  <c r="B280" i="1"/>
  <c r="A280" i="1"/>
  <c r="P280" i="1"/>
  <c r="R288" i="1"/>
  <c r="S288" i="1"/>
  <c r="T288" i="1"/>
  <c r="Q288" i="1"/>
  <c r="K288" i="1"/>
  <c r="M288" i="1"/>
  <c r="O288" i="1"/>
  <c r="L288" i="1"/>
  <c r="N288" i="1"/>
  <c r="B288" i="1"/>
  <c r="A288" i="1"/>
  <c r="P288" i="1"/>
  <c r="R296" i="1"/>
  <c r="S296" i="1"/>
  <c r="T296" i="1"/>
  <c r="Q296" i="1"/>
  <c r="K296" i="1"/>
  <c r="M296" i="1"/>
  <c r="O296" i="1"/>
  <c r="L296" i="1"/>
  <c r="N296" i="1"/>
  <c r="B296" i="1"/>
  <c r="A296" i="1"/>
  <c r="P296" i="1"/>
  <c r="R304" i="1"/>
  <c r="S304" i="1"/>
  <c r="T304" i="1"/>
  <c r="Q304" i="1"/>
  <c r="K304" i="1"/>
  <c r="M304" i="1"/>
  <c r="O304" i="1"/>
  <c r="N304" i="1"/>
  <c r="L304" i="1"/>
  <c r="A304" i="1"/>
  <c r="B304" i="1"/>
  <c r="P304" i="1"/>
  <c r="Q586" i="1"/>
  <c r="S586" i="1"/>
  <c r="T586" i="1"/>
  <c r="R586" i="1"/>
  <c r="K586" i="1"/>
  <c r="L586" i="1"/>
  <c r="M586" i="1"/>
  <c r="N586" i="1"/>
  <c r="O586" i="1"/>
  <c r="B586" i="1"/>
  <c r="A586" i="1"/>
  <c r="P586" i="1"/>
  <c r="R346" i="1"/>
  <c r="S346" i="1"/>
  <c r="T346" i="1"/>
  <c r="Q346" i="1"/>
  <c r="O346" i="1"/>
  <c r="K346" i="1"/>
  <c r="M346" i="1"/>
  <c r="N346" i="1"/>
  <c r="L346" i="1"/>
  <c r="B346" i="1"/>
  <c r="A346" i="1"/>
  <c r="P346" i="1"/>
  <c r="Q347" i="1"/>
  <c r="R347" i="1"/>
  <c r="S347" i="1"/>
  <c r="T347" i="1"/>
  <c r="K347" i="1"/>
  <c r="L347" i="1"/>
  <c r="N347" i="1"/>
  <c r="M347" i="1"/>
  <c r="O347" i="1"/>
  <c r="B347" i="1"/>
  <c r="A347" i="1"/>
  <c r="P347" i="1"/>
  <c r="Q84" i="1"/>
  <c r="R84" i="1"/>
  <c r="S84" i="1"/>
  <c r="T84" i="1"/>
  <c r="L84" i="1"/>
  <c r="M84" i="1"/>
  <c r="N84" i="1"/>
  <c r="O84" i="1"/>
  <c r="K84" i="1"/>
  <c r="B84" i="1"/>
  <c r="A84" i="1"/>
  <c r="P84" i="1"/>
  <c r="Q72" i="1"/>
  <c r="R72" i="1"/>
  <c r="S72" i="1"/>
  <c r="T72" i="1"/>
  <c r="N72" i="1"/>
  <c r="O72" i="1"/>
  <c r="L72" i="1"/>
  <c r="M72" i="1"/>
  <c r="K72" i="1"/>
  <c r="B72" i="1"/>
  <c r="A72" i="1"/>
  <c r="P72" i="1"/>
  <c r="Q100" i="1"/>
  <c r="R100" i="1"/>
  <c r="S100" i="1"/>
  <c r="T100" i="1"/>
  <c r="L100" i="1"/>
  <c r="M100" i="1"/>
  <c r="N100" i="1"/>
  <c r="K100" i="1"/>
  <c r="O100" i="1"/>
  <c r="B100" i="1"/>
  <c r="A100" i="1"/>
  <c r="P100" i="1"/>
  <c r="Q92" i="1"/>
  <c r="R92" i="1"/>
  <c r="S92" i="1"/>
  <c r="T92" i="1"/>
  <c r="L92" i="1"/>
  <c r="M92" i="1"/>
  <c r="N92" i="1"/>
  <c r="O92" i="1"/>
  <c r="K92" i="1"/>
  <c r="B92" i="1"/>
  <c r="A92" i="1"/>
  <c r="P92" i="1"/>
  <c r="T454" i="1"/>
  <c r="Q454" i="1"/>
  <c r="R454" i="1"/>
  <c r="S454" i="1"/>
  <c r="M454" i="1"/>
  <c r="N454" i="1"/>
  <c r="O454" i="1"/>
  <c r="K454" i="1"/>
  <c r="L454" i="1"/>
  <c r="B454" i="1"/>
  <c r="A454" i="1"/>
  <c r="P454" i="1"/>
  <c r="Q263" i="1"/>
  <c r="R263" i="1"/>
  <c r="S263" i="1"/>
  <c r="T263" i="1"/>
  <c r="N263" i="1"/>
  <c r="O263" i="1"/>
  <c r="L263" i="1"/>
  <c r="M263" i="1"/>
  <c r="K263" i="1"/>
  <c r="B263" i="1"/>
  <c r="A263" i="1"/>
  <c r="P263" i="1"/>
  <c r="Q3" i="1"/>
  <c r="R3" i="1"/>
  <c r="S3" i="1"/>
  <c r="T3" i="1"/>
  <c r="N3" i="1"/>
  <c r="K3" i="1"/>
  <c r="L3" i="1"/>
  <c r="M3" i="1"/>
  <c r="O3" i="1"/>
  <c r="B3" i="1"/>
  <c r="A3" i="1"/>
  <c r="P3" i="1"/>
  <c r="Q11" i="1"/>
  <c r="R11" i="1"/>
  <c r="S11" i="1"/>
  <c r="T11" i="1"/>
  <c r="K11" i="1"/>
  <c r="L11" i="1"/>
  <c r="M11" i="1"/>
  <c r="N11" i="1"/>
  <c r="O11" i="1"/>
  <c r="B11" i="1"/>
  <c r="A11" i="1"/>
  <c r="P11" i="1"/>
  <c r="Q19" i="1"/>
  <c r="R19" i="1"/>
  <c r="S19" i="1"/>
  <c r="T19" i="1"/>
  <c r="N19" i="1"/>
  <c r="O19" i="1"/>
  <c r="K19" i="1"/>
  <c r="M19" i="1"/>
  <c r="L19" i="1"/>
  <c r="B19" i="1"/>
  <c r="A19" i="1"/>
  <c r="P19" i="1"/>
  <c r="Q27" i="1"/>
  <c r="R27" i="1"/>
  <c r="S27" i="1"/>
  <c r="T27" i="1"/>
  <c r="N27" i="1"/>
  <c r="O27" i="1"/>
  <c r="K27" i="1"/>
  <c r="L27" i="1"/>
  <c r="M27" i="1"/>
  <c r="B27" i="1"/>
  <c r="A27" i="1"/>
  <c r="P27" i="1"/>
  <c r="Q35" i="1"/>
  <c r="R35" i="1"/>
  <c r="S35" i="1"/>
  <c r="T35" i="1"/>
  <c r="N35" i="1"/>
  <c r="O35" i="1"/>
  <c r="K35" i="1"/>
  <c r="L35" i="1"/>
  <c r="M35" i="1"/>
  <c r="B35" i="1"/>
  <c r="A35" i="1"/>
  <c r="P35" i="1"/>
  <c r="Q43" i="1"/>
  <c r="R43" i="1"/>
  <c r="S43" i="1"/>
  <c r="T43" i="1"/>
  <c r="N43" i="1"/>
  <c r="O43" i="1"/>
  <c r="K43" i="1"/>
  <c r="L43" i="1"/>
  <c r="M43" i="1"/>
  <c r="B43" i="1"/>
  <c r="A43" i="1"/>
  <c r="P43" i="1"/>
  <c r="Q51" i="1"/>
  <c r="R51" i="1"/>
  <c r="S51" i="1"/>
  <c r="T51" i="1"/>
  <c r="N51" i="1"/>
  <c r="O51" i="1"/>
  <c r="K51" i="1"/>
  <c r="L51" i="1"/>
  <c r="M51" i="1"/>
  <c r="B51" i="1"/>
  <c r="A51" i="1"/>
  <c r="P51" i="1"/>
  <c r="Q59" i="1"/>
  <c r="R59" i="1"/>
  <c r="S59" i="1"/>
  <c r="T59" i="1"/>
  <c r="N59" i="1"/>
  <c r="O59" i="1"/>
  <c r="K59" i="1"/>
  <c r="L59" i="1"/>
  <c r="M59" i="1"/>
  <c r="B59" i="1"/>
  <c r="A59" i="1"/>
  <c r="P59" i="1"/>
  <c r="Q137" i="1"/>
  <c r="R137" i="1"/>
  <c r="S137" i="1"/>
  <c r="T137" i="1"/>
  <c r="K137" i="1"/>
  <c r="L137" i="1"/>
  <c r="M137" i="1"/>
  <c r="N137" i="1"/>
  <c r="O137" i="1"/>
  <c r="B137" i="1"/>
  <c r="A137" i="1"/>
  <c r="P137" i="1"/>
  <c r="Q140" i="1"/>
  <c r="R140" i="1"/>
  <c r="S140" i="1"/>
  <c r="T140" i="1"/>
  <c r="M140" i="1"/>
  <c r="N140" i="1"/>
  <c r="L140" i="1"/>
  <c r="O140" i="1"/>
  <c r="K140" i="1"/>
  <c r="B140" i="1"/>
  <c r="A140" i="1"/>
  <c r="P140" i="1"/>
  <c r="S591" i="1"/>
  <c r="T591" i="1"/>
  <c r="Q591" i="1"/>
  <c r="R591" i="1"/>
  <c r="K591" i="1"/>
  <c r="L591" i="1"/>
  <c r="M591" i="1"/>
  <c r="N591" i="1"/>
  <c r="O591" i="1"/>
  <c r="B591" i="1"/>
  <c r="A591" i="1"/>
  <c r="P591" i="1"/>
  <c r="Q548" i="1"/>
  <c r="S548" i="1"/>
  <c r="T548" i="1"/>
  <c r="R548" i="1"/>
  <c r="O548" i="1"/>
  <c r="K548" i="1"/>
  <c r="L548" i="1"/>
  <c r="M548" i="1"/>
  <c r="N548" i="1"/>
  <c r="B548" i="1"/>
  <c r="A548" i="1"/>
  <c r="P548" i="1"/>
  <c r="Q105" i="1"/>
  <c r="R105" i="1"/>
  <c r="S105" i="1"/>
  <c r="T105" i="1"/>
  <c r="K105" i="1"/>
  <c r="L105" i="1"/>
  <c r="M105" i="1"/>
  <c r="N105" i="1"/>
  <c r="O105" i="1"/>
  <c r="B105" i="1"/>
  <c r="A105" i="1"/>
  <c r="P105" i="1"/>
  <c r="Q457" i="1"/>
  <c r="T457" i="1"/>
  <c r="R457" i="1"/>
  <c r="S457" i="1"/>
  <c r="N457" i="1"/>
  <c r="O457" i="1"/>
  <c r="K457" i="1"/>
  <c r="L457" i="1"/>
  <c r="M457" i="1"/>
  <c r="B457" i="1"/>
  <c r="A457" i="1"/>
  <c r="P457" i="1"/>
  <c r="Q526" i="1"/>
  <c r="R526" i="1"/>
  <c r="S526" i="1"/>
  <c r="T526" i="1"/>
  <c r="M526" i="1"/>
  <c r="N526" i="1"/>
  <c r="O526" i="1"/>
  <c r="K526" i="1"/>
  <c r="L526" i="1"/>
  <c r="B526" i="1"/>
  <c r="A526" i="1"/>
  <c r="P526" i="1"/>
  <c r="Q518" i="1"/>
  <c r="R518" i="1"/>
  <c r="S518" i="1"/>
  <c r="T518" i="1"/>
  <c r="M518" i="1"/>
  <c r="N518" i="1"/>
  <c r="O518" i="1"/>
  <c r="K518" i="1"/>
  <c r="L518" i="1"/>
  <c r="B518" i="1"/>
  <c r="A518" i="1"/>
  <c r="P518" i="1"/>
  <c r="Q510" i="1"/>
  <c r="R510" i="1"/>
  <c r="S510" i="1"/>
  <c r="T510" i="1"/>
  <c r="M510" i="1"/>
  <c r="N510" i="1"/>
  <c r="O510" i="1"/>
  <c r="K510" i="1"/>
  <c r="L510" i="1"/>
  <c r="B510" i="1"/>
  <c r="A510" i="1"/>
  <c r="P510" i="1"/>
  <c r="Q502" i="1"/>
  <c r="R502" i="1"/>
  <c r="S502" i="1"/>
  <c r="T502" i="1"/>
  <c r="M502" i="1"/>
  <c r="N502" i="1"/>
  <c r="O502" i="1"/>
  <c r="K502" i="1"/>
  <c r="L502" i="1"/>
  <c r="B502" i="1"/>
  <c r="A502" i="1"/>
  <c r="P502" i="1"/>
  <c r="Q494" i="1"/>
  <c r="R494" i="1"/>
  <c r="S494" i="1"/>
  <c r="T494" i="1"/>
  <c r="M494" i="1"/>
  <c r="N494" i="1"/>
  <c r="O494" i="1"/>
  <c r="K494" i="1"/>
  <c r="L494" i="1"/>
  <c r="B494" i="1"/>
  <c r="A494" i="1"/>
  <c r="P494" i="1"/>
  <c r="T486" i="1"/>
  <c r="Q486" i="1"/>
  <c r="R486" i="1"/>
  <c r="S486" i="1"/>
  <c r="M486" i="1"/>
  <c r="N486" i="1"/>
  <c r="O486" i="1"/>
  <c r="K486" i="1"/>
  <c r="L486" i="1"/>
  <c r="B486" i="1"/>
  <c r="A486" i="1"/>
  <c r="P486" i="1"/>
  <c r="T478" i="1"/>
  <c r="Q478" i="1"/>
  <c r="R478" i="1"/>
  <c r="S478" i="1"/>
  <c r="M478" i="1"/>
  <c r="N478" i="1"/>
  <c r="O478" i="1"/>
  <c r="K478" i="1"/>
  <c r="L478" i="1"/>
  <c r="B478" i="1"/>
  <c r="A478" i="1"/>
  <c r="P478" i="1"/>
  <c r="T470" i="1"/>
  <c r="Q470" i="1"/>
  <c r="R470" i="1"/>
  <c r="S470" i="1"/>
  <c r="M470" i="1"/>
  <c r="N470" i="1"/>
  <c r="O470" i="1"/>
  <c r="K470" i="1"/>
  <c r="L470" i="1"/>
  <c r="B470" i="1"/>
  <c r="A470" i="1"/>
  <c r="P470" i="1"/>
  <c r="T462" i="1"/>
  <c r="Q462" i="1"/>
  <c r="R462" i="1"/>
  <c r="S462" i="1"/>
  <c r="M462" i="1"/>
  <c r="N462" i="1"/>
  <c r="O462" i="1"/>
  <c r="K462" i="1"/>
  <c r="L462" i="1"/>
  <c r="B462" i="1"/>
  <c r="A462" i="1"/>
  <c r="P462" i="1"/>
  <c r="R238" i="1"/>
  <c r="S238" i="1"/>
  <c r="T238" i="1"/>
  <c r="Q238" i="1"/>
  <c r="K238" i="1"/>
  <c r="L238" i="1"/>
  <c r="M238" i="1"/>
  <c r="N238" i="1"/>
  <c r="O238" i="1"/>
  <c r="B238" i="1"/>
  <c r="A238" i="1"/>
  <c r="P238" i="1"/>
  <c r="Q315" i="1"/>
  <c r="R315" i="1"/>
  <c r="S315" i="1"/>
  <c r="T315" i="1"/>
  <c r="K315" i="1"/>
  <c r="L315" i="1"/>
  <c r="N315" i="1"/>
  <c r="M315" i="1"/>
  <c r="O315" i="1"/>
  <c r="B315" i="1"/>
  <c r="A315" i="1"/>
  <c r="P315" i="1"/>
  <c r="R350" i="1"/>
  <c r="S350" i="1"/>
  <c r="T350" i="1"/>
  <c r="Q350" i="1"/>
  <c r="K350" i="1"/>
  <c r="L350" i="1"/>
  <c r="M350" i="1"/>
  <c r="O350" i="1"/>
  <c r="N350" i="1"/>
  <c r="B350" i="1"/>
  <c r="A350" i="1"/>
  <c r="P350" i="1"/>
  <c r="S617" i="1"/>
  <c r="T617" i="1"/>
  <c r="Q617" i="1"/>
  <c r="R617" i="1"/>
  <c r="O617" i="1"/>
  <c r="K617" i="1"/>
  <c r="L617" i="1"/>
  <c r="M617" i="1"/>
  <c r="N617" i="1"/>
  <c r="P617" i="1"/>
  <c r="B617" i="1"/>
  <c r="A617" i="1"/>
  <c r="S539" i="1"/>
  <c r="T539" i="1"/>
  <c r="Q539" i="1"/>
  <c r="R539" i="1"/>
  <c r="L539" i="1"/>
  <c r="M539" i="1"/>
  <c r="N539" i="1"/>
  <c r="O539" i="1"/>
  <c r="K539" i="1"/>
  <c r="B539" i="1"/>
  <c r="A539" i="1"/>
  <c r="P539" i="1"/>
  <c r="Q331" i="1"/>
  <c r="R331" i="1"/>
  <c r="S331" i="1"/>
  <c r="T331" i="1"/>
  <c r="K331" i="1"/>
  <c r="L331" i="1"/>
  <c r="N331" i="1"/>
  <c r="M331" i="1"/>
  <c r="O331" i="1"/>
  <c r="B331" i="1"/>
  <c r="A331" i="1"/>
  <c r="P331" i="1"/>
  <c r="S707" i="1"/>
  <c r="T707" i="1"/>
  <c r="Q707" i="1"/>
  <c r="R707" i="1"/>
  <c r="K707" i="1"/>
  <c r="L707" i="1"/>
  <c r="M707" i="1"/>
  <c r="N707" i="1"/>
  <c r="O707" i="1"/>
  <c r="B707" i="1"/>
  <c r="A707" i="1"/>
  <c r="P707" i="1"/>
  <c r="R214" i="1"/>
  <c r="S214" i="1"/>
  <c r="T214" i="1"/>
  <c r="Q214" i="1"/>
  <c r="L214" i="1"/>
  <c r="M214" i="1"/>
  <c r="N214" i="1"/>
  <c r="O214" i="1"/>
  <c r="K214" i="1"/>
  <c r="B214" i="1"/>
  <c r="A214" i="1"/>
  <c r="P214" i="1"/>
  <c r="Q180" i="1"/>
  <c r="R180" i="1"/>
  <c r="S180" i="1"/>
  <c r="T180" i="1"/>
  <c r="K180" i="1"/>
  <c r="L180" i="1"/>
  <c r="N180" i="1"/>
  <c r="O180" i="1"/>
  <c r="M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B146" i="1"/>
  <c r="A146" i="1"/>
  <c r="P146" i="1"/>
  <c r="Q666" i="1"/>
  <c r="R666" i="1"/>
  <c r="S666" i="1"/>
  <c r="T666" i="1"/>
  <c r="N666" i="1"/>
  <c r="O666" i="1"/>
  <c r="K666" i="1"/>
  <c r="L666" i="1"/>
  <c r="M666" i="1"/>
  <c r="B666" i="1"/>
  <c r="A666" i="1"/>
  <c r="P666" i="1"/>
  <c r="Q181" i="1"/>
  <c r="R181" i="1"/>
  <c r="S181" i="1"/>
  <c r="T181" i="1"/>
  <c r="K181" i="1"/>
  <c r="L181" i="1"/>
  <c r="M181" i="1"/>
  <c r="N181" i="1"/>
  <c r="O181" i="1"/>
  <c r="B181" i="1"/>
  <c r="A181" i="1"/>
  <c r="P181" i="1"/>
  <c r="Q85" i="1"/>
  <c r="R85" i="1"/>
  <c r="S85" i="1"/>
  <c r="T85" i="1"/>
  <c r="M85" i="1"/>
  <c r="O85" i="1"/>
  <c r="K85" i="1"/>
  <c r="L85" i="1"/>
  <c r="N85" i="1"/>
  <c r="B85" i="1"/>
  <c r="A85" i="1"/>
  <c r="P85" i="1"/>
  <c r="Q455" i="1"/>
  <c r="T455" i="1"/>
  <c r="R455" i="1"/>
  <c r="S455" i="1"/>
  <c r="K455" i="1"/>
  <c r="L455" i="1"/>
  <c r="M455" i="1"/>
  <c r="N455" i="1"/>
  <c r="O455" i="1"/>
  <c r="B455" i="1"/>
  <c r="A455" i="1"/>
  <c r="P455" i="1"/>
  <c r="Q12" i="1"/>
  <c r="R12" i="1"/>
  <c r="S12" i="1"/>
  <c r="T12" i="1"/>
  <c r="L12" i="1"/>
  <c r="M12" i="1"/>
  <c r="K12" i="1"/>
  <c r="N12" i="1"/>
  <c r="O12" i="1"/>
  <c r="B12" i="1"/>
  <c r="A12" i="1"/>
  <c r="P12" i="1"/>
  <c r="Q52" i="1"/>
  <c r="R52" i="1"/>
  <c r="S52" i="1"/>
  <c r="T52" i="1"/>
  <c r="L52" i="1"/>
  <c r="M52" i="1"/>
  <c r="N52" i="1"/>
  <c r="K52" i="1"/>
  <c r="O52" i="1"/>
  <c r="B52" i="1"/>
  <c r="A52" i="1"/>
  <c r="P52" i="1"/>
  <c r="Q106" i="1"/>
  <c r="R106" i="1"/>
  <c r="S106" i="1"/>
  <c r="T106" i="1"/>
  <c r="N106" i="1"/>
  <c r="O106" i="1"/>
  <c r="M106" i="1"/>
  <c r="K106" i="1"/>
  <c r="L106" i="1"/>
  <c r="B106" i="1"/>
  <c r="A106" i="1"/>
  <c r="P106" i="1"/>
  <c r="Q485" i="1"/>
  <c r="T485" i="1"/>
  <c r="R485" i="1"/>
  <c r="S485" i="1"/>
  <c r="K485" i="1"/>
  <c r="L485" i="1"/>
  <c r="M485" i="1"/>
  <c r="N485" i="1"/>
  <c r="O485" i="1"/>
  <c r="B485" i="1"/>
  <c r="A485" i="1"/>
  <c r="P485" i="1"/>
  <c r="S610" i="1"/>
  <c r="T610" i="1"/>
  <c r="Q610" i="1"/>
  <c r="R610" i="1"/>
  <c r="M610" i="1"/>
  <c r="N610" i="1"/>
  <c r="K610" i="1"/>
  <c r="L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A577" i="1"/>
  <c r="B577" i="1"/>
  <c r="P577" i="1"/>
  <c r="Q149" i="1"/>
  <c r="R149" i="1"/>
  <c r="S149" i="1"/>
  <c r="T149" i="1"/>
  <c r="K149" i="1"/>
  <c r="L149" i="1"/>
  <c r="M149" i="1"/>
  <c r="N149" i="1"/>
  <c r="O149" i="1"/>
  <c r="B149" i="1"/>
  <c r="A149" i="1"/>
  <c r="P149" i="1"/>
  <c r="Q28" i="1"/>
  <c r="R28" i="1"/>
  <c r="S28" i="1"/>
  <c r="T28" i="1"/>
  <c r="L28" i="1"/>
  <c r="M28" i="1"/>
  <c r="N28" i="1"/>
  <c r="K28" i="1"/>
  <c r="O28" i="1"/>
  <c r="B28" i="1"/>
  <c r="A28" i="1"/>
  <c r="P28" i="1"/>
  <c r="Q135" i="1"/>
  <c r="R135" i="1"/>
  <c r="S135" i="1"/>
  <c r="T135" i="1"/>
  <c r="M135" i="1"/>
  <c r="N135" i="1"/>
  <c r="O135" i="1"/>
  <c r="K135" i="1"/>
  <c r="L135" i="1"/>
  <c r="B135" i="1"/>
  <c r="A135" i="1"/>
  <c r="P135" i="1"/>
  <c r="S525" i="1"/>
  <c r="T525" i="1"/>
  <c r="Q525" i="1"/>
  <c r="R525" i="1"/>
  <c r="K525" i="1"/>
  <c r="L525" i="1"/>
  <c r="M525" i="1"/>
  <c r="N525" i="1"/>
  <c r="O525" i="1"/>
  <c r="B525" i="1"/>
  <c r="A525" i="1"/>
  <c r="P525" i="1"/>
  <c r="Q493" i="1"/>
  <c r="T493" i="1"/>
  <c r="R493" i="1"/>
  <c r="S493" i="1"/>
  <c r="K493" i="1"/>
  <c r="L493" i="1"/>
  <c r="M493" i="1"/>
  <c r="N493" i="1"/>
  <c r="O493" i="1"/>
  <c r="B493" i="1"/>
  <c r="A493" i="1"/>
  <c r="P493" i="1"/>
  <c r="Q461" i="1"/>
  <c r="T461" i="1"/>
  <c r="R461" i="1"/>
  <c r="S461" i="1"/>
  <c r="K461" i="1"/>
  <c r="L461" i="1"/>
  <c r="M461" i="1"/>
  <c r="N461" i="1"/>
  <c r="O461" i="1"/>
  <c r="B461" i="1"/>
  <c r="A461" i="1"/>
  <c r="P461" i="1"/>
  <c r="Q618" i="1"/>
  <c r="R618" i="1"/>
  <c r="S618" i="1"/>
  <c r="T618" i="1"/>
  <c r="M618" i="1"/>
  <c r="N618" i="1"/>
  <c r="O618" i="1"/>
  <c r="K618" i="1"/>
  <c r="L618" i="1"/>
  <c r="P618" i="1"/>
  <c r="B618" i="1"/>
  <c r="A618" i="1"/>
  <c r="Q215" i="1"/>
  <c r="R215" i="1"/>
  <c r="S215" i="1"/>
  <c r="T215" i="1"/>
  <c r="L215" i="1"/>
  <c r="O215" i="1"/>
  <c r="K215" i="1"/>
  <c r="M215" i="1"/>
  <c r="N215" i="1"/>
  <c r="B215" i="1"/>
  <c r="A215" i="1"/>
  <c r="P215" i="1"/>
  <c r="S723" i="1"/>
  <c r="T723" i="1"/>
  <c r="Q723" i="1"/>
  <c r="R723" i="1"/>
  <c r="K723" i="1"/>
  <c r="L723" i="1"/>
  <c r="M723" i="1"/>
  <c r="N723" i="1"/>
  <c r="O723" i="1"/>
  <c r="B723" i="1"/>
  <c r="A723" i="1"/>
  <c r="P723" i="1"/>
  <c r="Q145" i="1"/>
  <c r="R145" i="1"/>
  <c r="S145" i="1"/>
  <c r="T145" i="1"/>
  <c r="O145" i="1"/>
  <c r="K145" i="1"/>
  <c r="M145" i="1"/>
  <c r="N145" i="1"/>
  <c r="L145" i="1"/>
  <c r="A145" i="1"/>
  <c r="B145" i="1"/>
  <c r="P145" i="1"/>
  <c r="Q676" i="1"/>
  <c r="R676" i="1"/>
  <c r="S676" i="1"/>
  <c r="T676" i="1"/>
  <c r="L676" i="1"/>
  <c r="M676" i="1"/>
  <c r="N676" i="1"/>
  <c r="O676" i="1"/>
  <c r="K676" i="1"/>
  <c r="B676" i="1"/>
  <c r="A676" i="1"/>
  <c r="P676" i="1"/>
  <c r="Q179" i="1"/>
  <c r="R179" i="1"/>
  <c r="S179" i="1"/>
  <c r="T179" i="1"/>
  <c r="M179" i="1"/>
  <c r="N179" i="1"/>
  <c r="O179" i="1"/>
  <c r="K179" i="1"/>
  <c r="L179" i="1"/>
  <c r="B179" i="1"/>
  <c r="A179" i="1"/>
  <c r="P179" i="1"/>
  <c r="Q183" i="1"/>
  <c r="R183" i="1"/>
  <c r="S183" i="1"/>
  <c r="T183" i="1"/>
  <c r="K183" i="1"/>
  <c r="L183" i="1"/>
  <c r="M183" i="1"/>
  <c r="O183" i="1"/>
  <c r="N183" i="1"/>
  <c r="B183" i="1"/>
  <c r="A183" i="1"/>
  <c r="P183" i="1"/>
  <c r="Q184" i="1"/>
  <c r="R184" i="1"/>
  <c r="S184" i="1"/>
  <c r="T184" i="1"/>
  <c r="L184" i="1"/>
  <c r="M184" i="1"/>
  <c r="N184" i="1"/>
  <c r="O184" i="1"/>
  <c r="K184" i="1"/>
  <c r="B184" i="1"/>
  <c r="A184" i="1"/>
  <c r="P184" i="1"/>
  <c r="Q78" i="1"/>
  <c r="R78" i="1"/>
  <c r="S78" i="1"/>
  <c r="T78" i="1"/>
  <c r="K78" i="1"/>
  <c r="L78" i="1"/>
  <c r="M78" i="1"/>
  <c r="N78" i="1"/>
  <c r="O78" i="1"/>
  <c r="B78" i="1"/>
  <c r="A78" i="1"/>
  <c r="P78" i="1"/>
  <c r="Q86" i="1"/>
  <c r="R86" i="1"/>
  <c r="S86" i="1"/>
  <c r="T86" i="1"/>
  <c r="K86" i="1"/>
  <c r="L86" i="1"/>
  <c r="M86" i="1"/>
  <c r="O86" i="1"/>
  <c r="N86" i="1"/>
  <c r="B86" i="1"/>
  <c r="A86" i="1"/>
  <c r="P86" i="1"/>
  <c r="Q70" i="1"/>
  <c r="R70" i="1"/>
  <c r="S70" i="1"/>
  <c r="T70" i="1"/>
  <c r="K70" i="1"/>
  <c r="L70" i="1"/>
  <c r="M70" i="1"/>
  <c r="N70" i="1"/>
  <c r="O70" i="1"/>
  <c r="B70" i="1"/>
  <c r="A70" i="1"/>
  <c r="P70" i="1"/>
  <c r="Q98" i="1"/>
  <c r="R98" i="1"/>
  <c r="S98" i="1"/>
  <c r="T98" i="1"/>
  <c r="L98" i="1"/>
  <c r="N98" i="1"/>
  <c r="O98" i="1"/>
  <c r="K98" i="1"/>
  <c r="M98" i="1"/>
  <c r="B98" i="1"/>
  <c r="A98" i="1"/>
  <c r="P98" i="1"/>
  <c r="Q656" i="1"/>
  <c r="R656" i="1"/>
  <c r="S656" i="1"/>
  <c r="T656" i="1"/>
  <c r="K656" i="1"/>
  <c r="L656" i="1"/>
  <c r="M656" i="1"/>
  <c r="N656" i="1"/>
  <c r="O656" i="1"/>
  <c r="A656" i="1"/>
  <c r="B656" i="1"/>
  <c r="P656" i="1"/>
  <c r="T456" i="1"/>
  <c r="Q456" i="1"/>
  <c r="R456" i="1"/>
  <c r="S456" i="1"/>
  <c r="K456" i="1"/>
  <c r="L456" i="1"/>
  <c r="M456" i="1"/>
  <c r="N456" i="1"/>
  <c r="O456" i="1"/>
  <c r="B456" i="1"/>
  <c r="A456" i="1"/>
  <c r="P456" i="1"/>
  <c r="Q265" i="1"/>
  <c r="R265" i="1"/>
  <c r="S265" i="1"/>
  <c r="T265" i="1"/>
  <c r="L265" i="1"/>
  <c r="M265" i="1"/>
  <c r="N265" i="1"/>
  <c r="K265" i="1"/>
  <c r="O265" i="1"/>
  <c r="B265" i="1"/>
  <c r="A265" i="1"/>
  <c r="P265" i="1"/>
  <c r="Q5" i="1"/>
  <c r="R5" i="1"/>
  <c r="S5" i="1"/>
  <c r="T5" i="1"/>
  <c r="L5" i="1"/>
  <c r="O5" i="1"/>
  <c r="K5" i="1"/>
  <c r="M5" i="1"/>
  <c r="N5" i="1"/>
  <c r="B5" i="1"/>
  <c r="A5" i="1"/>
  <c r="P5" i="1"/>
  <c r="Q13" i="1"/>
  <c r="R13" i="1"/>
  <c r="S13" i="1"/>
  <c r="T13" i="1"/>
  <c r="K13" i="1"/>
  <c r="L13" i="1"/>
  <c r="M13" i="1"/>
  <c r="N13" i="1"/>
  <c r="O13" i="1"/>
  <c r="B13" i="1"/>
  <c r="A13" i="1"/>
  <c r="P13" i="1"/>
  <c r="Q21" i="1"/>
  <c r="R21" i="1"/>
  <c r="S21" i="1"/>
  <c r="T21" i="1"/>
  <c r="L21" i="1"/>
  <c r="M21" i="1"/>
  <c r="O21" i="1"/>
  <c r="K21" i="1"/>
  <c r="N21" i="1"/>
  <c r="B21" i="1"/>
  <c r="A21" i="1"/>
  <c r="P21" i="1"/>
  <c r="Q29" i="1"/>
  <c r="R29" i="1"/>
  <c r="S29" i="1"/>
  <c r="T29" i="1"/>
  <c r="L29" i="1"/>
  <c r="M29" i="1"/>
  <c r="O29" i="1"/>
  <c r="K29" i="1"/>
  <c r="N29" i="1"/>
  <c r="B29" i="1"/>
  <c r="A29" i="1"/>
  <c r="P29" i="1"/>
  <c r="Q37" i="1"/>
  <c r="R37" i="1"/>
  <c r="S37" i="1"/>
  <c r="T37" i="1"/>
  <c r="L37" i="1"/>
  <c r="M37" i="1"/>
  <c r="O37" i="1"/>
  <c r="N37" i="1"/>
  <c r="K37" i="1"/>
  <c r="B37" i="1"/>
  <c r="A37" i="1"/>
  <c r="P37" i="1"/>
  <c r="Q45" i="1"/>
  <c r="R45" i="1"/>
  <c r="S45" i="1"/>
  <c r="T45" i="1"/>
  <c r="L45" i="1"/>
  <c r="M45" i="1"/>
  <c r="O45" i="1"/>
  <c r="K45" i="1"/>
  <c r="N45" i="1"/>
  <c r="B45" i="1"/>
  <c r="A45" i="1"/>
  <c r="P45" i="1"/>
  <c r="Q53" i="1"/>
  <c r="R53" i="1"/>
  <c r="S53" i="1"/>
  <c r="T53" i="1"/>
  <c r="L53" i="1"/>
  <c r="M53" i="1"/>
  <c r="O53" i="1"/>
  <c r="N53" i="1"/>
  <c r="K53" i="1"/>
  <c r="B53" i="1"/>
  <c r="A53" i="1"/>
  <c r="P53" i="1"/>
  <c r="Q61" i="1"/>
  <c r="R61" i="1"/>
  <c r="S61" i="1"/>
  <c r="T61" i="1"/>
  <c r="L61" i="1"/>
  <c r="M61" i="1"/>
  <c r="O61" i="1"/>
  <c r="K61" i="1"/>
  <c r="N61" i="1"/>
  <c r="B61" i="1"/>
  <c r="A61" i="1"/>
  <c r="P61" i="1"/>
  <c r="Q134" i="1"/>
  <c r="R134" i="1"/>
  <c r="S134" i="1"/>
  <c r="T134" i="1"/>
  <c r="K134" i="1"/>
  <c r="L134" i="1"/>
  <c r="M134" i="1"/>
  <c r="N134" i="1"/>
  <c r="O134" i="1"/>
  <c r="B134" i="1"/>
  <c r="A134" i="1"/>
  <c r="P134" i="1"/>
  <c r="Q130" i="1"/>
  <c r="R130" i="1"/>
  <c r="S130" i="1"/>
  <c r="T130" i="1"/>
  <c r="N130" i="1"/>
  <c r="O130" i="1"/>
  <c r="K130" i="1"/>
  <c r="M130" i="1"/>
  <c r="L130" i="1"/>
  <c r="B130" i="1"/>
  <c r="A130" i="1"/>
  <c r="P130" i="1"/>
  <c r="S589" i="1"/>
  <c r="T589" i="1"/>
  <c r="Q589" i="1"/>
  <c r="R589" i="1"/>
  <c r="K589" i="1"/>
  <c r="L589" i="1"/>
  <c r="M589" i="1"/>
  <c r="N589" i="1"/>
  <c r="O589" i="1"/>
  <c r="B589" i="1"/>
  <c r="A589" i="1"/>
  <c r="P589" i="1"/>
  <c r="Q550" i="1"/>
  <c r="S550" i="1"/>
  <c r="T550" i="1"/>
  <c r="R550" i="1"/>
  <c r="M550" i="1"/>
  <c r="N550" i="1"/>
  <c r="O550" i="1"/>
  <c r="K550" i="1"/>
  <c r="L550" i="1"/>
  <c r="B550" i="1"/>
  <c r="A550" i="1"/>
  <c r="P550" i="1"/>
  <c r="Q107" i="1"/>
  <c r="R107" i="1"/>
  <c r="S107" i="1"/>
  <c r="T107" i="1"/>
  <c r="K107" i="1"/>
  <c r="L107" i="1"/>
  <c r="M107" i="1"/>
  <c r="N107" i="1"/>
  <c r="O107" i="1"/>
  <c r="B107" i="1"/>
  <c r="A107" i="1"/>
  <c r="P107" i="1"/>
  <c r="Q459" i="1"/>
  <c r="T459" i="1"/>
  <c r="R459" i="1"/>
  <c r="S459" i="1"/>
  <c r="L459" i="1"/>
  <c r="M459" i="1"/>
  <c r="N459" i="1"/>
  <c r="O459" i="1"/>
  <c r="K459" i="1"/>
  <c r="B459" i="1"/>
  <c r="A459" i="1"/>
  <c r="P459" i="1"/>
  <c r="Q524" i="1"/>
  <c r="R524" i="1"/>
  <c r="S524" i="1"/>
  <c r="T524" i="1"/>
  <c r="O524" i="1"/>
  <c r="K524" i="1"/>
  <c r="L524" i="1"/>
  <c r="M524" i="1"/>
  <c r="N524" i="1"/>
  <c r="B524" i="1"/>
  <c r="A524" i="1"/>
  <c r="P524" i="1"/>
  <c r="Q516" i="1"/>
  <c r="R516" i="1"/>
  <c r="S516" i="1"/>
  <c r="T516" i="1"/>
  <c r="O516" i="1"/>
  <c r="K516" i="1"/>
  <c r="L516" i="1"/>
  <c r="M516" i="1"/>
  <c r="N516" i="1"/>
  <c r="B516" i="1"/>
  <c r="A516" i="1"/>
  <c r="P516" i="1"/>
  <c r="Q508" i="1"/>
  <c r="R508" i="1"/>
  <c r="S508" i="1"/>
  <c r="T508" i="1"/>
  <c r="O508" i="1"/>
  <c r="K508" i="1"/>
  <c r="L508" i="1"/>
  <c r="M508" i="1"/>
  <c r="N508" i="1"/>
  <c r="B508" i="1"/>
  <c r="A508" i="1"/>
  <c r="P508" i="1"/>
  <c r="Q500" i="1"/>
  <c r="R500" i="1"/>
  <c r="S500" i="1"/>
  <c r="T500" i="1"/>
  <c r="O500" i="1"/>
  <c r="K500" i="1"/>
  <c r="L500" i="1"/>
  <c r="M500" i="1"/>
  <c r="N500" i="1"/>
  <c r="B500" i="1"/>
  <c r="A500" i="1"/>
  <c r="P500" i="1"/>
  <c r="T492" i="1"/>
  <c r="Q492" i="1"/>
  <c r="R492" i="1"/>
  <c r="S492" i="1"/>
  <c r="O492" i="1"/>
  <c r="K492" i="1"/>
  <c r="L492" i="1"/>
  <c r="M492" i="1"/>
  <c r="N492" i="1"/>
  <c r="B492" i="1"/>
  <c r="A492" i="1"/>
  <c r="P492" i="1"/>
  <c r="T484" i="1"/>
  <c r="Q484" i="1"/>
  <c r="R484" i="1"/>
  <c r="S484" i="1"/>
  <c r="O484" i="1"/>
  <c r="K484" i="1"/>
  <c r="L484" i="1"/>
  <c r="M484" i="1"/>
  <c r="N484" i="1"/>
  <c r="B484" i="1"/>
  <c r="A484" i="1"/>
  <c r="P484" i="1"/>
  <c r="T476" i="1"/>
  <c r="Q476" i="1"/>
  <c r="R476" i="1"/>
  <c r="S476" i="1"/>
  <c r="O476" i="1"/>
  <c r="K476" i="1"/>
  <c r="L476" i="1"/>
  <c r="M476" i="1"/>
  <c r="N476" i="1"/>
  <c r="B476" i="1"/>
  <c r="A476" i="1"/>
  <c r="P476" i="1"/>
  <c r="T468" i="1"/>
  <c r="Q468" i="1"/>
  <c r="R468" i="1"/>
  <c r="S468" i="1"/>
  <c r="O468" i="1"/>
  <c r="K468" i="1"/>
  <c r="L468" i="1"/>
  <c r="M468" i="1"/>
  <c r="N468" i="1"/>
  <c r="B468" i="1"/>
  <c r="A468" i="1"/>
  <c r="P468" i="1"/>
  <c r="S595" i="1"/>
  <c r="T595" i="1"/>
  <c r="R595" i="1"/>
  <c r="Q595" i="1"/>
  <c r="M595" i="1"/>
  <c r="N595" i="1"/>
  <c r="O595" i="1"/>
  <c r="K595" i="1"/>
  <c r="L595" i="1"/>
  <c r="B595" i="1"/>
  <c r="A595" i="1"/>
  <c r="P595" i="1"/>
  <c r="Q271" i="1"/>
  <c r="R271" i="1"/>
  <c r="S271" i="1"/>
  <c r="T271" i="1"/>
  <c r="N271" i="1"/>
  <c r="O271" i="1"/>
  <c r="L271" i="1"/>
  <c r="M271" i="1"/>
  <c r="K271" i="1"/>
  <c r="B271" i="1"/>
  <c r="A271" i="1"/>
  <c r="P271" i="1"/>
  <c r="Q317" i="1"/>
  <c r="R317" i="1"/>
  <c r="S317" i="1"/>
  <c r="T317" i="1"/>
  <c r="L317" i="1"/>
  <c r="N317" i="1"/>
  <c r="O317" i="1"/>
  <c r="M317" i="1"/>
  <c r="K317" i="1"/>
  <c r="B317" i="1"/>
  <c r="A317" i="1"/>
  <c r="P317" i="1"/>
  <c r="Q611" i="1"/>
  <c r="R611" i="1"/>
  <c r="S611" i="1"/>
  <c r="T611" i="1"/>
  <c r="M611" i="1"/>
  <c r="K611" i="1"/>
  <c r="L611" i="1"/>
  <c r="N611" i="1"/>
  <c r="O611" i="1"/>
  <c r="B611" i="1"/>
  <c r="A611" i="1"/>
  <c r="P611" i="1"/>
  <c r="S619" i="1"/>
  <c r="T619" i="1"/>
  <c r="Q619" i="1"/>
  <c r="R619" i="1"/>
  <c r="M619" i="1"/>
  <c r="K619" i="1"/>
  <c r="L619" i="1"/>
  <c r="N619" i="1"/>
  <c r="O619" i="1"/>
  <c r="B619" i="1"/>
  <c r="A619" i="1"/>
  <c r="P619" i="1"/>
  <c r="S543" i="1"/>
  <c r="T543" i="1"/>
  <c r="Q543" i="1"/>
  <c r="R543" i="1"/>
  <c r="K543" i="1"/>
  <c r="L543" i="1"/>
  <c r="M543" i="1"/>
  <c r="N543" i="1"/>
  <c r="O543" i="1"/>
  <c r="B543" i="1"/>
  <c r="A543" i="1"/>
  <c r="P543" i="1"/>
  <c r="Q333" i="1"/>
  <c r="R333" i="1"/>
  <c r="S333" i="1"/>
  <c r="T333" i="1"/>
  <c r="L333" i="1"/>
  <c r="N333" i="1"/>
  <c r="O333" i="1"/>
  <c r="M333" i="1"/>
  <c r="K333" i="1"/>
  <c r="B333" i="1"/>
  <c r="A333" i="1"/>
  <c r="P333" i="1"/>
  <c r="R208" i="1"/>
  <c r="S208" i="1"/>
  <c r="T208" i="1"/>
  <c r="Q208" i="1"/>
  <c r="N208" i="1"/>
  <c r="O208" i="1"/>
  <c r="K208" i="1"/>
  <c r="M208" i="1"/>
  <c r="L208" i="1"/>
  <c r="A208" i="1"/>
  <c r="B208" i="1"/>
  <c r="P208" i="1"/>
  <c r="R216" i="1"/>
  <c r="S216" i="1"/>
  <c r="T216" i="1"/>
  <c r="Q216" i="1"/>
  <c r="O216" i="1"/>
  <c r="K216" i="1"/>
  <c r="L216" i="1"/>
  <c r="M216" i="1"/>
  <c r="N216" i="1"/>
  <c r="B216" i="1"/>
  <c r="A216" i="1"/>
  <c r="P216" i="1"/>
  <c r="Q345" i="1"/>
  <c r="R345" i="1"/>
  <c r="S345" i="1"/>
  <c r="T345" i="1"/>
  <c r="L345" i="1"/>
  <c r="M345" i="1"/>
  <c r="N345" i="1"/>
  <c r="K345" i="1"/>
  <c r="O345" i="1"/>
  <c r="B345" i="1"/>
  <c r="A345" i="1"/>
  <c r="P345" i="1"/>
  <c r="S631" i="1"/>
  <c r="T631" i="1"/>
  <c r="Q631" i="1"/>
  <c r="R631" i="1"/>
  <c r="L631" i="1"/>
  <c r="M631" i="1"/>
  <c r="N631" i="1"/>
  <c r="O631" i="1"/>
  <c r="K631" i="1"/>
  <c r="B631" i="1"/>
  <c r="A631" i="1"/>
  <c r="P631" i="1"/>
  <c r="Q144" i="1"/>
  <c r="R144" i="1"/>
  <c r="S144" i="1"/>
  <c r="T144" i="1"/>
  <c r="L144" i="1"/>
  <c r="M144" i="1"/>
  <c r="N144" i="1"/>
  <c r="O144" i="1"/>
  <c r="K144" i="1"/>
  <c r="A144" i="1"/>
  <c r="B144" i="1"/>
  <c r="P144" i="1"/>
  <c r="Q168" i="1"/>
  <c r="R168" i="1"/>
  <c r="S168" i="1"/>
  <c r="T168" i="1"/>
  <c r="L168" i="1"/>
  <c r="M168" i="1"/>
  <c r="N168" i="1"/>
  <c r="O168" i="1"/>
  <c r="K168" i="1"/>
  <c r="B168" i="1"/>
  <c r="A168" i="1"/>
  <c r="P168" i="1"/>
  <c r="Q371" i="1"/>
  <c r="R371" i="1"/>
  <c r="T371" i="1"/>
  <c r="S371" i="1"/>
  <c r="L371" i="1"/>
  <c r="M371" i="1"/>
  <c r="N371" i="1"/>
  <c r="O371" i="1"/>
  <c r="K371" i="1"/>
  <c r="B371" i="1"/>
  <c r="A371" i="1"/>
  <c r="P371" i="1"/>
  <c r="S583" i="1"/>
  <c r="T583" i="1"/>
  <c r="Q583" i="1"/>
  <c r="R583" i="1"/>
  <c r="K583" i="1"/>
  <c r="L583" i="1"/>
  <c r="M583" i="1"/>
  <c r="N583" i="1"/>
  <c r="O583" i="1"/>
  <c r="B583" i="1"/>
  <c r="A583" i="1"/>
  <c r="P583" i="1"/>
  <c r="S575" i="1"/>
  <c r="T575" i="1"/>
  <c r="Q575" i="1"/>
  <c r="R575" i="1"/>
  <c r="K575" i="1"/>
  <c r="L575" i="1"/>
  <c r="M575" i="1"/>
  <c r="N575" i="1"/>
  <c r="O575" i="1"/>
  <c r="B575" i="1"/>
  <c r="A575" i="1"/>
  <c r="P575" i="1"/>
  <c r="S643" i="1"/>
  <c r="T643" i="1"/>
  <c r="Q643" i="1"/>
  <c r="R643" i="1"/>
  <c r="K643" i="1"/>
  <c r="L643" i="1"/>
  <c r="M643" i="1"/>
  <c r="N643" i="1"/>
  <c r="O643" i="1"/>
  <c r="B643" i="1"/>
  <c r="A643" i="1"/>
  <c r="P643" i="1"/>
  <c r="Q660" i="1"/>
  <c r="R660" i="1"/>
  <c r="S660" i="1"/>
  <c r="T660" i="1"/>
  <c r="L660" i="1"/>
  <c r="M660" i="1"/>
  <c r="N660" i="1"/>
  <c r="O660" i="1"/>
  <c r="K660" i="1"/>
  <c r="B660" i="1"/>
  <c r="A660" i="1"/>
  <c r="P660" i="1"/>
  <c r="S677" i="1"/>
  <c r="T677" i="1"/>
  <c r="Q677" i="1"/>
  <c r="R677" i="1"/>
  <c r="O677" i="1"/>
  <c r="K677" i="1"/>
  <c r="L677" i="1"/>
  <c r="M677" i="1"/>
  <c r="N677" i="1"/>
  <c r="B677" i="1"/>
  <c r="A677" i="1"/>
  <c r="P677" i="1"/>
  <c r="Q672" i="1"/>
  <c r="R672" i="1"/>
  <c r="S672" i="1"/>
  <c r="T672" i="1"/>
  <c r="K672" i="1"/>
  <c r="L672" i="1"/>
  <c r="M672" i="1"/>
  <c r="N672" i="1"/>
  <c r="O672" i="1"/>
  <c r="B672" i="1"/>
  <c r="A672" i="1"/>
  <c r="P672" i="1"/>
  <c r="Q694" i="1"/>
  <c r="R694" i="1"/>
  <c r="S694" i="1"/>
  <c r="T694" i="1"/>
  <c r="K694" i="1"/>
  <c r="L694" i="1"/>
  <c r="M694" i="1"/>
  <c r="N694" i="1"/>
  <c r="O694" i="1"/>
  <c r="B694" i="1"/>
  <c r="A694" i="1"/>
  <c r="P694" i="1"/>
  <c r="S703" i="1"/>
  <c r="T703" i="1"/>
  <c r="Q703" i="1"/>
  <c r="R703" i="1"/>
  <c r="M703" i="1"/>
  <c r="N703" i="1"/>
  <c r="O703" i="1"/>
  <c r="K703" i="1"/>
  <c r="L703" i="1"/>
  <c r="B703" i="1"/>
  <c r="A703" i="1"/>
  <c r="P703" i="1"/>
  <c r="Q155" i="1"/>
  <c r="R155" i="1"/>
  <c r="S155" i="1"/>
  <c r="T155" i="1"/>
  <c r="M155" i="1"/>
  <c r="N155" i="1"/>
  <c r="O155" i="1"/>
  <c r="K155" i="1"/>
  <c r="L155" i="1"/>
  <c r="B155" i="1"/>
  <c r="A155" i="1"/>
  <c r="P155" i="1"/>
  <c r="Q147" i="1"/>
  <c r="R147" i="1"/>
  <c r="S147" i="1"/>
  <c r="T147" i="1"/>
  <c r="M147" i="1"/>
  <c r="N147" i="1"/>
  <c r="O147" i="1"/>
  <c r="K147" i="1"/>
  <c r="L147" i="1"/>
  <c r="B147" i="1"/>
  <c r="A147" i="1"/>
  <c r="P147" i="1"/>
  <c r="Q178" i="1"/>
  <c r="R178" i="1"/>
  <c r="S178" i="1"/>
  <c r="T178" i="1"/>
  <c r="K178" i="1"/>
  <c r="L178" i="1"/>
  <c r="M178" i="1"/>
  <c r="N178" i="1"/>
  <c r="O178" i="1"/>
  <c r="B178" i="1"/>
  <c r="A178" i="1"/>
  <c r="P178" i="1"/>
  <c r="S567" i="1"/>
  <c r="T567" i="1"/>
  <c r="Q567" i="1"/>
  <c r="R567" i="1"/>
  <c r="K567" i="1"/>
  <c r="L567" i="1"/>
  <c r="M567" i="1"/>
  <c r="N567" i="1"/>
  <c r="O567" i="1"/>
  <c r="B567" i="1"/>
  <c r="A567" i="1"/>
  <c r="P567" i="1"/>
  <c r="Q283" i="1"/>
  <c r="R283" i="1"/>
  <c r="S283" i="1"/>
  <c r="T283" i="1"/>
  <c r="K283" i="1"/>
  <c r="L283" i="1"/>
  <c r="N283" i="1"/>
  <c r="M283" i="1"/>
  <c r="O283" i="1"/>
  <c r="B283" i="1"/>
  <c r="A283" i="1"/>
  <c r="P283" i="1"/>
  <c r="Q291" i="1"/>
  <c r="R291" i="1"/>
  <c r="S291" i="1"/>
  <c r="T291" i="1"/>
  <c r="K291" i="1"/>
  <c r="L291" i="1"/>
  <c r="N291" i="1"/>
  <c r="O291" i="1"/>
  <c r="M291" i="1"/>
  <c r="B291" i="1"/>
  <c r="A291" i="1"/>
  <c r="P291" i="1"/>
  <c r="Q299" i="1"/>
  <c r="R299" i="1"/>
  <c r="S299" i="1"/>
  <c r="T299" i="1"/>
  <c r="K299" i="1"/>
  <c r="L299" i="1"/>
  <c r="N299" i="1"/>
  <c r="M299" i="1"/>
  <c r="O299" i="1"/>
  <c r="B299" i="1"/>
  <c r="A299" i="1"/>
  <c r="P299" i="1"/>
  <c r="R306" i="1"/>
  <c r="S306" i="1"/>
  <c r="T306" i="1"/>
  <c r="Q306" i="1"/>
  <c r="O306" i="1"/>
  <c r="K306" i="1"/>
  <c r="M306" i="1"/>
  <c r="N306" i="1"/>
  <c r="L306" i="1"/>
  <c r="B306" i="1"/>
  <c r="A306" i="1"/>
  <c r="P306" i="1"/>
  <c r="Q309" i="1"/>
  <c r="R309" i="1"/>
  <c r="S309" i="1"/>
  <c r="T309" i="1"/>
  <c r="L309" i="1"/>
  <c r="N309" i="1"/>
  <c r="O309" i="1"/>
  <c r="K309" i="1"/>
  <c r="M309" i="1"/>
  <c r="B309" i="1"/>
  <c r="A309" i="1"/>
  <c r="P309" i="1"/>
  <c r="Q79" i="1"/>
  <c r="R79" i="1"/>
  <c r="S79" i="1"/>
  <c r="T79" i="1"/>
  <c r="K79" i="1"/>
  <c r="M79" i="1"/>
  <c r="N79" i="1"/>
  <c r="O79" i="1"/>
  <c r="L79" i="1"/>
  <c r="B79" i="1"/>
  <c r="A79" i="1"/>
  <c r="P79" i="1"/>
  <c r="Q87" i="1"/>
  <c r="R87" i="1"/>
  <c r="S87" i="1"/>
  <c r="T87" i="1"/>
  <c r="K87" i="1"/>
  <c r="M87" i="1"/>
  <c r="N87" i="1"/>
  <c r="O87" i="1"/>
  <c r="L87" i="1"/>
  <c r="B87" i="1"/>
  <c r="A87" i="1"/>
  <c r="P87" i="1"/>
  <c r="Q69" i="1"/>
  <c r="R69" i="1"/>
  <c r="S69" i="1"/>
  <c r="T69" i="1"/>
  <c r="M69" i="1"/>
  <c r="O69" i="1"/>
  <c r="N69" i="1"/>
  <c r="K69" i="1"/>
  <c r="L69" i="1"/>
  <c r="B69" i="1"/>
  <c r="A69" i="1"/>
  <c r="P69" i="1"/>
  <c r="Q97" i="1"/>
  <c r="R97" i="1"/>
  <c r="S97" i="1"/>
  <c r="T97" i="1"/>
  <c r="K97" i="1"/>
  <c r="L97" i="1"/>
  <c r="M97" i="1"/>
  <c r="N97" i="1"/>
  <c r="O97" i="1"/>
  <c r="A97" i="1"/>
  <c r="B97" i="1"/>
  <c r="P97" i="1"/>
  <c r="Q690" i="1"/>
  <c r="R690" i="1"/>
  <c r="S690" i="1"/>
  <c r="T690" i="1"/>
  <c r="N690" i="1"/>
  <c r="O690" i="1"/>
  <c r="K690" i="1"/>
  <c r="L690" i="1"/>
  <c r="M690" i="1"/>
  <c r="B690" i="1"/>
  <c r="A690" i="1"/>
  <c r="P690" i="1"/>
  <c r="R232" i="1"/>
  <c r="S232" i="1"/>
  <c r="T232" i="1"/>
  <c r="Q232" i="1"/>
  <c r="K232" i="1"/>
  <c r="O232" i="1"/>
  <c r="M232" i="1"/>
  <c r="N232" i="1"/>
  <c r="L232" i="1"/>
  <c r="A232" i="1"/>
  <c r="B232" i="1"/>
  <c r="P232" i="1"/>
  <c r="R266" i="1"/>
  <c r="S266" i="1"/>
  <c r="T266" i="1"/>
  <c r="Q266" i="1"/>
  <c r="O266" i="1"/>
  <c r="K266" i="1"/>
  <c r="M266" i="1"/>
  <c r="N266" i="1"/>
  <c r="L266" i="1"/>
  <c r="B266" i="1"/>
  <c r="A266" i="1"/>
  <c r="P266" i="1"/>
  <c r="Q6" i="1"/>
  <c r="R6" i="1"/>
  <c r="S6" i="1"/>
  <c r="T6" i="1"/>
  <c r="O6" i="1"/>
  <c r="K6" i="1"/>
  <c r="L6" i="1"/>
  <c r="M6" i="1"/>
  <c r="N6" i="1"/>
  <c r="B6" i="1"/>
  <c r="A6" i="1"/>
  <c r="P6" i="1"/>
  <c r="Q14" i="1"/>
  <c r="R14" i="1"/>
  <c r="S14" i="1"/>
  <c r="T14" i="1"/>
  <c r="K14" i="1"/>
  <c r="L14" i="1"/>
  <c r="M14" i="1"/>
  <c r="O14" i="1"/>
  <c r="N14" i="1"/>
  <c r="B14" i="1"/>
  <c r="A14" i="1"/>
  <c r="P14" i="1"/>
  <c r="Q22" i="1"/>
  <c r="R22" i="1"/>
  <c r="S22" i="1"/>
  <c r="T22" i="1"/>
  <c r="O22" i="1"/>
  <c r="K22" i="1"/>
  <c r="L22" i="1"/>
  <c r="M22" i="1"/>
  <c r="N22" i="1"/>
  <c r="B22" i="1"/>
  <c r="A22" i="1"/>
  <c r="P22" i="1"/>
  <c r="Q30" i="1"/>
  <c r="R30" i="1"/>
  <c r="S30" i="1"/>
  <c r="T30" i="1"/>
  <c r="O30" i="1"/>
  <c r="K30" i="1"/>
  <c r="L30" i="1"/>
  <c r="M30" i="1"/>
  <c r="N30" i="1"/>
  <c r="B30" i="1"/>
  <c r="A30" i="1"/>
  <c r="P30" i="1"/>
  <c r="Q38" i="1"/>
  <c r="R38" i="1"/>
  <c r="S38" i="1"/>
  <c r="T38" i="1"/>
  <c r="O38" i="1"/>
  <c r="K38" i="1"/>
  <c r="L38" i="1"/>
  <c r="M38" i="1"/>
  <c r="N38" i="1"/>
  <c r="B38" i="1"/>
  <c r="A38" i="1"/>
  <c r="P38" i="1"/>
  <c r="Q46" i="1"/>
  <c r="R46" i="1"/>
  <c r="S46" i="1"/>
  <c r="T46" i="1"/>
  <c r="O46" i="1"/>
  <c r="K46" i="1"/>
  <c r="L46" i="1"/>
  <c r="M46" i="1"/>
  <c r="N46" i="1"/>
  <c r="B46" i="1"/>
  <c r="A46" i="1"/>
  <c r="P46" i="1"/>
  <c r="Q54" i="1"/>
  <c r="R54" i="1"/>
  <c r="S54" i="1"/>
  <c r="T54" i="1"/>
  <c r="O54" i="1"/>
  <c r="K54" i="1"/>
  <c r="L54" i="1"/>
  <c r="N54" i="1"/>
  <c r="M54" i="1"/>
  <c r="B54" i="1"/>
  <c r="A54" i="1"/>
  <c r="P54" i="1"/>
  <c r="Q536" i="1"/>
  <c r="R536" i="1"/>
  <c r="S536" i="1"/>
  <c r="T536" i="1"/>
  <c r="K536" i="1"/>
  <c r="L536" i="1"/>
  <c r="M536" i="1"/>
  <c r="N536" i="1"/>
  <c r="O536" i="1"/>
  <c r="A536" i="1"/>
  <c r="B536" i="1"/>
  <c r="P536" i="1"/>
  <c r="Q133" i="1"/>
  <c r="R133" i="1"/>
  <c r="S133" i="1"/>
  <c r="T133" i="1"/>
  <c r="O133" i="1"/>
  <c r="N133" i="1"/>
  <c r="L133" i="1"/>
  <c r="M133" i="1"/>
  <c r="K133" i="1"/>
  <c r="B133" i="1"/>
  <c r="A133" i="1"/>
  <c r="P133" i="1"/>
  <c r="Q640" i="1"/>
  <c r="R640" i="1"/>
  <c r="S640" i="1"/>
  <c r="T640" i="1"/>
  <c r="K640" i="1"/>
  <c r="L640" i="1"/>
  <c r="M640" i="1"/>
  <c r="N640" i="1"/>
  <c r="O640" i="1"/>
  <c r="A640" i="1"/>
  <c r="B640" i="1"/>
  <c r="P640" i="1"/>
  <c r="Q588" i="1"/>
  <c r="S588" i="1"/>
  <c r="T588" i="1"/>
  <c r="R588" i="1"/>
  <c r="K588" i="1"/>
  <c r="L588" i="1"/>
  <c r="M588" i="1"/>
  <c r="N588" i="1"/>
  <c r="O588" i="1"/>
  <c r="B588" i="1"/>
  <c r="A588" i="1"/>
  <c r="P588" i="1"/>
  <c r="S551" i="1"/>
  <c r="T551" i="1"/>
  <c r="Q551" i="1"/>
  <c r="R551" i="1"/>
  <c r="K551" i="1"/>
  <c r="L551" i="1"/>
  <c r="M551" i="1"/>
  <c r="N551" i="1"/>
  <c r="O551" i="1"/>
  <c r="B551" i="1"/>
  <c r="A551" i="1"/>
  <c r="P551" i="1"/>
  <c r="Q108" i="1"/>
  <c r="R108" i="1"/>
  <c r="S108" i="1"/>
  <c r="T108" i="1"/>
  <c r="L108" i="1"/>
  <c r="M108" i="1"/>
  <c r="N108" i="1"/>
  <c r="O108" i="1"/>
  <c r="K108" i="1"/>
  <c r="B108" i="1"/>
  <c r="A108" i="1"/>
  <c r="P108" i="1"/>
  <c r="T460" i="1"/>
  <c r="Q460" i="1"/>
  <c r="R460" i="1"/>
  <c r="S460" i="1"/>
  <c r="O460" i="1"/>
  <c r="K460" i="1"/>
  <c r="L460" i="1"/>
  <c r="M460" i="1"/>
  <c r="N460" i="1"/>
  <c r="B460" i="1"/>
  <c r="A460" i="1"/>
  <c r="P460" i="1"/>
  <c r="S523" i="1"/>
  <c r="T523" i="1"/>
  <c r="Q523" i="1"/>
  <c r="R523" i="1"/>
  <c r="L523" i="1"/>
  <c r="M523" i="1"/>
  <c r="N523" i="1"/>
  <c r="O523" i="1"/>
  <c r="K523" i="1"/>
  <c r="B523" i="1"/>
  <c r="A523" i="1"/>
  <c r="P523" i="1"/>
  <c r="S515" i="1"/>
  <c r="T515" i="1"/>
  <c r="Q515" i="1"/>
  <c r="R515" i="1"/>
  <c r="L515" i="1"/>
  <c r="M515" i="1"/>
  <c r="N515" i="1"/>
  <c r="O515" i="1"/>
  <c r="K515" i="1"/>
  <c r="B515" i="1"/>
  <c r="A515" i="1"/>
  <c r="P515" i="1"/>
  <c r="S507" i="1"/>
  <c r="T507" i="1"/>
  <c r="Q507" i="1"/>
  <c r="R507" i="1"/>
  <c r="L507" i="1"/>
  <c r="M507" i="1"/>
  <c r="N507" i="1"/>
  <c r="O507" i="1"/>
  <c r="K507" i="1"/>
  <c r="B507" i="1"/>
  <c r="A507" i="1"/>
  <c r="P507" i="1"/>
  <c r="S499" i="1"/>
  <c r="T499" i="1"/>
  <c r="Q499" i="1"/>
  <c r="R499" i="1"/>
  <c r="L499" i="1"/>
  <c r="M499" i="1"/>
  <c r="N499" i="1"/>
  <c r="O499" i="1"/>
  <c r="K499" i="1"/>
  <c r="B499" i="1"/>
  <c r="A499" i="1"/>
  <c r="P499" i="1"/>
  <c r="Q491" i="1"/>
  <c r="T491" i="1"/>
  <c r="R491" i="1"/>
  <c r="S491" i="1"/>
  <c r="L491" i="1"/>
  <c r="M491" i="1"/>
  <c r="N491" i="1"/>
  <c r="O491" i="1"/>
  <c r="K491" i="1"/>
  <c r="B491" i="1"/>
  <c r="A491" i="1"/>
  <c r="P491" i="1"/>
  <c r="Q483" i="1"/>
  <c r="T483" i="1"/>
  <c r="R483" i="1"/>
  <c r="S483" i="1"/>
  <c r="L483" i="1"/>
  <c r="M483" i="1"/>
  <c r="N483" i="1"/>
  <c r="O483" i="1"/>
  <c r="K483" i="1"/>
  <c r="B483" i="1"/>
  <c r="A483" i="1"/>
  <c r="P483" i="1"/>
  <c r="Q475" i="1"/>
  <c r="T475" i="1"/>
  <c r="R475" i="1"/>
  <c r="S475" i="1"/>
  <c r="L475" i="1"/>
  <c r="M475" i="1"/>
  <c r="N475" i="1"/>
  <c r="O475" i="1"/>
  <c r="K475" i="1"/>
  <c r="B475" i="1"/>
  <c r="A475" i="1"/>
  <c r="P475" i="1"/>
  <c r="Q467" i="1"/>
  <c r="T467" i="1"/>
  <c r="R467" i="1"/>
  <c r="S467" i="1"/>
  <c r="L467" i="1"/>
  <c r="M467" i="1"/>
  <c r="N467" i="1"/>
  <c r="O467" i="1"/>
  <c r="K467" i="1"/>
  <c r="B467" i="1"/>
  <c r="A467" i="1"/>
  <c r="P467" i="1"/>
  <c r="Q596" i="1"/>
  <c r="S596" i="1"/>
  <c r="T596" i="1"/>
  <c r="R596" i="1"/>
  <c r="K596" i="1"/>
  <c r="L596" i="1"/>
  <c r="M596" i="1"/>
  <c r="N596" i="1"/>
  <c r="O596" i="1"/>
  <c r="B596" i="1"/>
  <c r="A596" i="1"/>
  <c r="P596" i="1"/>
  <c r="R272" i="1"/>
  <c r="S272" i="1"/>
  <c r="T272" i="1"/>
  <c r="Q272" i="1"/>
  <c r="K272" i="1"/>
  <c r="M272" i="1"/>
  <c r="O272" i="1"/>
  <c r="L272" i="1"/>
  <c r="N272" i="1"/>
  <c r="B272" i="1"/>
  <c r="A272" i="1"/>
  <c r="P272" i="1"/>
  <c r="R318" i="1"/>
  <c r="S318" i="1"/>
  <c r="T318" i="1"/>
  <c r="Q318" i="1"/>
  <c r="K318" i="1"/>
  <c r="L318" i="1"/>
  <c r="M318" i="1"/>
  <c r="O318" i="1"/>
  <c r="N318" i="1"/>
  <c r="B318" i="1"/>
  <c r="A318" i="1"/>
  <c r="P318" i="1"/>
  <c r="S612" i="1"/>
  <c r="T612" i="1"/>
  <c r="Q612" i="1"/>
  <c r="R612" i="1"/>
  <c r="K612" i="1"/>
  <c r="L612" i="1"/>
  <c r="M612" i="1"/>
  <c r="N612" i="1"/>
  <c r="O612" i="1"/>
  <c r="B612" i="1"/>
  <c r="P612" i="1"/>
  <c r="A612" i="1"/>
  <c r="Q620" i="1"/>
  <c r="R620" i="1"/>
  <c r="S620" i="1"/>
  <c r="T620" i="1"/>
  <c r="K620" i="1"/>
  <c r="L620" i="1"/>
  <c r="M620" i="1"/>
  <c r="N620" i="1"/>
  <c r="O620" i="1"/>
  <c r="B620" i="1"/>
  <c r="P620" i="1"/>
  <c r="A620" i="1"/>
  <c r="R326" i="1"/>
  <c r="S326" i="1"/>
  <c r="T326" i="1"/>
  <c r="Q326" i="1"/>
  <c r="K326" i="1"/>
  <c r="L326" i="1"/>
  <c r="M326" i="1"/>
  <c r="O326" i="1"/>
  <c r="N326" i="1"/>
  <c r="B326" i="1"/>
  <c r="A326" i="1"/>
  <c r="P326" i="1"/>
  <c r="R334" i="1"/>
  <c r="S334" i="1"/>
  <c r="T334" i="1"/>
  <c r="Q334" i="1"/>
  <c r="K334" i="1"/>
  <c r="L334" i="1"/>
  <c r="M334" i="1"/>
  <c r="O334" i="1"/>
  <c r="N334" i="1"/>
  <c r="B334" i="1"/>
  <c r="A334" i="1"/>
  <c r="P334" i="1"/>
  <c r="Q209" i="1"/>
  <c r="R209" i="1"/>
  <c r="S209" i="1"/>
  <c r="T209" i="1"/>
  <c r="M209" i="1"/>
  <c r="N209" i="1"/>
  <c r="L209" i="1"/>
  <c r="O209" i="1"/>
  <c r="K209" i="1"/>
  <c r="B209" i="1"/>
  <c r="A209" i="1"/>
  <c r="P209" i="1"/>
  <c r="Q217" i="1"/>
  <c r="R217" i="1"/>
  <c r="S217" i="1"/>
  <c r="T217" i="1"/>
  <c r="M217" i="1"/>
  <c r="N217" i="1"/>
  <c r="O217" i="1"/>
  <c r="K217" i="1"/>
  <c r="L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B629" i="1"/>
  <c r="A629" i="1"/>
  <c r="P629" i="1"/>
  <c r="Q670" i="1"/>
  <c r="R670" i="1"/>
  <c r="S670" i="1"/>
  <c r="T670" i="1"/>
  <c r="K670" i="1"/>
  <c r="L670" i="1"/>
  <c r="M670" i="1"/>
  <c r="N670" i="1"/>
  <c r="O670" i="1"/>
  <c r="B670" i="1"/>
  <c r="A670" i="1"/>
  <c r="P670" i="1"/>
  <c r="Q281" i="1"/>
  <c r="R281" i="1"/>
  <c r="S281" i="1"/>
  <c r="T281" i="1"/>
  <c r="L281" i="1"/>
  <c r="M281" i="1"/>
  <c r="N281" i="1"/>
  <c r="K281" i="1"/>
  <c r="O281" i="1"/>
  <c r="B281" i="1"/>
  <c r="A281" i="1"/>
  <c r="P281" i="1"/>
  <c r="Q71" i="1"/>
  <c r="R71" i="1"/>
  <c r="S71" i="1"/>
  <c r="T71" i="1"/>
  <c r="K71" i="1"/>
  <c r="M71" i="1"/>
  <c r="N71" i="1"/>
  <c r="O71" i="1"/>
  <c r="L71" i="1"/>
  <c r="B71" i="1"/>
  <c r="A71" i="1"/>
  <c r="P71" i="1"/>
  <c r="Q4" i="1"/>
  <c r="R4" i="1"/>
  <c r="S4" i="1"/>
  <c r="T4" i="1"/>
  <c r="L4" i="1"/>
  <c r="M4" i="1"/>
  <c r="K4" i="1"/>
  <c r="N4" i="1"/>
  <c r="O4" i="1"/>
  <c r="B4" i="1"/>
  <c r="A4" i="1"/>
  <c r="P4" i="1"/>
  <c r="Q60" i="1"/>
  <c r="R60" i="1"/>
  <c r="S60" i="1"/>
  <c r="T60" i="1"/>
  <c r="L60" i="1"/>
  <c r="M60" i="1"/>
  <c r="N60" i="1"/>
  <c r="K60" i="1"/>
  <c r="O60" i="1"/>
  <c r="B60" i="1"/>
  <c r="A60" i="1"/>
  <c r="P60" i="1"/>
  <c r="S517" i="1"/>
  <c r="T517" i="1"/>
  <c r="Q517" i="1"/>
  <c r="R517" i="1"/>
  <c r="K517" i="1"/>
  <c r="L517" i="1"/>
  <c r="M517" i="1"/>
  <c r="N517" i="1"/>
  <c r="O517" i="1"/>
  <c r="B517" i="1"/>
  <c r="A517" i="1"/>
  <c r="P517" i="1"/>
  <c r="Q239" i="1"/>
  <c r="R239" i="1"/>
  <c r="S239" i="1"/>
  <c r="T239" i="1"/>
  <c r="N239" i="1"/>
  <c r="O239" i="1"/>
  <c r="L239" i="1"/>
  <c r="M239" i="1"/>
  <c r="K239" i="1"/>
  <c r="B239" i="1"/>
  <c r="A239" i="1"/>
  <c r="P239" i="1"/>
  <c r="Q207" i="1"/>
  <c r="R207" i="1"/>
  <c r="S207" i="1"/>
  <c r="T207" i="1"/>
  <c r="K207" i="1"/>
  <c r="L207" i="1"/>
  <c r="O207" i="1"/>
  <c r="M207" i="1"/>
  <c r="N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N572" i="1"/>
  <c r="B572" i="1"/>
  <c r="A572" i="1"/>
  <c r="P572" i="1"/>
  <c r="Q702" i="1"/>
  <c r="R702" i="1"/>
  <c r="S702" i="1"/>
  <c r="T702" i="1"/>
  <c r="K702" i="1"/>
  <c r="L702" i="1"/>
  <c r="M702" i="1"/>
  <c r="N702" i="1"/>
  <c r="O702" i="1"/>
  <c r="B702" i="1"/>
  <c r="A702" i="1"/>
  <c r="P702" i="1"/>
  <c r="Q568" i="1"/>
  <c r="S568" i="1"/>
  <c r="T568" i="1"/>
  <c r="R568" i="1"/>
  <c r="L568" i="1"/>
  <c r="M568" i="1"/>
  <c r="N568" i="1"/>
  <c r="O568" i="1"/>
  <c r="K568" i="1"/>
  <c r="B568" i="1"/>
  <c r="A568" i="1"/>
  <c r="P568" i="1"/>
  <c r="Q143" i="1"/>
  <c r="R143" i="1"/>
  <c r="S143" i="1"/>
  <c r="T143" i="1"/>
  <c r="K143" i="1"/>
  <c r="L143" i="1"/>
  <c r="M143" i="1"/>
  <c r="O143" i="1"/>
  <c r="N143" i="1"/>
  <c r="B143" i="1"/>
  <c r="A143" i="1"/>
  <c r="P143" i="1"/>
  <c r="Q678" i="1"/>
  <c r="R678" i="1"/>
  <c r="S678" i="1"/>
  <c r="T678" i="1"/>
  <c r="K678" i="1"/>
  <c r="L678" i="1"/>
  <c r="M678" i="1"/>
  <c r="N678" i="1"/>
  <c r="O678" i="1"/>
  <c r="B678" i="1"/>
  <c r="A678" i="1"/>
  <c r="P678" i="1"/>
  <c r="Q307" i="1"/>
  <c r="R307" i="1"/>
  <c r="S307" i="1"/>
  <c r="T307" i="1"/>
  <c r="K307" i="1"/>
  <c r="L307" i="1"/>
  <c r="N307" i="1"/>
  <c r="M307" i="1"/>
  <c r="O307" i="1"/>
  <c r="B307" i="1"/>
  <c r="A307" i="1"/>
  <c r="P307" i="1"/>
  <c r="Q96" i="1"/>
  <c r="R96" i="1"/>
  <c r="S96" i="1"/>
  <c r="T96" i="1"/>
  <c r="N96" i="1"/>
  <c r="K96" i="1"/>
  <c r="L96" i="1"/>
  <c r="M96" i="1"/>
  <c r="O96" i="1"/>
  <c r="B96" i="1"/>
  <c r="A96" i="1"/>
  <c r="P96" i="1"/>
  <c r="Q15" i="1"/>
  <c r="R15" i="1"/>
  <c r="S15" i="1"/>
  <c r="T15" i="1"/>
  <c r="N15" i="1"/>
  <c r="K15" i="1"/>
  <c r="L15" i="1"/>
  <c r="O15" i="1"/>
  <c r="M15" i="1"/>
  <c r="B15" i="1"/>
  <c r="A15" i="1"/>
  <c r="P15" i="1"/>
  <c r="Q47" i="1"/>
  <c r="R47" i="1"/>
  <c r="S47" i="1"/>
  <c r="T47" i="1"/>
  <c r="K47" i="1"/>
  <c r="M47" i="1"/>
  <c r="N47" i="1"/>
  <c r="O47" i="1"/>
  <c r="L47" i="1"/>
  <c r="B47" i="1"/>
  <c r="A47" i="1"/>
  <c r="P47" i="1"/>
  <c r="Q552" i="1"/>
  <c r="S552" i="1"/>
  <c r="T552" i="1"/>
  <c r="R552" i="1"/>
  <c r="K552" i="1"/>
  <c r="L552" i="1"/>
  <c r="M552" i="1"/>
  <c r="N552" i="1"/>
  <c r="O552" i="1"/>
  <c r="B552" i="1"/>
  <c r="A552" i="1"/>
  <c r="P552" i="1"/>
  <c r="Q514" i="1"/>
  <c r="R514" i="1"/>
  <c r="S514" i="1"/>
  <c r="T514" i="1"/>
  <c r="K514" i="1"/>
  <c r="L514" i="1"/>
  <c r="M514" i="1"/>
  <c r="N514" i="1"/>
  <c r="O514" i="1"/>
  <c r="B514" i="1"/>
  <c r="A514" i="1"/>
  <c r="P514" i="1"/>
  <c r="T482" i="1"/>
  <c r="Q482" i="1"/>
  <c r="R482" i="1"/>
  <c r="S482" i="1"/>
  <c r="K482" i="1"/>
  <c r="L482" i="1"/>
  <c r="M482" i="1"/>
  <c r="N482" i="1"/>
  <c r="O482" i="1"/>
  <c r="B482" i="1"/>
  <c r="A482" i="1"/>
  <c r="P482" i="1"/>
  <c r="T474" i="1"/>
  <c r="Q474" i="1"/>
  <c r="R474" i="1"/>
  <c r="S474" i="1"/>
  <c r="K474" i="1"/>
  <c r="L474" i="1"/>
  <c r="M474" i="1"/>
  <c r="N474" i="1"/>
  <c r="O474" i="1"/>
  <c r="B474" i="1"/>
  <c r="A474" i="1"/>
  <c r="P474" i="1"/>
  <c r="Q613" i="1"/>
  <c r="R613" i="1"/>
  <c r="S613" i="1"/>
  <c r="T613" i="1"/>
  <c r="K613" i="1"/>
  <c r="N613" i="1"/>
  <c r="O613" i="1"/>
  <c r="M613" i="1"/>
  <c r="L613" i="1"/>
  <c r="B613" i="1"/>
  <c r="P613" i="1"/>
  <c r="A613" i="1"/>
  <c r="R210" i="1"/>
  <c r="S210" i="1"/>
  <c r="T210" i="1"/>
  <c r="Q210" i="1"/>
  <c r="L210" i="1"/>
  <c r="M210" i="1"/>
  <c r="K210" i="1"/>
  <c r="N210" i="1"/>
  <c r="O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B170" i="1"/>
  <c r="A170" i="1"/>
  <c r="P170" i="1"/>
  <c r="S645" i="1"/>
  <c r="T645" i="1"/>
  <c r="Q645" i="1"/>
  <c r="R645" i="1"/>
  <c r="O645" i="1"/>
  <c r="K645" i="1"/>
  <c r="L645" i="1"/>
  <c r="M645" i="1"/>
  <c r="N645" i="1"/>
  <c r="B645" i="1"/>
  <c r="A645" i="1"/>
  <c r="P645" i="1"/>
  <c r="Q700" i="1"/>
  <c r="R700" i="1"/>
  <c r="S700" i="1"/>
  <c r="T700" i="1"/>
  <c r="L700" i="1"/>
  <c r="M700" i="1"/>
  <c r="N700" i="1"/>
  <c r="O700" i="1"/>
  <c r="K700" i="1"/>
  <c r="B700" i="1"/>
  <c r="A700" i="1"/>
  <c r="P700" i="1"/>
  <c r="Q289" i="1"/>
  <c r="R289" i="1"/>
  <c r="S289" i="1"/>
  <c r="T289" i="1"/>
  <c r="L289" i="1"/>
  <c r="M289" i="1"/>
  <c r="N289" i="1"/>
  <c r="K289" i="1"/>
  <c r="O289" i="1"/>
  <c r="B289" i="1"/>
  <c r="A289" i="1"/>
  <c r="P289" i="1"/>
  <c r="R236" i="1"/>
  <c r="S236" i="1"/>
  <c r="T236" i="1"/>
  <c r="Q236" i="1"/>
  <c r="M236" i="1"/>
  <c r="N236" i="1"/>
  <c r="O236" i="1"/>
  <c r="K236" i="1"/>
  <c r="L236" i="1"/>
  <c r="B236" i="1"/>
  <c r="A236" i="1"/>
  <c r="P236" i="1"/>
  <c r="Q136" i="1"/>
  <c r="R136" i="1"/>
  <c r="S136" i="1"/>
  <c r="T136" i="1"/>
  <c r="M136" i="1"/>
  <c r="N136" i="1"/>
  <c r="O136" i="1"/>
  <c r="K136" i="1"/>
  <c r="L136" i="1"/>
  <c r="B136" i="1"/>
  <c r="A136" i="1"/>
  <c r="P136" i="1"/>
  <c r="R344" i="1"/>
  <c r="S344" i="1"/>
  <c r="T344" i="1"/>
  <c r="Q344" i="1"/>
  <c r="K344" i="1"/>
  <c r="M344" i="1"/>
  <c r="O344" i="1"/>
  <c r="L344" i="1"/>
  <c r="N344" i="1"/>
  <c r="B344" i="1"/>
  <c r="A344" i="1"/>
  <c r="P344" i="1"/>
  <c r="Q576" i="1"/>
  <c r="S576" i="1"/>
  <c r="T576" i="1"/>
  <c r="R576" i="1"/>
  <c r="L576" i="1"/>
  <c r="M576" i="1"/>
  <c r="N576" i="1"/>
  <c r="O576" i="1"/>
  <c r="K576" i="1"/>
  <c r="A576" i="1"/>
  <c r="B576" i="1"/>
  <c r="P576" i="1"/>
  <c r="Q650" i="1"/>
  <c r="R650" i="1"/>
  <c r="S650" i="1"/>
  <c r="T650" i="1"/>
  <c r="N650" i="1"/>
  <c r="O650" i="1"/>
  <c r="K650" i="1"/>
  <c r="L650" i="1"/>
  <c r="M650" i="1"/>
  <c r="B650" i="1"/>
  <c r="A650" i="1"/>
  <c r="P650" i="1"/>
  <c r="Q148" i="1"/>
  <c r="R148" i="1"/>
  <c r="S148" i="1"/>
  <c r="T148" i="1"/>
  <c r="K148" i="1"/>
  <c r="L148" i="1"/>
  <c r="N148" i="1"/>
  <c r="O148" i="1"/>
  <c r="M148" i="1"/>
  <c r="B148" i="1"/>
  <c r="A148" i="1"/>
  <c r="P148" i="1"/>
  <c r="R290" i="1"/>
  <c r="S290" i="1"/>
  <c r="T290" i="1"/>
  <c r="Q290" i="1"/>
  <c r="O290" i="1"/>
  <c r="K290" i="1"/>
  <c r="M290" i="1"/>
  <c r="N290" i="1"/>
  <c r="L290" i="1"/>
  <c r="B290" i="1"/>
  <c r="A290" i="1"/>
  <c r="P290" i="1"/>
  <c r="Q225" i="1"/>
  <c r="R225" i="1"/>
  <c r="S225" i="1"/>
  <c r="T225" i="1"/>
  <c r="N225" i="1"/>
  <c r="M225" i="1"/>
  <c r="O225" i="1"/>
  <c r="K225" i="1"/>
  <c r="L225" i="1"/>
  <c r="A225" i="1"/>
  <c r="B225" i="1"/>
  <c r="P225" i="1"/>
  <c r="Q582" i="1"/>
  <c r="S582" i="1"/>
  <c r="T582" i="1"/>
  <c r="R582" i="1"/>
  <c r="N582" i="1"/>
  <c r="O582" i="1"/>
  <c r="K582" i="1"/>
  <c r="L582" i="1"/>
  <c r="M582" i="1"/>
  <c r="B582" i="1"/>
  <c r="A582" i="1"/>
  <c r="P582" i="1"/>
  <c r="S649" i="1"/>
  <c r="T649" i="1"/>
  <c r="Q649" i="1"/>
  <c r="R649" i="1"/>
  <c r="K649" i="1"/>
  <c r="L649" i="1"/>
  <c r="M649" i="1"/>
  <c r="N649" i="1"/>
  <c r="O649" i="1"/>
  <c r="B649" i="1"/>
  <c r="A649" i="1"/>
  <c r="P649" i="1"/>
  <c r="S695" i="1"/>
  <c r="T695" i="1"/>
  <c r="Q695" i="1"/>
  <c r="R695" i="1"/>
  <c r="M695" i="1"/>
  <c r="N695" i="1"/>
  <c r="O695" i="1"/>
  <c r="K695" i="1"/>
  <c r="L695" i="1"/>
  <c r="B695" i="1"/>
  <c r="A695" i="1"/>
  <c r="P695" i="1"/>
  <c r="Q154" i="1"/>
  <c r="R154" i="1"/>
  <c r="S154" i="1"/>
  <c r="T154" i="1"/>
  <c r="K154" i="1"/>
  <c r="L154" i="1"/>
  <c r="M154" i="1"/>
  <c r="N154" i="1"/>
  <c r="O154" i="1"/>
  <c r="B154" i="1"/>
  <c r="A154" i="1"/>
  <c r="P154" i="1"/>
  <c r="Q177" i="1"/>
  <c r="R177" i="1"/>
  <c r="S177" i="1"/>
  <c r="T177" i="1"/>
  <c r="O177" i="1"/>
  <c r="K177" i="1"/>
  <c r="M177" i="1"/>
  <c r="N177" i="1"/>
  <c r="L177" i="1"/>
  <c r="B177" i="1"/>
  <c r="A177" i="1"/>
  <c r="P177" i="1"/>
  <c r="R300" i="1"/>
  <c r="S300" i="1"/>
  <c r="T300" i="1"/>
  <c r="Q300" i="1"/>
  <c r="M300" i="1"/>
  <c r="N300" i="1"/>
  <c r="O300" i="1"/>
  <c r="K300" i="1"/>
  <c r="L300" i="1"/>
  <c r="B300" i="1"/>
  <c r="A300" i="1"/>
  <c r="P300" i="1"/>
  <c r="R310" i="1"/>
  <c r="S310" i="1"/>
  <c r="T310" i="1"/>
  <c r="Q310" i="1"/>
  <c r="K310" i="1"/>
  <c r="L310" i="1"/>
  <c r="M310" i="1"/>
  <c r="O310" i="1"/>
  <c r="N310" i="1"/>
  <c r="B310" i="1"/>
  <c r="A310" i="1"/>
  <c r="P310" i="1"/>
  <c r="Q68" i="1"/>
  <c r="R68" i="1"/>
  <c r="S68" i="1"/>
  <c r="T68" i="1"/>
  <c r="L68" i="1"/>
  <c r="M68" i="1"/>
  <c r="N68" i="1"/>
  <c r="K68" i="1"/>
  <c r="O68" i="1"/>
  <c r="B68" i="1"/>
  <c r="A68" i="1"/>
  <c r="P68" i="1"/>
  <c r="Q267" i="1"/>
  <c r="R267" i="1"/>
  <c r="S267" i="1"/>
  <c r="T267" i="1"/>
  <c r="K267" i="1"/>
  <c r="L267" i="1"/>
  <c r="N267" i="1"/>
  <c r="M267" i="1"/>
  <c r="O267" i="1"/>
  <c r="B267" i="1"/>
  <c r="A267" i="1"/>
  <c r="P267" i="1"/>
  <c r="Q23" i="1"/>
  <c r="R23" i="1"/>
  <c r="S23" i="1"/>
  <c r="T23" i="1"/>
  <c r="K23" i="1"/>
  <c r="M23" i="1"/>
  <c r="N23" i="1"/>
  <c r="O23" i="1"/>
  <c r="L23" i="1"/>
  <c r="B23" i="1"/>
  <c r="A23" i="1"/>
  <c r="P23" i="1"/>
  <c r="Q39" i="1"/>
  <c r="R39" i="1"/>
  <c r="S39" i="1"/>
  <c r="T39" i="1"/>
  <c r="K39" i="1"/>
  <c r="M39" i="1"/>
  <c r="N39" i="1"/>
  <c r="O39" i="1"/>
  <c r="L39" i="1"/>
  <c r="B39" i="1"/>
  <c r="A39" i="1"/>
  <c r="P39" i="1"/>
  <c r="Q132" i="1"/>
  <c r="R132" i="1"/>
  <c r="S132" i="1"/>
  <c r="T132" i="1"/>
  <c r="L132" i="1"/>
  <c r="M132" i="1"/>
  <c r="N132" i="1"/>
  <c r="K132" i="1"/>
  <c r="O132" i="1"/>
  <c r="B132" i="1"/>
  <c r="A132" i="1"/>
  <c r="P132" i="1"/>
  <c r="Q109" i="1"/>
  <c r="R109" i="1"/>
  <c r="S109" i="1"/>
  <c r="T109" i="1"/>
  <c r="O109" i="1"/>
  <c r="L109" i="1"/>
  <c r="M109" i="1"/>
  <c r="N109" i="1"/>
  <c r="K109" i="1"/>
  <c r="B109" i="1"/>
  <c r="A109" i="1"/>
  <c r="P109" i="1"/>
  <c r="T490" i="1"/>
  <c r="Q490" i="1"/>
  <c r="R490" i="1"/>
  <c r="S490" i="1"/>
  <c r="K490" i="1"/>
  <c r="L490" i="1"/>
  <c r="M490" i="1"/>
  <c r="N490" i="1"/>
  <c r="O490" i="1"/>
  <c r="B490" i="1"/>
  <c r="A490" i="1"/>
  <c r="P490" i="1"/>
  <c r="Q273" i="1"/>
  <c r="R273" i="1"/>
  <c r="S273" i="1"/>
  <c r="T273" i="1"/>
  <c r="L273" i="1"/>
  <c r="M273" i="1"/>
  <c r="N273" i="1"/>
  <c r="K273" i="1"/>
  <c r="O273" i="1"/>
  <c r="B273" i="1"/>
  <c r="A273" i="1"/>
  <c r="P273" i="1"/>
  <c r="Q327" i="1"/>
  <c r="R327" i="1"/>
  <c r="S327" i="1"/>
  <c r="T327" i="1"/>
  <c r="N327" i="1"/>
  <c r="O327" i="1"/>
  <c r="L327" i="1"/>
  <c r="M327" i="1"/>
  <c r="K327" i="1"/>
  <c r="B327" i="1"/>
  <c r="A327" i="1"/>
  <c r="P327" i="1"/>
  <c r="R218" i="1"/>
  <c r="S218" i="1"/>
  <c r="T218" i="1"/>
  <c r="Q218" i="1"/>
  <c r="M218" i="1"/>
  <c r="K218" i="1"/>
  <c r="L218" i="1"/>
  <c r="N218" i="1"/>
  <c r="O218" i="1"/>
  <c r="B218" i="1"/>
  <c r="A218" i="1"/>
  <c r="P218" i="1"/>
  <c r="S633" i="1"/>
  <c r="T633" i="1"/>
  <c r="Q633" i="1"/>
  <c r="R633" i="1"/>
  <c r="K633" i="1"/>
  <c r="L633" i="1"/>
  <c r="M633" i="1"/>
  <c r="N633" i="1"/>
  <c r="O633" i="1"/>
  <c r="A633" i="1"/>
  <c r="B633" i="1"/>
  <c r="P633" i="1"/>
  <c r="Q231" i="1"/>
  <c r="R231" i="1"/>
  <c r="S231" i="1"/>
  <c r="T231" i="1"/>
  <c r="K231" i="1"/>
  <c r="L231" i="1"/>
  <c r="M231" i="1"/>
  <c r="N231" i="1"/>
  <c r="O231" i="1"/>
  <c r="B231" i="1"/>
  <c r="A231" i="1"/>
  <c r="P231" i="1"/>
  <c r="S581" i="1"/>
  <c r="T581" i="1"/>
  <c r="Q581" i="1"/>
  <c r="R581" i="1"/>
  <c r="K581" i="1"/>
  <c r="L581" i="1"/>
  <c r="M581" i="1"/>
  <c r="N581" i="1"/>
  <c r="O581" i="1"/>
  <c r="B581" i="1"/>
  <c r="A581" i="1"/>
  <c r="P581" i="1"/>
  <c r="S573" i="1"/>
  <c r="T573" i="1"/>
  <c r="Q573" i="1"/>
  <c r="R573" i="1"/>
  <c r="K573" i="1"/>
  <c r="L573" i="1"/>
  <c r="M573" i="1"/>
  <c r="N573" i="1"/>
  <c r="O573" i="1"/>
  <c r="B573" i="1"/>
  <c r="A573" i="1"/>
  <c r="P573" i="1"/>
  <c r="S655" i="1"/>
  <c r="T655" i="1"/>
  <c r="Q655" i="1"/>
  <c r="R655" i="1"/>
  <c r="M655" i="1"/>
  <c r="N655" i="1"/>
  <c r="O655" i="1"/>
  <c r="K655" i="1"/>
  <c r="L655" i="1"/>
  <c r="B655" i="1"/>
  <c r="A655" i="1"/>
  <c r="P655" i="1"/>
  <c r="Q662" i="1"/>
  <c r="R662" i="1"/>
  <c r="S662" i="1"/>
  <c r="T662" i="1"/>
  <c r="K662" i="1"/>
  <c r="L662" i="1"/>
  <c r="M662" i="1"/>
  <c r="N662" i="1"/>
  <c r="O662" i="1"/>
  <c r="B662" i="1"/>
  <c r="A662" i="1"/>
  <c r="P662" i="1"/>
  <c r="S679" i="1"/>
  <c r="T679" i="1"/>
  <c r="Q679" i="1"/>
  <c r="R679" i="1"/>
  <c r="M679" i="1"/>
  <c r="N679" i="1"/>
  <c r="O679" i="1"/>
  <c r="K679" i="1"/>
  <c r="L679" i="1"/>
  <c r="B679" i="1"/>
  <c r="A679" i="1"/>
  <c r="P679" i="1"/>
  <c r="Q684" i="1"/>
  <c r="R684" i="1"/>
  <c r="S684" i="1"/>
  <c r="T684" i="1"/>
  <c r="L684" i="1"/>
  <c r="M684" i="1"/>
  <c r="N684" i="1"/>
  <c r="O684" i="1"/>
  <c r="K684" i="1"/>
  <c r="B684" i="1"/>
  <c r="A684" i="1"/>
  <c r="P684" i="1"/>
  <c r="Q696" i="1"/>
  <c r="R696" i="1"/>
  <c r="S696" i="1"/>
  <c r="T696" i="1"/>
  <c r="K696" i="1"/>
  <c r="L696" i="1"/>
  <c r="M696" i="1"/>
  <c r="N696" i="1"/>
  <c r="O696" i="1"/>
  <c r="B696" i="1"/>
  <c r="A696" i="1"/>
  <c r="P696" i="1"/>
  <c r="S705" i="1"/>
  <c r="T705" i="1"/>
  <c r="Q705" i="1"/>
  <c r="R705" i="1"/>
  <c r="K705" i="1"/>
  <c r="L705" i="1"/>
  <c r="M705" i="1"/>
  <c r="N705" i="1"/>
  <c r="O705" i="1"/>
  <c r="A705" i="1"/>
  <c r="B705" i="1"/>
  <c r="P705" i="1"/>
  <c r="Q153" i="1"/>
  <c r="R153" i="1"/>
  <c r="S153" i="1"/>
  <c r="T153" i="1"/>
  <c r="O153" i="1"/>
  <c r="K153" i="1"/>
  <c r="M153" i="1"/>
  <c r="N153" i="1"/>
  <c r="L153" i="1"/>
  <c r="B153" i="1"/>
  <c r="A153" i="1"/>
  <c r="P153" i="1"/>
  <c r="R234" i="1"/>
  <c r="S234" i="1"/>
  <c r="T234" i="1"/>
  <c r="Q234" i="1"/>
  <c r="N234" i="1"/>
  <c r="O234" i="1"/>
  <c r="L234" i="1"/>
  <c r="M234" i="1"/>
  <c r="K234" i="1"/>
  <c r="B234" i="1"/>
  <c r="A234" i="1"/>
  <c r="P234" i="1"/>
  <c r="Q176" i="1"/>
  <c r="R176" i="1"/>
  <c r="S176" i="1"/>
  <c r="T176" i="1"/>
  <c r="L176" i="1"/>
  <c r="M176" i="1"/>
  <c r="N176" i="1"/>
  <c r="O176" i="1"/>
  <c r="K176" i="1"/>
  <c r="B176" i="1"/>
  <c r="A176" i="1"/>
  <c r="P176" i="1"/>
  <c r="Q277" i="1"/>
  <c r="R277" i="1"/>
  <c r="S277" i="1"/>
  <c r="T277" i="1"/>
  <c r="L277" i="1"/>
  <c r="N277" i="1"/>
  <c r="O277" i="1"/>
  <c r="K277" i="1"/>
  <c r="M277" i="1"/>
  <c r="B277" i="1"/>
  <c r="A277" i="1"/>
  <c r="P277" i="1"/>
  <c r="Q285" i="1"/>
  <c r="R285" i="1"/>
  <c r="S285" i="1"/>
  <c r="T285" i="1"/>
  <c r="L285" i="1"/>
  <c r="N285" i="1"/>
  <c r="O285" i="1"/>
  <c r="M285" i="1"/>
  <c r="K285" i="1"/>
  <c r="B285" i="1"/>
  <c r="A285" i="1"/>
  <c r="P285" i="1"/>
  <c r="Q293" i="1"/>
  <c r="R293" i="1"/>
  <c r="S293" i="1"/>
  <c r="T293" i="1"/>
  <c r="L293" i="1"/>
  <c r="N293" i="1"/>
  <c r="O293" i="1"/>
  <c r="K293" i="1"/>
  <c r="M293" i="1"/>
  <c r="B293" i="1"/>
  <c r="A293" i="1"/>
  <c r="P293" i="1"/>
  <c r="Q301" i="1"/>
  <c r="R301" i="1"/>
  <c r="S301" i="1"/>
  <c r="T301" i="1"/>
  <c r="L301" i="1"/>
  <c r="N301" i="1"/>
  <c r="O301" i="1"/>
  <c r="K301" i="1"/>
  <c r="M301" i="1"/>
  <c r="B301" i="1"/>
  <c r="A301" i="1"/>
  <c r="P301" i="1"/>
  <c r="R308" i="1"/>
  <c r="S308" i="1"/>
  <c r="T308" i="1"/>
  <c r="Q308" i="1"/>
  <c r="M308" i="1"/>
  <c r="N308" i="1"/>
  <c r="O308" i="1"/>
  <c r="K308" i="1"/>
  <c r="L308" i="1"/>
  <c r="B308" i="1"/>
  <c r="A308" i="1"/>
  <c r="P308" i="1"/>
  <c r="Q311" i="1"/>
  <c r="R311" i="1"/>
  <c r="S311" i="1"/>
  <c r="T311" i="1"/>
  <c r="N311" i="1"/>
  <c r="O311" i="1"/>
  <c r="L311" i="1"/>
  <c r="M311" i="1"/>
  <c r="K311" i="1"/>
  <c r="B311" i="1"/>
  <c r="A311" i="1"/>
  <c r="P311" i="1"/>
  <c r="Q81" i="1"/>
  <c r="R81" i="1"/>
  <c r="S81" i="1"/>
  <c r="T81" i="1"/>
  <c r="K81" i="1"/>
  <c r="L81" i="1"/>
  <c r="M81" i="1"/>
  <c r="N81" i="1"/>
  <c r="O81" i="1"/>
  <c r="B81" i="1"/>
  <c r="A81" i="1"/>
  <c r="P81" i="1"/>
  <c r="Q75" i="1"/>
  <c r="R75" i="1"/>
  <c r="S75" i="1"/>
  <c r="T75" i="1"/>
  <c r="O75" i="1"/>
  <c r="K75" i="1"/>
  <c r="M75" i="1"/>
  <c r="N75" i="1"/>
  <c r="L75" i="1"/>
  <c r="B75" i="1"/>
  <c r="A75" i="1"/>
  <c r="P75" i="1"/>
  <c r="Q67" i="1"/>
  <c r="R67" i="1"/>
  <c r="S67" i="1"/>
  <c r="T67" i="1"/>
  <c r="O67" i="1"/>
  <c r="K67" i="1"/>
  <c r="L67" i="1"/>
  <c r="M67" i="1"/>
  <c r="N67" i="1"/>
  <c r="B67" i="1"/>
  <c r="A67" i="1"/>
  <c r="P67" i="1"/>
  <c r="Q95" i="1"/>
  <c r="R95" i="1"/>
  <c r="S95" i="1"/>
  <c r="T95" i="1"/>
  <c r="K95" i="1"/>
  <c r="M95" i="1"/>
  <c r="N95" i="1"/>
  <c r="O95" i="1"/>
  <c r="L95" i="1"/>
  <c r="B95" i="1"/>
  <c r="A95" i="1"/>
  <c r="P95" i="1"/>
  <c r="Q323" i="1"/>
  <c r="R323" i="1"/>
  <c r="S323" i="1"/>
  <c r="T323" i="1"/>
  <c r="K323" i="1"/>
  <c r="L323" i="1"/>
  <c r="N323" i="1"/>
  <c r="M323" i="1"/>
  <c r="O323" i="1"/>
  <c r="B323" i="1"/>
  <c r="A323" i="1"/>
  <c r="P323" i="1"/>
  <c r="R260" i="1"/>
  <c r="S260" i="1"/>
  <c r="T260" i="1"/>
  <c r="Q260" i="1"/>
  <c r="M260" i="1"/>
  <c r="N260" i="1"/>
  <c r="O260" i="1"/>
  <c r="K260" i="1"/>
  <c r="L260" i="1"/>
  <c r="B260" i="1"/>
  <c r="A260" i="1"/>
  <c r="P260" i="1"/>
  <c r="R268" i="1"/>
  <c r="S268" i="1"/>
  <c r="T268" i="1"/>
  <c r="Q268" i="1"/>
  <c r="M268" i="1"/>
  <c r="N268" i="1"/>
  <c r="O268" i="1"/>
  <c r="K268" i="1"/>
  <c r="L268" i="1"/>
  <c r="B268" i="1"/>
  <c r="A268" i="1"/>
  <c r="P268" i="1"/>
  <c r="Q8" i="1"/>
  <c r="R8" i="1"/>
  <c r="S8" i="1"/>
  <c r="T8" i="1"/>
  <c r="M8" i="1"/>
  <c r="K8" i="1"/>
  <c r="L8" i="1"/>
  <c r="N8" i="1"/>
  <c r="O8" i="1"/>
  <c r="B8" i="1"/>
  <c r="A8" i="1"/>
  <c r="P8" i="1"/>
  <c r="Q16" i="1"/>
  <c r="R16" i="1"/>
  <c r="S16" i="1"/>
  <c r="T16" i="1"/>
  <c r="K16" i="1"/>
  <c r="L16" i="1"/>
  <c r="N16" i="1"/>
  <c r="O16" i="1"/>
  <c r="M16" i="1"/>
  <c r="B16" i="1"/>
  <c r="A16" i="1"/>
  <c r="P16" i="1"/>
  <c r="Q24" i="1"/>
  <c r="R24" i="1"/>
  <c r="S24" i="1"/>
  <c r="T24" i="1"/>
  <c r="M24" i="1"/>
  <c r="N24" i="1"/>
  <c r="O24" i="1"/>
  <c r="K24" i="1"/>
  <c r="L24" i="1"/>
  <c r="B24" i="1"/>
  <c r="A24" i="1"/>
  <c r="P24" i="1"/>
  <c r="Q32" i="1"/>
  <c r="R32" i="1"/>
  <c r="S32" i="1"/>
  <c r="T32" i="1"/>
  <c r="M32" i="1"/>
  <c r="N32" i="1"/>
  <c r="L32" i="1"/>
  <c r="O32" i="1"/>
  <c r="K32" i="1"/>
  <c r="B32" i="1"/>
  <c r="A32" i="1"/>
  <c r="P32" i="1"/>
  <c r="Q40" i="1"/>
  <c r="R40" i="1"/>
  <c r="S40" i="1"/>
  <c r="T40" i="1"/>
  <c r="M40" i="1"/>
  <c r="N40" i="1"/>
  <c r="K40" i="1"/>
  <c r="O40" i="1"/>
  <c r="L40" i="1"/>
  <c r="B40" i="1"/>
  <c r="A40" i="1"/>
  <c r="P40" i="1"/>
  <c r="Q48" i="1"/>
  <c r="R48" i="1"/>
  <c r="S48" i="1"/>
  <c r="T48" i="1"/>
  <c r="M48" i="1"/>
  <c r="N48" i="1"/>
  <c r="K48" i="1"/>
  <c r="L48" i="1"/>
  <c r="O48" i="1"/>
  <c r="A48" i="1"/>
  <c r="B48" i="1"/>
  <c r="P48" i="1"/>
  <c r="Q56" i="1"/>
  <c r="R56" i="1"/>
  <c r="S56" i="1"/>
  <c r="T56" i="1"/>
  <c r="M56" i="1"/>
  <c r="N56" i="1"/>
  <c r="K56" i="1"/>
  <c r="L56" i="1"/>
  <c r="O56" i="1"/>
  <c r="B56" i="1"/>
  <c r="A56" i="1"/>
  <c r="P56" i="1"/>
  <c r="Q131" i="1"/>
  <c r="R131" i="1"/>
  <c r="S131" i="1"/>
  <c r="T131" i="1"/>
  <c r="K131" i="1"/>
  <c r="M131" i="1"/>
  <c r="N131" i="1"/>
  <c r="O131" i="1"/>
  <c r="L131" i="1"/>
  <c r="B131" i="1"/>
  <c r="A131" i="1"/>
  <c r="P131" i="1"/>
  <c r="Q638" i="1"/>
  <c r="R638" i="1"/>
  <c r="S638" i="1"/>
  <c r="T638" i="1"/>
  <c r="K638" i="1"/>
  <c r="L638" i="1"/>
  <c r="M638" i="1"/>
  <c r="N638" i="1"/>
  <c r="O638" i="1"/>
  <c r="B638" i="1"/>
  <c r="A638" i="1"/>
  <c r="P638" i="1"/>
  <c r="S545" i="1"/>
  <c r="T545" i="1"/>
  <c r="Q545" i="1"/>
  <c r="R545" i="1"/>
  <c r="N545" i="1"/>
  <c r="O545" i="1"/>
  <c r="K545" i="1"/>
  <c r="L545" i="1"/>
  <c r="M545" i="1"/>
  <c r="B545" i="1"/>
  <c r="A545" i="1"/>
  <c r="P545" i="1"/>
  <c r="Q102" i="1"/>
  <c r="R102" i="1"/>
  <c r="S102" i="1"/>
  <c r="T102" i="1"/>
  <c r="K102" i="1"/>
  <c r="L102" i="1"/>
  <c r="M102" i="1"/>
  <c r="N102" i="1"/>
  <c r="O102" i="1"/>
  <c r="B102" i="1"/>
  <c r="A102" i="1"/>
  <c r="P102" i="1"/>
  <c r="Q110" i="1"/>
  <c r="R110" i="1"/>
  <c r="S110" i="1"/>
  <c r="T110" i="1"/>
  <c r="K110" i="1"/>
  <c r="L110" i="1"/>
  <c r="M110" i="1"/>
  <c r="N110" i="1"/>
  <c r="O110" i="1"/>
  <c r="B110" i="1"/>
  <c r="A110" i="1"/>
  <c r="P110" i="1"/>
  <c r="S529" i="1"/>
  <c r="T529" i="1"/>
  <c r="Q529" i="1"/>
  <c r="R529" i="1"/>
  <c r="N529" i="1"/>
  <c r="O529" i="1"/>
  <c r="K529" i="1"/>
  <c r="L529" i="1"/>
  <c r="M529" i="1"/>
  <c r="A529" i="1"/>
  <c r="B529" i="1"/>
  <c r="P529" i="1"/>
  <c r="S521" i="1"/>
  <c r="T521" i="1"/>
  <c r="Q521" i="1"/>
  <c r="R521" i="1"/>
  <c r="N521" i="1"/>
  <c r="O521" i="1"/>
  <c r="K521" i="1"/>
  <c r="L521" i="1"/>
  <c r="M521" i="1"/>
  <c r="B521" i="1"/>
  <c r="A521" i="1"/>
  <c r="P521" i="1"/>
  <c r="S513" i="1"/>
  <c r="T513" i="1"/>
  <c r="Q513" i="1"/>
  <c r="R513" i="1"/>
  <c r="N513" i="1"/>
  <c r="O513" i="1"/>
  <c r="K513" i="1"/>
  <c r="L513" i="1"/>
  <c r="M513" i="1"/>
  <c r="B513" i="1"/>
  <c r="A513" i="1"/>
  <c r="P513" i="1"/>
  <c r="S505" i="1"/>
  <c r="T505" i="1"/>
  <c r="Q505" i="1"/>
  <c r="R505" i="1"/>
  <c r="N505" i="1"/>
  <c r="O505" i="1"/>
  <c r="K505" i="1"/>
  <c r="L505" i="1"/>
  <c r="M505" i="1"/>
  <c r="B505" i="1"/>
  <c r="A505" i="1"/>
  <c r="P505" i="1"/>
  <c r="S497" i="1"/>
  <c r="T497" i="1"/>
  <c r="Q497" i="1"/>
  <c r="R497" i="1"/>
  <c r="N497" i="1"/>
  <c r="O497" i="1"/>
  <c r="K497" i="1"/>
  <c r="L497" i="1"/>
  <c r="M497" i="1"/>
  <c r="A497" i="1"/>
  <c r="B497" i="1"/>
  <c r="P497" i="1"/>
  <c r="Q489" i="1"/>
  <c r="T489" i="1"/>
  <c r="R489" i="1"/>
  <c r="S489" i="1"/>
  <c r="N489" i="1"/>
  <c r="O489" i="1"/>
  <c r="K489" i="1"/>
  <c r="L489" i="1"/>
  <c r="M489" i="1"/>
  <c r="A489" i="1"/>
  <c r="B489" i="1"/>
  <c r="P489" i="1"/>
  <c r="Q481" i="1"/>
  <c r="T481" i="1"/>
  <c r="R481" i="1"/>
  <c r="S481" i="1"/>
  <c r="N481" i="1"/>
  <c r="O481" i="1"/>
  <c r="K481" i="1"/>
  <c r="L481" i="1"/>
  <c r="M481" i="1"/>
  <c r="B481" i="1"/>
  <c r="A481" i="1"/>
  <c r="P481" i="1"/>
  <c r="Q473" i="1"/>
  <c r="T473" i="1"/>
  <c r="R473" i="1"/>
  <c r="S473" i="1"/>
  <c r="N473" i="1"/>
  <c r="O473" i="1"/>
  <c r="K473" i="1"/>
  <c r="L473" i="1"/>
  <c r="M473" i="1"/>
  <c r="B473" i="1"/>
  <c r="A473" i="1"/>
  <c r="P473" i="1"/>
  <c r="Q465" i="1"/>
  <c r="T465" i="1"/>
  <c r="R465" i="1"/>
  <c r="S465" i="1"/>
  <c r="N465" i="1"/>
  <c r="O465" i="1"/>
  <c r="K465" i="1"/>
  <c r="L465" i="1"/>
  <c r="M465" i="1"/>
  <c r="A465" i="1"/>
  <c r="B465" i="1"/>
  <c r="P465" i="1"/>
  <c r="Q186" i="1"/>
  <c r="R186" i="1"/>
  <c r="S186" i="1"/>
  <c r="T186" i="1"/>
  <c r="K186" i="1"/>
  <c r="L186" i="1"/>
  <c r="M186" i="1"/>
  <c r="N186" i="1"/>
  <c r="O186" i="1"/>
  <c r="B186" i="1"/>
  <c r="A186" i="1"/>
  <c r="P186" i="1"/>
  <c r="R312" i="1"/>
  <c r="S312" i="1"/>
  <c r="T312" i="1"/>
  <c r="Q312" i="1"/>
  <c r="K312" i="1"/>
  <c r="M312" i="1"/>
  <c r="O312" i="1"/>
  <c r="L312" i="1"/>
  <c r="N312" i="1"/>
  <c r="B312" i="1"/>
  <c r="A312" i="1"/>
  <c r="P312" i="1"/>
  <c r="R320" i="1"/>
  <c r="S320" i="1"/>
  <c r="T320" i="1"/>
  <c r="Q320" i="1"/>
  <c r="K320" i="1"/>
  <c r="M320" i="1"/>
  <c r="O320" i="1"/>
  <c r="L320" i="1"/>
  <c r="N320" i="1"/>
  <c r="B320" i="1"/>
  <c r="A320" i="1"/>
  <c r="P320" i="1"/>
  <c r="S614" i="1"/>
  <c r="T614" i="1"/>
  <c r="Q614" i="1"/>
  <c r="R614" i="1"/>
  <c r="N614" i="1"/>
  <c r="K614" i="1"/>
  <c r="L614" i="1"/>
  <c r="M614" i="1"/>
  <c r="O614" i="1"/>
  <c r="P614" i="1"/>
  <c r="B614" i="1"/>
  <c r="A614" i="1"/>
  <c r="Q622" i="1"/>
  <c r="R622" i="1"/>
  <c r="S622" i="1"/>
  <c r="T622" i="1"/>
  <c r="N622" i="1"/>
  <c r="K622" i="1"/>
  <c r="L622" i="1"/>
  <c r="M622" i="1"/>
  <c r="O622" i="1"/>
  <c r="P622" i="1"/>
  <c r="B622" i="1"/>
  <c r="A622" i="1"/>
  <c r="R328" i="1"/>
  <c r="S328" i="1"/>
  <c r="T328" i="1"/>
  <c r="Q328" i="1"/>
  <c r="K328" i="1"/>
  <c r="M328" i="1"/>
  <c r="O328" i="1"/>
  <c r="L328" i="1"/>
  <c r="N328" i="1"/>
  <c r="B328" i="1"/>
  <c r="A328" i="1"/>
  <c r="P328" i="1"/>
  <c r="R336" i="1"/>
  <c r="S336" i="1"/>
  <c r="T336" i="1"/>
  <c r="Q336" i="1"/>
  <c r="K336" i="1"/>
  <c r="M336" i="1"/>
  <c r="O336" i="1"/>
  <c r="L336" i="1"/>
  <c r="N336" i="1"/>
  <c r="B336" i="1"/>
  <c r="A336" i="1"/>
  <c r="P336" i="1"/>
  <c r="Q211" i="1"/>
  <c r="R211" i="1"/>
  <c r="S211" i="1"/>
  <c r="T211" i="1"/>
  <c r="O211" i="1"/>
  <c r="K211" i="1"/>
  <c r="L211" i="1"/>
  <c r="N211" i="1"/>
  <c r="M211" i="1"/>
  <c r="B211" i="1"/>
  <c r="A211" i="1"/>
  <c r="P211" i="1"/>
  <c r="Q219" i="1"/>
  <c r="R219" i="1"/>
  <c r="S219" i="1"/>
  <c r="T219" i="1"/>
  <c r="K219" i="1"/>
  <c r="L219" i="1"/>
  <c r="N219" i="1"/>
  <c r="O219" i="1"/>
  <c r="M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B342" i="1"/>
  <c r="A342" i="1"/>
  <c r="P342" i="1"/>
  <c r="T376" i="1"/>
  <c r="Q376" i="1"/>
  <c r="R376" i="1"/>
  <c r="S376" i="1"/>
  <c r="K376" i="1"/>
  <c r="L376" i="1"/>
  <c r="M376" i="1"/>
  <c r="N376" i="1"/>
  <c r="O376" i="1"/>
  <c r="A376" i="1"/>
  <c r="B376" i="1"/>
  <c r="P376" i="1"/>
  <c r="Q688" i="1"/>
  <c r="R688" i="1"/>
  <c r="S688" i="1"/>
  <c r="T688" i="1"/>
  <c r="K688" i="1"/>
  <c r="L688" i="1"/>
  <c r="M688" i="1"/>
  <c r="N688" i="1"/>
  <c r="O688" i="1"/>
  <c r="B688" i="1"/>
  <c r="A688" i="1"/>
  <c r="P688" i="1"/>
  <c r="S569" i="1"/>
  <c r="T569" i="1"/>
  <c r="Q569" i="1"/>
  <c r="R569" i="1"/>
  <c r="O569" i="1"/>
  <c r="K569" i="1"/>
  <c r="L569" i="1"/>
  <c r="M569" i="1"/>
  <c r="N569" i="1"/>
  <c r="B569" i="1"/>
  <c r="A569" i="1"/>
  <c r="P569" i="1"/>
  <c r="Q305" i="1"/>
  <c r="R305" i="1"/>
  <c r="S305" i="1"/>
  <c r="T305" i="1"/>
  <c r="L305" i="1"/>
  <c r="M305" i="1"/>
  <c r="N305" i="1"/>
  <c r="K305" i="1"/>
  <c r="O305" i="1"/>
  <c r="A305" i="1"/>
  <c r="B305" i="1"/>
  <c r="P305" i="1"/>
  <c r="Q235" i="1"/>
  <c r="R235" i="1"/>
  <c r="S235" i="1"/>
  <c r="T235" i="1"/>
  <c r="L235" i="1"/>
  <c r="K235" i="1"/>
  <c r="M235" i="1"/>
  <c r="N235" i="1"/>
  <c r="O235" i="1"/>
  <c r="B235" i="1"/>
  <c r="A235" i="1"/>
  <c r="P235" i="1"/>
  <c r="Q99" i="1"/>
  <c r="R99" i="1"/>
  <c r="S99" i="1"/>
  <c r="T99" i="1"/>
  <c r="O99" i="1"/>
  <c r="K99" i="1"/>
  <c r="L99" i="1"/>
  <c r="M99" i="1"/>
  <c r="N99" i="1"/>
  <c r="B99" i="1"/>
  <c r="A99" i="1"/>
  <c r="P99" i="1"/>
  <c r="Q20" i="1"/>
  <c r="R20" i="1"/>
  <c r="S20" i="1"/>
  <c r="T20" i="1"/>
  <c r="L20" i="1"/>
  <c r="M20" i="1"/>
  <c r="N20" i="1"/>
  <c r="O20" i="1"/>
  <c r="K20" i="1"/>
  <c r="B20" i="1"/>
  <c r="A20" i="1"/>
  <c r="P20" i="1"/>
  <c r="Q44" i="1"/>
  <c r="R44" i="1"/>
  <c r="S44" i="1"/>
  <c r="T44" i="1"/>
  <c r="L44" i="1"/>
  <c r="M44" i="1"/>
  <c r="N44" i="1"/>
  <c r="K44" i="1"/>
  <c r="O44" i="1"/>
  <c r="B44" i="1"/>
  <c r="A44" i="1"/>
  <c r="P44" i="1"/>
  <c r="Q590" i="1"/>
  <c r="S590" i="1"/>
  <c r="T590" i="1"/>
  <c r="R590" i="1"/>
  <c r="N590" i="1"/>
  <c r="O590" i="1"/>
  <c r="L590" i="1"/>
  <c r="M590" i="1"/>
  <c r="K590" i="1"/>
  <c r="B590" i="1"/>
  <c r="A590" i="1"/>
  <c r="P590" i="1"/>
  <c r="T458" i="1"/>
  <c r="Q458" i="1"/>
  <c r="R458" i="1"/>
  <c r="S458" i="1"/>
  <c r="K458" i="1"/>
  <c r="L458" i="1"/>
  <c r="M458" i="1"/>
  <c r="N458" i="1"/>
  <c r="O458" i="1"/>
  <c r="B458" i="1"/>
  <c r="A458" i="1"/>
  <c r="P458" i="1"/>
  <c r="S501" i="1"/>
  <c r="T501" i="1"/>
  <c r="Q501" i="1"/>
  <c r="R501" i="1"/>
  <c r="K501" i="1"/>
  <c r="L501" i="1"/>
  <c r="M501" i="1"/>
  <c r="N501" i="1"/>
  <c r="O501" i="1"/>
  <c r="B501" i="1"/>
  <c r="A501" i="1"/>
  <c r="P501" i="1"/>
  <c r="Q477" i="1"/>
  <c r="T477" i="1"/>
  <c r="R477" i="1"/>
  <c r="S477" i="1"/>
  <c r="K477" i="1"/>
  <c r="L477" i="1"/>
  <c r="M477" i="1"/>
  <c r="N477" i="1"/>
  <c r="O477" i="1"/>
  <c r="B477" i="1"/>
  <c r="A477" i="1"/>
  <c r="P477" i="1"/>
  <c r="R316" i="1"/>
  <c r="S316" i="1"/>
  <c r="T316" i="1"/>
  <c r="Q316" i="1"/>
  <c r="M316" i="1"/>
  <c r="N316" i="1"/>
  <c r="O316" i="1"/>
  <c r="K316" i="1"/>
  <c r="L316" i="1"/>
  <c r="B316" i="1"/>
  <c r="A316" i="1"/>
  <c r="P316" i="1"/>
  <c r="R332" i="1"/>
  <c r="S332" i="1"/>
  <c r="T332" i="1"/>
  <c r="Q332" i="1"/>
  <c r="M332" i="1"/>
  <c r="N332" i="1"/>
  <c r="O332" i="1"/>
  <c r="K332" i="1"/>
  <c r="L332" i="1"/>
  <c r="B332" i="1"/>
  <c r="A332" i="1"/>
  <c r="P332" i="1"/>
  <c r="R226" i="1"/>
  <c r="S226" i="1"/>
  <c r="T226" i="1"/>
  <c r="Q226" i="1"/>
  <c r="K226" i="1"/>
  <c r="L226" i="1"/>
  <c r="M226" i="1"/>
  <c r="O226" i="1"/>
  <c r="N226" i="1"/>
  <c r="B226" i="1"/>
  <c r="A226" i="1"/>
  <c r="P226" i="1"/>
  <c r="S671" i="1"/>
  <c r="T671" i="1"/>
  <c r="Q671" i="1"/>
  <c r="R671" i="1"/>
  <c r="M671" i="1"/>
  <c r="N671" i="1"/>
  <c r="O671" i="1"/>
  <c r="K671" i="1"/>
  <c r="L671" i="1"/>
  <c r="B671" i="1"/>
  <c r="A671" i="1"/>
  <c r="P671" i="1"/>
  <c r="R282" i="1"/>
  <c r="S282" i="1"/>
  <c r="T282" i="1"/>
  <c r="Q282" i="1"/>
  <c r="O282" i="1"/>
  <c r="K282" i="1"/>
  <c r="M282" i="1"/>
  <c r="N282" i="1"/>
  <c r="L282" i="1"/>
  <c r="B282" i="1"/>
  <c r="A282" i="1"/>
  <c r="P282" i="1"/>
  <c r="Q632" i="1"/>
  <c r="R632" i="1"/>
  <c r="S632" i="1"/>
  <c r="T632" i="1"/>
  <c r="K632" i="1"/>
  <c r="L632" i="1"/>
  <c r="M632" i="1"/>
  <c r="N632" i="1"/>
  <c r="O632" i="1"/>
  <c r="A632" i="1"/>
  <c r="B632" i="1"/>
  <c r="P632" i="1"/>
  <c r="Q574" i="1"/>
  <c r="S574" i="1"/>
  <c r="T574" i="1"/>
  <c r="R574" i="1"/>
  <c r="N574" i="1"/>
  <c r="O574" i="1"/>
  <c r="K574" i="1"/>
  <c r="L574" i="1"/>
  <c r="M574" i="1"/>
  <c r="B574" i="1"/>
  <c r="A574" i="1"/>
  <c r="P574" i="1"/>
  <c r="S683" i="1"/>
  <c r="T683" i="1"/>
  <c r="Q683" i="1"/>
  <c r="R683" i="1"/>
  <c r="K683" i="1"/>
  <c r="L683" i="1"/>
  <c r="M683" i="1"/>
  <c r="N683" i="1"/>
  <c r="O683" i="1"/>
  <c r="B683" i="1"/>
  <c r="A683" i="1"/>
  <c r="P683" i="1"/>
  <c r="Q566" i="1"/>
  <c r="S566" i="1"/>
  <c r="T566" i="1"/>
  <c r="R566" i="1"/>
  <c r="N566" i="1"/>
  <c r="O566" i="1"/>
  <c r="L566" i="1"/>
  <c r="M566" i="1"/>
  <c r="K566" i="1"/>
  <c r="B566" i="1"/>
  <c r="A566" i="1"/>
  <c r="P566" i="1"/>
  <c r="Q65" i="1"/>
  <c r="R65" i="1"/>
  <c r="S65" i="1"/>
  <c r="T65" i="1"/>
  <c r="K65" i="1"/>
  <c r="L65" i="1"/>
  <c r="M65" i="1"/>
  <c r="O65" i="1"/>
  <c r="N65" i="1"/>
  <c r="B65" i="1"/>
  <c r="A65" i="1"/>
  <c r="P65" i="1"/>
  <c r="Q259" i="1"/>
  <c r="R259" i="1"/>
  <c r="S259" i="1"/>
  <c r="T259" i="1"/>
  <c r="K259" i="1"/>
  <c r="L259" i="1"/>
  <c r="N259" i="1"/>
  <c r="M259" i="1"/>
  <c r="O259" i="1"/>
  <c r="B259" i="1"/>
  <c r="A259" i="1"/>
  <c r="P259" i="1"/>
  <c r="S537" i="1"/>
  <c r="T537" i="1"/>
  <c r="Q537" i="1"/>
  <c r="R537" i="1"/>
  <c r="N537" i="1"/>
  <c r="O537" i="1"/>
  <c r="K537" i="1"/>
  <c r="L537" i="1"/>
  <c r="M537" i="1"/>
  <c r="B537" i="1"/>
  <c r="A537" i="1"/>
  <c r="P537" i="1"/>
  <c r="S587" i="1"/>
  <c r="T587" i="1"/>
  <c r="Q587" i="1"/>
  <c r="R587" i="1"/>
  <c r="M587" i="1"/>
  <c r="N587" i="1"/>
  <c r="O587" i="1"/>
  <c r="K587" i="1"/>
  <c r="L587" i="1"/>
  <c r="B587" i="1"/>
  <c r="A587" i="1"/>
  <c r="P587" i="1"/>
  <c r="Q522" i="1"/>
  <c r="R522" i="1"/>
  <c r="S522" i="1"/>
  <c r="T522" i="1"/>
  <c r="K522" i="1"/>
  <c r="L522" i="1"/>
  <c r="M522" i="1"/>
  <c r="N522" i="1"/>
  <c r="O522" i="1"/>
  <c r="B522" i="1"/>
  <c r="A522" i="1"/>
  <c r="P522" i="1"/>
  <c r="Q498" i="1"/>
  <c r="R498" i="1"/>
  <c r="S498" i="1"/>
  <c r="T498" i="1"/>
  <c r="K498" i="1"/>
  <c r="L498" i="1"/>
  <c r="M498" i="1"/>
  <c r="N498" i="1"/>
  <c r="O498" i="1"/>
  <c r="B498" i="1"/>
  <c r="A498" i="1"/>
  <c r="P498" i="1"/>
  <c r="T466" i="1"/>
  <c r="Q466" i="1"/>
  <c r="R466" i="1"/>
  <c r="S466" i="1"/>
  <c r="K466" i="1"/>
  <c r="L466" i="1"/>
  <c r="M466" i="1"/>
  <c r="N466" i="1"/>
  <c r="O466" i="1"/>
  <c r="B466" i="1"/>
  <c r="A466" i="1"/>
  <c r="P466" i="1"/>
  <c r="S621" i="1"/>
  <c r="T621" i="1"/>
  <c r="Q621" i="1"/>
  <c r="R621" i="1"/>
  <c r="K621" i="1"/>
  <c r="N621" i="1"/>
  <c r="O621" i="1"/>
  <c r="L621" i="1"/>
  <c r="M621" i="1"/>
  <c r="B621" i="1"/>
  <c r="P621" i="1"/>
  <c r="A621" i="1"/>
  <c r="S625" i="1"/>
  <c r="T625" i="1"/>
  <c r="Q625" i="1"/>
  <c r="R625" i="1"/>
  <c r="K625" i="1"/>
  <c r="N625" i="1"/>
  <c r="O625" i="1"/>
  <c r="L625" i="1"/>
  <c r="M625" i="1"/>
  <c r="A625" i="1"/>
  <c r="B625" i="1"/>
  <c r="P625" i="1"/>
  <c r="Q164" i="1"/>
  <c r="R164" i="1"/>
  <c r="S164" i="1"/>
  <c r="T164" i="1"/>
  <c r="K164" i="1"/>
  <c r="L164" i="1"/>
  <c r="N164" i="1"/>
  <c r="O164" i="1"/>
  <c r="M164" i="1"/>
  <c r="B164" i="1"/>
  <c r="A164" i="1"/>
  <c r="P164" i="1"/>
  <c r="Q373" i="1"/>
  <c r="R373" i="1"/>
  <c r="T373" i="1"/>
  <c r="S373" i="1"/>
  <c r="K373" i="1"/>
  <c r="L373" i="1"/>
  <c r="M373" i="1"/>
  <c r="N373" i="1"/>
  <c r="O373" i="1"/>
  <c r="B373" i="1"/>
  <c r="A373" i="1"/>
  <c r="P373" i="1"/>
  <c r="Q339" i="1"/>
  <c r="R339" i="1"/>
  <c r="S339" i="1"/>
  <c r="T339" i="1"/>
  <c r="K339" i="1"/>
  <c r="L339" i="1"/>
  <c r="N339" i="1"/>
  <c r="M339" i="1"/>
  <c r="O339" i="1"/>
  <c r="B339" i="1"/>
  <c r="A339" i="1"/>
  <c r="P339" i="1"/>
  <c r="Q626" i="1"/>
  <c r="R626" i="1"/>
  <c r="S626" i="1"/>
  <c r="T626" i="1"/>
  <c r="M626" i="1"/>
  <c r="N626" i="1"/>
  <c r="K626" i="1"/>
  <c r="L626" i="1"/>
  <c r="O626" i="1"/>
  <c r="B626" i="1"/>
  <c r="A626" i="1"/>
  <c r="P626" i="1"/>
  <c r="Q634" i="1"/>
  <c r="R634" i="1"/>
  <c r="S634" i="1"/>
  <c r="T634" i="1"/>
  <c r="N634" i="1"/>
  <c r="O634" i="1"/>
  <c r="K634" i="1"/>
  <c r="L634" i="1"/>
  <c r="M634" i="1"/>
  <c r="B634" i="1"/>
  <c r="A634" i="1"/>
  <c r="P634" i="1"/>
  <c r="Q165" i="1"/>
  <c r="R165" i="1"/>
  <c r="S165" i="1"/>
  <c r="T165" i="1"/>
  <c r="K165" i="1"/>
  <c r="L165" i="1"/>
  <c r="M165" i="1"/>
  <c r="N165" i="1"/>
  <c r="O165" i="1"/>
  <c r="B165" i="1"/>
  <c r="A165" i="1"/>
  <c r="P165" i="1"/>
  <c r="R230" i="1"/>
  <c r="S230" i="1"/>
  <c r="T230" i="1"/>
  <c r="Q230" i="1"/>
  <c r="M230" i="1"/>
  <c r="K230" i="1"/>
  <c r="N230" i="1"/>
  <c r="O230" i="1"/>
  <c r="L230" i="1"/>
  <c r="B230" i="1"/>
  <c r="A230" i="1"/>
  <c r="P230" i="1"/>
  <c r="T374" i="1"/>
  <c r="Q374" i="1"/>
  <c r="R374" i="1"/>
  <c r="S374" i="1"/>
  <c r="M374" i="1"/>
  <c r="N374" i="1"/>
  <c r="O374" i="1"/>
  <c r="K374" i="1"/>
  <c r="L374" i="1"/>
  <c r="B374" i="1"/>
  <c r="A374" i="1"/>
  <c r="P374" i="1"/>
  <c r="Q580" i="1"/>
  <c r="S580" i="1"/>
  <c r="T580" i="1"/>
  <c r="R580" i="1"/>
  <c r="K580" i="1"/>
  <c r="L580" i="1"/>
  <c r="M580" i="1"/>
  <c r="N580" i="1"/>
  <c r="O580" i="1"/>
  <c r="B580" i="1"/>
  <c r="A580" i="1"/>
  <c r="P580" i="1"/>
  <c r="Q584" i="1"/>
  <c r="S584" i="1"/>
  <c r="T584" i="1"/>
  <c r="R584" i="1"/>
  <c r="L584" i="1"/>
  <c r="M584" i="1"/>
  <c r="N584" i="1"/>
  <c r="O584" i="1"/>
  <c r="K584" i="1"/>
  <c r="A584" i="1"/>
  <c r="B584" i="1"/>
  <c r="P584" i="1"/>
  <c r="Q654" i="1"/>
  <c r="R654" i="1"/>
  <c r="S654" i="1"/>
  <c r="T654" i="1"/>
  <c r="K654" i="1"/>
  <c r="L654" i="1"/>
  <c r="M654" i="1"/>
  <c r="N654" i="1"/>
  <c r="O654" i="1"/>
  <c r="B654" i="1"/>
  <c r="A654" i="1"/>
  <c r="P654" i="1"/>
  <c r="S663" i="1"/>
  <c r="T663" i="1"/>
  <c r="Q663" i="1"/>
  <c r="R663" i="1"/>
  <c r="M663" i="1"/>
  <c r="N663" i="1"/>
  <c r="O663" i="1"/>
  <c r="K663" i="1"/>
  <c r="L663" i="1"/>
  <c r="B663" i="1"/>
  <c r="A663" i="1"/>
  <c r="P663" i="1"/>
  <c r="Q680" i="1"/>
  <c r="R680" i="1"/>
  <c r="S680" i="1"/>
  <c r="T680" i="1"/>
  <c r="K680" i="1"/>
  <c r="L680" i="1"/>
  <c r="M680" i="1"/>
  <c r="N680" i="1"/>
  <c r="O680" i="1"/>
  <c r="A680" i="1"/>
  <c r="B680" i="1"/>
  <c r="P680" i="1"/>
  <c r="S685" i="1"/>
  <c r="T685" i="1"/>
  <c r="Q685" i="1"/>
  <c r="R685" i="1"/>
  <c r="O685" i="1"/>
  <c r="K685" i="1"/>
  <c r="L685" i="1"/>
  <c r="M685" i="1"/>
  <c r="N685" i="1"/>
  <c r="B685" i="1"/>
  <c r="A685" i="1"/>
  <c r="P685" i="1"/>
  <c r="S697" i="1"/>
  <c r="T697" i="1"/>
  <c r="Q697" i="1"/>
  <c r="R697" i="1"/>
  <c r="K697" i="1"/>
  <c r="L697" i="1"/>
  <c r="M697" i="1"/>
  <c r="N697" i="1"/>
  <c r="O697" i="1"/>
  <c r="B697" i="1"/>
  <c r="A697" i="1"/>
  <c r="P697" i="1"/>
  <c r="Q706" i="1"/>
  <c r="R706" i="1"/>
  <c r="S706" i="1"/>
  <c r="T706" i="1"/>
  <c r="N706" i="1"/>
  <c r="O706" i="1"/>
  <c r="K706" i="1"/>
  <c r="L706" i="1"/>
  <c r="M706" i="1"/>
  <c r="B706" i="1"/>
  <c r="A706" i="1"/>
  <c r="P706" i="1"/>
  <c r="Q152" i="1"/>
  <c r="R152" i="1"/>
  <c r="S152" i="1"/>
  <c r="T152" i="1"/>
  <c r="L152" i="1"/>
  <c r="M152" i="1"/>
  <c r="N152" i="1"/>
  <c r="O152" i="1"/>
  <c r="K152" i="1"/>
  <c r="B152" i="1"/>
  <c r="A152" i="1"/>
  <c r="P152" i="1"/>
  <c r="Q233" i="1"/>
  <c r="R233" i="1"/>
  <c r="S233" i="1"/>
  <c r="T233" i="1"/>
  <c r="N233" i="1"/>
  <c r="K233" i="1"/>
  <c r="L233" i="1"/>
  <c r="M233" i="1"/>
  <c r="O233" i="1"/>
  <c r="B233" i="1"/>
  <c r="A233" i="1"/>
  <c r="P233" i="1"/>
  <c r="Q175" i="1"/>
  <c r="R175" i="1"/>
  <c r="S175" i="1"/>
  <c r="T175" i="1"/>
  <c r="K175" i="1"/>
  <c r="L175" i="1"/>
  <c r="M175" i="1"/>
  <c r="O175" i="1"/>
  <c r="N175" i="1"/>
  <c r="B175" i="1"/>
  <c r="A175" i="1"/>
  <c r="P175" i="1"/>
  <c r="R278" i="1"/>
  <c r="S278" i="1"/>
  <c r="T278" i="1"/>
  <c r="Q278" i="1"/>
  <c r="K278" i="1"/>
  <c r="L278" i="1"/>
  <c r="M278" i="1"/>
  <c r="O278" i="1"/>
  <c r="N278" i="1"/>
  <c r="B278" i="1"/>
  <c r="A278" i="1"/>
  <c r="P278" i="1"/>
  <c r="R286" i="1"/>
  <c r="S286" i="1"/>
  <c r="T286" i="1"/>
  <c r="Q286" i="1"/>
  <c r="K286" i="1"/>
  <c r="L286" i="1"/>
  <c r="M286" i="1"/>
  <c r="O286" i="1"/>
  <c r="N286" i="1"/>
  <c r="B286" i="1"/>
  <c r="A286" i="1"/>
  <c r="P286" i="1"/>
  <c r="R294" i="1"/>
  <c r="S294" i="1"/>
  <c r="T294" i="1"/>
  <c r="Q294" i="1"/>
  <c r="K294" i="1"/>
  <c r="L294" i="1"/>
  <c r="M294" i="1"/>
  <c r="O294" i="1"/>
  <c r="N294" i="1"/>
  <c r="B294" i="1"/>
  <c r="A294" i="1"/>
  <c r="P294" i="1"/>
  <c r="R302" i="1"/>
  <c r="S302" i="1"/>
  <c r="T302" i="1"/>
  <c r="Q302" i="1"/>
  <c r="K302" i="1"/>
  <c r="L302" i="1"/>
  <c r="M302" i="1"/>
  <c r="O302" i="1"/>
  <c r="N302" i="1"/>
  <c r="B302" i="1"/>
  <c r="A302" i="1"/>
  <c r="P302" i="1"/>
  <c r="S585" i="1"/>
  <c r="T585" i="1"/>
  <c r="Q585" i="1"/>
  <c r="R585" i="1"/>
  <c r="O585" i="1"/>
  <c r="K585" i="1"/>
  <c r="N585" i="1"/>
  <c r="L585" i="1"/>
  <c r="M585" i="1"/>
  <c r="A585" i="1"/>
  <c r="B585" i="1"/>
  <c r="P585" i="1"/>
  <c r="S657" i="1"/>
  <c r="T657" i="1"/>
  <c r="Q657" i="1"/>
  <c r="R657" i="1"/>
  <c r="K657" i="1"/>
  <c r="L657" i="1"/>
  <c r="M657" i="1"/>
  <c r="N657" i="1"/>
  <c r="O657" i="1"/>
  <c r="A657" i="1"/>
  <c r="B657" i="1"/>
  <c r="P657" i="1"/>
  <c r="Q658" i="1"/>
  <c r="R658" i="1"/>
  <c r="S658" i="1"/>
  <c r="T658" i="1"/>
  <c r="N658" i="1"/>
  <c r="O658" i="1"/>
  <c r="K658" i="1"/>
  <c r="L658" i="1"/>
  <c r="M658" i="1"/>
  <c r="B658" i="1"/>
  <c r="A658" i="1"/>
  <c r="P658" i="1"/>
  <c r="Q82" i="1"/>
  <c r="R82" i="1"/>
  <c r="S82" i="1"/>
  <c r="T82" i="1"/>
  <c r="L82" i="1"/>
  <c r="N82" i="1"/>
  <c r="O82" i="1"/>
  <c r="K82" i="1"/>
  <c r="M82" i="1"/>
  <c r="B82" i="1"/>
  <c r="A82" i="1"/>
  <c r="P82" i="1"/>
  <c r="Q74" i="1"/>
  <c r="R74" i="1"/>
  <c r="S74" i="1"/>
  <c r="T74" i="1"/>
  <c r="L74" i="1"/>
  <c r="N74" i="1"/>
  <c r="O74" i="1"/>
  <c r="K74" i="1"/>
  <c r="M74" i="1"/>
  <c r="B74" i="1"/>
  <c r="A74" i="1"/>
  <c r="P74" i="1"/>
  <c r="Q66" i="1"/>
  <c r="R66" i="1"/>
  <c r="S66" i="1"/>
  <c r="T66" i="1"/>
  <c r="L66" i="1"/>
  <c r="N66" i="1"/>
  <c r="O66" i="1"/>
  <c r="M66" i="1"/>
  <c r="K66" i="1"/>
  <c r="B66" i="1"/>
  <c r="A66" i="1"/>
  <c r="P66" i="1"/>
  <c r="Q94" i="1"/>
  <c r="R94" i="1"/>
  <c r="S94" i="1"/>
  <c r="T94" i="1"/>
  <c r="K94" i="1"/>
  <c r="L94" i="1"/>
  <c r="M94" i="1"/>
  <c r="O94" i="1"/>
  <c r="N94" i="1"/>
  <c r="B94" i="1"/>
  <c r="A94" i="1"/>
  <c r="P94" i="1"/>
  <c r="T452" i="1"/>
  <c r="Q452" i="1"/>
  <c r="R452" i="1"/>
  <c r="S452" i="1"/>
  <c r="O452" i="1"/>
  <c r="K452" i="1"/>
  <c r="L452" i="1"/>
  <c r="M452" i="1"/>
  <c r="N452" i="1"/>
  <c r="B452" i="1"/>
  <c r="A452" i="1"/>
  <c r="P452" i="1"/>
  <c r="Q261" i="1"/>
  <c r="R261" i="1"/>
  <c r="S261" i="1"/>
  <c r="T261" i="1"/>
  <c r="L261" i="1"/>
  <c r="N261" i="1"/>
  <c r="O261" i="1"/>
  <c r="K261" i="1"/>
  <c r="M261" i="1"/>
  <c r="B261" i="1"/>
  <c r="A261" i="1"/>
  <c r="P261" i="1"/>
  <c r="Q269" i="1"/>
  <c r="R269" i="1"/>
  <c r="S269" i="1"/>
  <c r="T269" i="1"/>
  <c r="L269" i="1"/>
  <c r="N269" i="1"/>
  <c r="O269" i="1"/>
  <c r="M269" i="1"/>
  <c r="K269" i="1"/>
  <c r="B269" i="1"/>
  <c r="A269" i="1"/>
  <c r="P269" i="1"/>
  <c r="Q9" i="1"/>
  <c r="R9" i="1"/>
  <c r="S9" i="1"/>
  <c r="T9" i="1"/>
  <c r="K9" i="1"/>
  <c r="L9" i="1"/>
  <c r="M9" i="1"/>
  <c r="N9" i="1"/>
  <c r="O9" i="1"/>
  <c r="B9" i="1"/>
  <c r="A9" i="1"/>
  <c r="P9" i="1"/>
  <c r="Q17" i="1"/>
  <c r="R17" i="1"/>
  <c r="S17" i="1"/>
  <c r="T17" i="1"/>
  <c r="L17" i="1"/>
  <c r="O17" i="1"/>
  <c r="K17" i="1"/>
  <c r="M17" i="1"/>
  <c r="N17" i="1"/>
  <c r="A17" i="1"/>
  <c r="B17" i="1"/>
  <c r="P17" i="1"/>
  <c r="Q25" i="1"/>
  <c r="R25" i="1"/>
  <c r="S25" i="1"/>
  <c r="T25" i="1"/>
  <c r="K25" i="1"/>
  <c r="L25" i="1"/>
  <c r="M25" i="1"/>
  <c r="N25" i="1"/>
  <c r="O25" i="1"/>
  <c r="B25" i="1"/>
  <c r="A25" i="1"/>
  <c r="P25" i="1"/>
  <c r="Q33" i="1"/>
  <c r="R33" i="1"/>
  <c r="S33" i="1"/>
  <c r="T33" i="1"/>
  <c r="K33" i="1"/>
  <c r="L33" i="1"/>
  <c r="M33" i="1"/>
  <c r="N33" i="1"/>
  <c r="O33" i="1"/>
  <c r="B33" i="1"/>
  <c r="A33" i="1"/>
  <c r="P33" i="1"/>
  <c r="Q41" i="1"/>
  <c r="R41" i="1"/>
  <c r="S41" i="1"/>
  <c r="T41" i="1"/>
  <c r="K41" i="1"/>
  <c r="L41" i="1"/>
  <c r="M41" i="1"/>
  <c r="O41" i="1"/>
  <c r="N41" i="1"/>
  <c r="B41" i="1"/>
  <c r="A41" i="1"/>
  <c r="P41" i="1"/>
  <c r="Q49" i="1"/>
  <c r="R49" i="1"/>
  <c r="S49" i="1"/>
  <c r="T49" i="1"/>
  <c r="K49" i="1"/>
  <c r="L49" i="1"/>
  <c r="M49" i="1"/>
  <c r="N49" i="1"/>
  <c r="O49" i="1"/>
  <c r="A49" i="1"/>
  <c r="B49" i="1"/>
  <c r="P49" i="1"/>
  <c r="Q57" i="1"/>
  <c r="R57" i="1"/>
  <c r="S57" i="1"/>
  <c r="T57" i="1"/>
  <c r="K57" i="1"/>
  <c r="L57" i="1"/>
  <c r="M57" i="1"/>
  <c r="O57" i="1"/>
  <c r="N57" i="1"/>
  <c r="B57" i="1"/>
  <c r="A57" i="1"/>
  <c r="P57" i="1"/>
  <c r="Q139" i="1"/>
  <c r="R139" i="1"/>
  <c r="S139" i="1"/>
  <c r="T139" i="1"/>
  <c r="K139" i="1"/>
  <c r="L139" i="1"/>
  <c r="M139" i="1"/>
  <c r="N139" i="1"/>
  <c r="O139" i="1"/>
  <c r="B139" i="1"/>
  <c r="A139" i="1"/>
  <c r="P139" i="1"/>
  <c r="Q129" i="1"/>
  <c r="R129" i="1"/>
  <c r="S129" i="1"/>
  <c r="T129" i="1"/>
  <c r="K129" i="1"/>
  <c r="L129" i="1"/>
  <c r="M129" i="1"/>
  <c r="N129" i="1"/>
  <c r="O129" i="1"/>
  <c r="B129" i="1"/>
  <c r="A129" i="1"/>
  <c r="P129" i="1"/>
  <c r="S637" i="1"/>
  <c r="T637" i="1"/>
  <c r="Q637" i="1"/>
  <c r="R637" i="1"/>
  <c r="O637" i="1"/>
  <c r="K637" i="1"/>
  <c r="L637" i="1"/>
  <c r="M637" i="1"/>
  <c r="N637" i="1"/>
  <c r="B637" i="1"/>
  <c r="A637" i="1"/>
  <c r="P637" i="1"/>
  <c r="Q546" i="1"/>
  <c r="S546" i="1"/>
  <c r="T546" i="1"/>
  <c r="R546" i="1"/>
  <c r="K546" i="1"/>
  <c r="L546" i="1"/>
  <c r="M546" i="1"/>
  <c r="N546" i="1"/>
  <c r="O546" i="1"/>
  <c r="B546" i="1"/>
  <c r="A546" i="1"/>
  <c r="P546" i="1"/>
  <c r="Q103" i="1"/>
  <c r="R103" i="1"/>
  <c r="S103" i="1"/>
  <c r="T103" i="1"/>
  <c r="M103" i="1"/>
  <c r="N103" i="1"/>
  <c r="O103" i="1"/>
  <c r="L103" i="1"/>
  <c r="K103" i="1"/>
  <c r="B103" i="1"/>
  <c r="A103" i="1"/>
  <c r="P103" i="1"/>
  <c r="Q111" i="1"/>
  <c r="R111" i="1"/>
  <c r="S111" i="1"/>
  <c r="T111" i="1"/>
  <c r="M111" i="1"/>
  <c r="N111" i="1"/>
  <c r="O111" i="1"/>
  <c r="K111" i="1"/>
  <c r="L111" i="1"/>
  <c r="B111" i="1"/>
  <c r="A111" i="1"/>
  <c r="P111" i="1"/>
  <c r="Q528" i="1"/>
  <c r="R528" i="1"/>
  <c r="S528" i="1"/>
  <c r="T528" i="1"/>
  <c r="K528" i="1"/>
  <c r="L528" i="1"/>
  <c r="M528" i="1"/>
  <c r="N528" i="1"/>
  <c r="O528" i="1"/>
  <c r="A528" i="1"/>
  <c r="B528" i="1"/>
  <c r="P528" i="1"/>
  <c r="Q520" i="1"/>
  <c r="R520" i="1"/>
  <c r="S520" i="1"/>
  <c r="T520" i="1"/>
  <c r="K520" i="1"/>
  <c r="L520" i="1"/>
  <c r="M520" i="1"/>
  <c r="N520" i="1"/>
  <c r="O520" i="1"/>
  <c r="B520" i="1"/>
  <c r="A520" i="1"/>
  <c r="P520" i="1"/>
  <c r="Q512" i="1"/>
  <c r="R512" i="1"/>
  <c r="S512" i="1"/>
  <c r="T512" i="1"/>
  <c r="K512" i="1"/>
  <c r="L512" i="1"/>
  <c r="M512" i="1"/>
  <c r="N512" i="1"/>
  <c r="O512" i="1"/>
  <c r="B512" i="1"/>
  <c r="A512" i="1"/>
  <c r="P512" i="1"/>
  <c r="Q504" i="1"/>
  <c r="R504" i="1"/>
  <c r="S504" i="1"/>
  <c r="T504" i="1"/>
  <c r="K504" i="1"/>
  <c r="L504" i="1"/>
  <c r="M504" i="1"/>
  <c r="N504" i="1"/>
  <c r="O504" i="1"/>
  <c r="B504" i="1"/>
  <c r="A504" i="1"/>
  <c r="P504" i="1"/>
  <c r="Q496" i="1"/>
  <c r="R496" i="1"/>
  <c r="S496" i="1"/>
  <c r="T496" i="1"/>
  <c r="K496" i="1"/>
  <c r="L496" i="1"/>
  <c r="M496" i="1"/>
  <c r="N496" i="1"/>
  <c r="O496" i="1"/>
  <c r="A496" i="1"/>
  <c r="B496" i="1"/>
  <c r="P496" i="1"/>
  <c r="T488" i="1"/>
  <c r="Q488" i="1"/>
  <c r="R488" i="1"/>
  <c r="S488" i="1"/>
  <c r="K488" i="1"/>
  <c r="L488" i="1"/>
  <c r="M488" i="1"/>
  <c r="N488" i="1"/>
  <c r="O488" i="1"/>
  <c r="B488" i="1"/>
  <c r="A488" i="1"/>
  <c r="P488" i="1"/>
  <c r="T480" i="1"/>
  <c r="Q480" i="1"/>
  <c r="R480" i="1"/>
  <c r="S480" i="1"/>
  <c r="K480" i="1"/>
  <c r="L480" i="1"/>
  <c r="M480" i="1"/>
  <c r="N480" i="1"/>
  <c r="O480" i="1"/>
  <c r="B480" i="1"/>
  <c r="A480" i="1"/>
  <c r="P480" i="1"/>
  <c r="T472" i="1"/>
  <c r="Q472" i="1"/>
  <c r="R472" i="1"/>
  <c r="S472" i="1"/>
  <c r="K472" i="1"/>
  <c r="L472" i="1"/>
  <c r="M472" i="1"/>
  <c r="N472" i="1"/>
  <c r="O472" i="1"/>
  <c r="B472" i="1"/>
  <c r="A472" i="1"/>
  <c r="P472" i="1"/>
  <c r="T464" i="1"/>
  <c r="Q464" i="1"/>
  <c r="R464" i="1"/>
  <c r="S464" i="1"/>
  <c r="K464" i="1"/>
  <c r="L464" i="1"/>
  <c r="M464" i="1"/>
  <c r="N464" i="1"/>
  <c r="O464" i="1"/>
  <c r="B464" i="1"/>
  <c r="A464" i="1"/>
  <c r="P464" i="1"/>
  <c r="Q187" i="1"/>
  <c r="R187" i="1"/>
  <c r="S187" i="1"/>
  <c r="T187" i="1"/>
  <c r="M187" i="1"/>
  <c r="N187" i="1"/>
  <c r="O187" i="1"/>
  <c r="K187" i="1"/>
  <c r="L187" i="1"/>
  <c r="B187" i="1"/>
  <c r="A187" i="1"/>
  <c r="P187" i="1"/>
  <c r="Q313" i="1"/>
  <c r="R313" i="1"/>
  <c r="S313" i="1"/>
  <c r="T313" i="1"/>
  <c r="L313" i="1"/>
  <c r="M313" i="1"/>
  <c r="N313" i="1"/>
  <c r="K313" i="1"/>
  <c r="O313" i="1"/>
  <c r="B313" i="1"/>
  <c r="A313" i="1"/>
  <c r="P313" i="1"/>
  <c r="R348" i="1"/>
  <c r="S348" i="1"/>
  <c r="T348" i="1"/>
  <c r="Q348" i="1"/>
  <c r="M348" i="1"/>
  <c r="N348" i="1"/>
  <c r="O348" i="1"/>
  <c r="K348" i="1"/>
  <c r="L348" i="1"/>
  <c r="B348" i="1"/>
  <c r="A348" i="1"/>
  <c r="P348" i="1"/>
  <c r="Q615" i="1"/>
  <c r="R615" i="1"/>
  <c r="S615" i="1"/>
  <c r="T615" i="1"/>
  <c r="L615" i="1"/>
  <c r="M615" i="1"/>
  <c r="K615" i="1"/>
  <c r="N615" i="1"/>
  <c r="O615" i="1"/>
  <c r="P615" i="1"/>
  <c r="B615" i="1"/>
  <c r="A615" i="1"/>
  <c r="S623" i="1"/>
  <c r="T623" i="1"/>
  <c r="Q623" i="1"/>
  <c r="R623" i="1"/>
  <c r="L623" i="1"/>
  <c r="M623" i="1"/>
  <c r="O623" i="1"/>
  <c r="K623" i="1"/>
  <c r="N623" i="1"/>
  <c r="P623" i="1"/>
  <c r="B623" i="1"/>
  <c r="A623" i="1"/>
  <c r="Q329" i="1"/>
  <c r="R329" i="1"/>
  <c r="S329" i="1"/>
  <c r="T329" i="1"/>
  <c r="L329" i="1"/>
  <c r="M329" i="1"/>
  <c r="N329" i="1"/>
  <c r="K329" i="1"/>
  <c r="O329" i="1"/>
  <c r="A329" i="1"/>
  <c r="B329" i="1"/>
  <c r="P329" i="1"/>
  <c r="Q337" i="1"/>
  <c r="R337" i="1"/>
  <c r="S337" i="1"/>
  <c r="T337" i="1"/>
  <c r="L337" i="1"/>
  <c r="M337" i="1"/>
  <c r="N337" i="1"/>
  <c r="K337" i="1"/>
  <c r="O337" i="1"/>
  <c r="B337" i="1"/>
  <c r="A337" i="1"/>
  <c r="P337" i="1"/>
  <c r="R212" i="1"/>
  <c r="S212" i="1"/>
  <c r="T212" i="1"/>
  <c r="Q212" i="1"/>
  <c r="K212" i="1"/>
  <c r="N212" i="1"/>
  <c r="O212" i="1"/>
  <c r="M212" i="1"/>
  <c r="L212" i="1"/>
  <c r="B212" i="1"/>
  <c r="A212" i="1"/>
  <c r="P212" i="1"/>
  <c r="R220" i="1"/>
  <c r="S220" i="1"/>
  <c r="T220" i="1"/>
  <c r="Q220" i="1"/>
  <c r="K220" i="1"/>
  <c r="N220" i="1"/>
  <c r="O220" i="1"/>
  <c r="L220" i="1"/>
  <c r="M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B635" i="1"/>
  <c r="A635" i="1"/>
  <c r="P635" i="1"/>
  <c r="S691" i="1"/>
  <c r="T691" i="1"/>
  <c r="Q691" i="1"/>
  <c r="R691" i="1"/>
  <c r="K691" i="1"/>
  <c r="L691" i="1"/>
  <c r="M691" i="1"/>
  <c r="N691" i="1"/>
  <c r="O691" i="1"/>
  <c r="B691" i="1"/>
  <c r="A691" i="1"/>
  <c r="P691" i="1"/>
  <c r="Q692" i="1"/>
  <c r="R692" i="1"/>
  <c r="S692" i="1"/>
  <c r="T692" i="1"/>
  <c r="L692" i="1"/>
  <c r="M692" i="1"/>
  <c r="N692" i="1"/>
  <c r="O692" i="1"/>
  <c r="K692" i="1"/>
  <c r="B692" i="1"/>
  <c r="A692" i="1"/>
  <c r="P692" i="1"/>
  <c r="Q83" i="1"/>
  <c r="R83" i="1"/>
  <c r="S83" i="1"/>
  <c r="T83" i="1"/>
  <c r="O83" i="1"/>
  <c r="K83" i="1"/>
  <c r="L83" i="1"/>
  <c r="N83" i="1"/>
  <c r="M83" i="1"/>
  <c r="B83" i="1"/>
  <c r="A83" i="1"/>
  <c r="P83" i="1"/>
  <c r="Q73" i="1"/>
  <c r="R73" i="1"/>
  <c r="S73" i="1"/>
  <c r="T73" i="1"/>
  <c r="K73" i="1"/>
  <c r="L73" i="1"/>
  <c r="M73" i="1"/>
  <c r="N73" i="1"/>
  <c r="O73" i="1"/>
  <c r="A73" i="1"/>
  <c r="B73" i="1"/>
  <c r="P73" i="1"/>
  <c r="Q90" i="1"/>
  <c r="R90" i="1"/>
  <c r="S90" i="1"/>
  <c r="T90" i="1"/>
  <c r="L90" i="1"/>
  <c r="N90" i="1"/>
  <c r="O90" i="1"/>
  <c r="K90" i="1"/>
  <c r="M90" i="1"/>
  <c r="B90" i="1"/>
  <c r="A90" i="1"/>
  <c r="P90" i="1"/>
  <c r="Q93" i="1"/>
  <c r="R93" i="1"/>
  <c r="S93" i="1"/>
  <c r="T93" i="1"/>
  <c r="M93" i="1"/>
  <c r="O93" i="1"/>
  <c r="K93" i="1"/>
  <c r="L93" i="1"/>
  <c r="N93" i="1"/>
  <c r="B93" i="1"/>
  <c r="A93" i="1"/>
  <c r="P93" i="1"/>
  <c r="Q453" i="1"/>
  <c r="T453" i="1"/>
  <c r="R453" i="1"/>
  <c r="S453" i="1"/>
  <c r="K453" i="1"/>
  <c r="L453" i="1"/>
  <c r="M453" i="1"/>
  <c r="N453" i="1"/>
  <c r="O453" i="1"/>
  <c r="B453" i="1"/>
  <c r="A453" i="1"/>
  <c r="P453" i="1"/>
  <c r="R262" i="1"/>
  <c r="S262" i="1"/>
  <c r="T262" i="1"/>
  <c r="Q262" i="1"/>
  <c r="K262" i="1"/>
  <c r="L262" i="1"/>
  <c r="M262" i="1"/>
  <c r="O262" i="1"/>
  <c r="N262" i="1"/>
  <c r="B262" i="1"/>
  <c r="A262" i="1"/>
  <c r="P262" i="1"/>
  <c r="R270" i="1"/>
  <c r="S270" i="1"/>
  <c r="T270" i="1"/>
  <c r="Q270" i="1"/>
  <c r="K270" i="1"/>
  <c r="L270" i="1"/>
  <c r="M270" i="1"/>
  <c r="O270" i="1"/>
  <c r="N270" i="1"/>
  <c r="B270" i="1"/>
  <c r="A270" i="1"/>
  <c r="P270" i="1"/>
  <c r="Q10" i="1"/>
  <c r="R10" i="1"/>
  <c r="S10" i="1"/>
  <c r="T10" i="1"/>
  <c r="N10" i="1"/>
  <c r="O10" i="1"/>
  <c r="K10" i="1"/>
  <c r="L10" i="1"/>
  <c r="M10" i="1"/>
  <c r="B10" i="1"/>
  <c r="A10" i="1"/>
  <c r="P10" i="1"/>
  <c r="Q18" i="1"/>
  <c r="R18" i="1"/>
  <c r="S18" i="1"/>
  <c r="T18" i="1"/>
  <c r="O18" i="1"/>
  <c r="K18" i="1"/>
  <c r="M18" i="1"/>
  <c r="N18" i="1"/>
  <c r="L18" i="1"/>
  <c r="B18" i="1"/>
  <c r="A18" i="1"/>
  <c r="P18" i="1"/>
  <c r="Q26" i="1"/>
  <c r="R26" i="1"/>
  <c r="S26" i="1"/>
  <c r="T26" i="1"/>
  <c r="K26" i="1"/>
  <c r="L26" i="1"/>
  <c r="N26" i="1"/>
  <c r="O26" i="1"/>
  <c r="M26" i="1"/>
  <c r="B26" i="1"/>
  <c r="A26" i="1"/>
  <c r="P26" i="1"/>
  <c r="Q34" i="1"/>
  <c r="R34" i="1"/>
  <c r="S34" i="1"/>
  <c r="T34" i="1"/>
  <c r="K34" i="1"/>
  <c r="L34" i="1"/>
  <c r="N34" i="1"/>
  <c r="O34" i="1"/>
  <c r="M34" i="1"/>
  <c r="B34" i="1"/>
  <c r="A34" i="1"/>
  <c r="P34" i="1"/>
  <c r="Q42" i="1"/>
  <c r="R42" i="1"/>
  <c r="S42" i="1"/>
  <c r="T42" i="1"/>
  <c r="K42" i="1"/>
  <c r="L42" i="1"/>
  <c r="N42" i="1"/>
  <c r="O42" i="1"/>
  <c r="M42" i="1"/>
  <c r="B42" i="1"/>
  <c r="A42" i="1"/>
  <c r="P42" i="1"/>
  <c r="Q50" i="1"/>
  <c r="R50" i="1"/>
  <c r="S50" i="1"/>
  <c r="T50" i="1"/>
  <c r="K50" i="1"/>
  <c r="L50" i="1"/>
  <c r="N50" i="1"/>
  <c r="O50" i="1"/>
  <c r="M50" i="1"/>
  <c r="B50" i="1"/>
  <c r="A50" i="1"/>
  <c r="P50" i="1"/>
  <c r="Q58" i="1"/>
  <c r="R58" i="1"/>
  <c r="S58" i="1"/>
  <c r="T58" i="1"/>
  <c r="K58" i="1"/>
  <c r="L58" i="1"/>
  <c r="N58" i="1"/>
  <c r="O58" i="1"/>
  <c r="M58" i="1"/>
  <c r="B58" i="1"/>
  <c r="A58" i="1"/>
  <c r="P58" i="1"/>
  <c r="Q138" i="1"/>
  <c r="R138" i="1"/>
  <c r="S138" i="1"/>
  <c r="T138" i="1"/>
  <c r="O138" i="1"/>
  <c r="N138" i="1"/>
  <c r="L138" i="1"/>
  <c r="M138" i="1"/>
  <c r="K138" i="1"/>
  <c r="B138" i="1"/>
  <c r="A138" i="1"/>
  <c r="P138" i="1"/>
  <c r="Q128" i="1"/>
  <c r="R128" i="1"/>
  <c r="S128" i="1"/>
  <c r="T128" i="1"/>
  <c r="N128" i="1"/>
  <c r="O128" i="1"/>
  <c r="L128" i="1"/>
  <c r="M128" i="1"/>
  <c r="K128" i="1"/>
  <c r="B128" i="1"/>
  <c r="A128" i="1"/>
  <c r="P128" i="1"/>
  <c r="Q636" i="1"/>
  <c r="R636" i="1"/>
  <c r="S636" i="1"/>
  <c r="T636" i="1"/>
  <c r="L636" i="1"/>
  <c r="M636" i="1"/>
  <c r="N636" i="1"/>
  <c r="O636" i="1"/>
  <c r="K636" i="1"/>
  <c r="B636" i="1"/>
  <c r="A636" i="1"/>
  <c r="P636" i="1"/>
  <c r="S547" i="1"/>
  <c r="T547" i="1"/>
  <c r="Q547" i="1"/>
  <c r="R547" i="1"/>
  <c r="L547" i="1"/>
  <c r="M547" i="1"/>
  <c r="N547" i="1"/>
  <c r="O547" i="1"/>
  <c r="K547" i="1"/>
  <c r="B547" i="1"/>
  <c r="A547" i="1"/>
  <c r="P547" i="1"/>
  <c r="Q104" i="1"/>
  <c r="R104" i="1"/>
  <c r="S104" i="1"/>
  <c r="T104" i="1"/>
  <c r="L104" i="1"/>
  <c r="M104" i="1"/>
  <c r="N104" i="1"/>
  <c r="O104" i="1"/>
  <c r="K104" i="1"/>
  <c r="B104" i="1"/>
  <c r="A104" i="1"/>
  <c r="P104" i="1"/>
  <c r="Q112" i="1"/>
  <c r="R112" i="1"/>
  <c r="S112" i="1"/>
  <c r="T112" i="1"/>
  <c r="K112" i="1"/>
  <c r="L112" i="1"/>
  <c r="M112" i="1"/>
  <c r="N112" i="1"/>
  <c r="O112" i="1"/>
  <c r="B112" i="1"/>
  <c r="A112" i="1"/>
  <c r="P112" i="1"/>
  <c r="S527" i="1"/>
  <c r="T527" i="1"/>
  <c r="Q527" i="1"/>
  <c r="R527" i="1"/>
  <c r="K527" i="1"/>
  <c r="L527" i="1"/>
  <c r="M527" i="1"/>
  <c r="N527" i="1"/>
  <c r="O527" i="1"/>
  <c r="B527" i="1"/>
  <c r="A527" i="1"/>
  <c r="P527" i="1"/>
  <c r="S519" i="1"/>
  <c r="T519" i="1"/>
  <c r="Q519" i="1"/>
  <c r="R519" i="1"/>
  <c r="K519" i="1"/>
  <c r="L519" i="1"/>
  <c r="M519" i="1"/>
  <c r="N519" i="1"/>
  <c r="O519" i="1"/>
  <c r="B519" i="1"/>
  <c r="A519" i="1"/>
  <c r="P519" i="1"/>
  <c r="S511" i="1"/>
  <c r="T511" i="1"/>
  <c r="Q511" i="1"/>
  <c r="R511" i="1"/>
  <c r="K511" i="1"/>
  <c r="L511" i="1"/>
  <c r="M511" i="1"/>
  <c r="N511" i="1"/>
  <c r="O511" i="1"/>
  <c r="B511" i="1"/>
  <c r="A511" i="1"/>
  <c r="P511" i="1"/>
  <c r="S503" i="1"/>
  <c r="T503" i="1"/>
  <c r="Q503" i="1"/>
  <c r="R503" i="1"/>
  <c r="K503" i="1"/>
  <c r="L503" i="1"/>
  <c r="M503" i="1"/>
  <c r="N503" i="1"/>
  <c r="O503" i="1"/>
  <c r="B503" i="1"/>
  <c r="A503" i="1"/>
  <c r="P503" i="1"/>
  <c r="S495" i="1"/>
  <c r="T495" i="1"/>
  <c r="Q495" i="1"/>
  <c r="R495" i="1"/>
  <c r="K495" i="1"/>
  <c r="L495" i="1"/>
  <c r="M495" i="1"/>
  <c r="N495" i="1"/>
  <c r="O495" i="1"/>
  <c r="B495" i="1"/>
  <c r="A495" i="1"/>
  <c r="P495" i="1"/>
  <c r="Q487" i="1"/>
  <c r="T487" i="1"/>
  <c r="R487" i="1"/>
  <c r="S487" i="1"/>
  <c r="K487" i="1"/>
  <c r="L487" i="1"/>
  <c r="M487" i="1"/>
  <c r="N487" i="1"/>
  <c r="O487" i="1"/>
  <c r="B487" i="1"/>
  <c r="A487" i="1"/>
  <c r="P487" i="1"/>
  <c r="Q479" i="1"/>
  <c r="T479" i="1"/>
  <c r="R479" i="1"/>
  <c r="S479" i="1"/>
  <c r="K479" i="1"/>
  <c r="L479" i="1"/>
  <c r="M479" i="1"/>
  <c r="N479" i="1"/>
  <c r="O479" i="1"/>
  <c r="B479" i="1"/>
  <c r="A479" i="1"/>
  <c r="P479" i="1"/>
  <c r="Q471" i="1"/>
  <c r="T471" i="1"/>
  <c r="R471" i="1"/>
  <c r="S471" i="1"/>
  <c r="K471" i="1"/>
  <c r="L471" i="1"/>
  <c r="M471" i="1"/>
  <c r="N471" i="1"/>
  <c r="O471" i="1"/>
  <c r="B471" i="1"/>
  <c r="A471" i="1"/>
  <c r="P471" i="1"/>
  <c r="Q463" i="1"/>
  <c r="T463" i="1"/>
  <c r="R463" i="1"/>
  <c r="S463" i="1"/>
  <c r="K463" i="1"/>
  <c r="L463" i="1"/>
  <c r="M463" i="1"/>
  <c r="N463" i="1"/>
  <c r="O463" i="1"/>
  <c r="B463" i="1"/>
  <c r="A463" i="1"/>
  <c r="P463" i="1"/>
  <c r="Q237" i="1"/>
  <c r="R237" i="1"/>
  <c r="S237" i="1"/>
  <c r="T237" i="1"/>
  <c r="K237" i="1"/>
  <c r="L237" i="1"/>
  <c r="N237" i="1"/>
  <c r="O237" i="1"/>
  <c r="M237" i="1"/>
  <c r="B237" i="1"/>
  <c r="A237" i="1"/>
  <c r="P237" i="1"/>
  <c r="R314" i="1"/>
  <c r="S314" i="1"/>
  <c r="T314" i="1"/>
  <c r="Q314" i="1"/>
  <c r="O314" i="1"/>
  <c r="K314" i="1"/>
  <c r="M314" i="1"/>
  <c r="N314" i="1"/>
  <c r="L314" i="1"/>
  <c r="B314" i="1"/>
  <c r="A314" i="1"/>
  <c r="P314" i="1"/>
  <c r="Q349" i="1"/>
  <c r="R349" i="1"/>
  <c r="S349" i="1"/>
  <c r="T349" i="1"/>
  <c r="L349" i="1"/>
  <c r="N349" i="1"/>
  <c r="O349" i="1"/>
  <c r="M349" i="1"/>
  <c r="K349" i="1"/>
  <c r="B349" i="1"/>
  <c r="A349" i="1"/>
  <c r="P349" i="1"/>
  <c r="S616" i="1"/>
  <c r="T616" i="1"/>
  <c r="Q616" i="1"/>
  <c r="R616" i="1"/>
  <c r="L616" i="1"/>
  <c r="O616" i="1"/>
  <c r="K616" i="1"/>
  <c r="M616" i="1"/>
  <c r="N616" i="1"/>
  <c r="B616" i="1"/>
  <c r="A616" i="1"/>
  <c r="P616" i="1"/>
  <c r="Q540" i="1"/>
  <c r="S540" i="1"/>
  <c r="T540" i="1"/>
  <c r="R540" i="1"/>
  <c r="O540" i="1"/>
  <c r="K540" i="1"/>
  <c r="L540" i="1"/>
  <c r="M540" i="1"/>
  <c r="N540" i="1"/>
  <c r="B540" i="1"/>
  <c r="A540" i="1"/>
  <c r="P540" i="1"/>
  <c r="R330" i="1"/>
  <c r="S330" i="1"/>
  <c r="T330" i="1"/>
  <c r="Q330" i="1"/>
  <c r="O330" i="1"/>
  <c r="K330" i="1"/>
  <c r="M330" i="1"/>
  <c r="N330" i="1"/>
  <c r="L330" i="1"/>
  <c r="B330" i="1"/>
  <c r="A330" i="1"/>
  <c r="P330" i="1"/>
  <c r="S673" i="1"/>
  <c r="T673" i="1"/>
  <c r="Q673" i="1"/>
  <c r="R673" i="1"/>
  <c r="K673" i="1"/>
  <c r="L673" i="1"/>
  <c r="M673" i="1"/>
  <c r="N673" i="1"/>
  <c r="O673" i="1"/>
  <c r="B673" i="1"/>
  <c r="A673" i="1"/>
  <c r="P673" i="1"/>
  <c r="Q213" i="1"/>
  <c r="R213" i="1"/>
  <c r="S213" i="1"/>
  <c r="T213" i="1"/>
  <c r="N213" i="1"/>
  <c r="K213" i="1"/>
  <c r="L213" i="1"/>
  <c r="M213" i="1"/>
  <c r="O213" i="1"/>
  <c r="B213" i="1"/>
  <c r="A213" i="1"/>
  <c r="P213" i="1"/>
  <c r="Q221" i="1"/>
  <c r="R221" i="1"/>
  <c r="S221" i="1"/>
  <c r="T221" i="1"/>
  <c r="K221" i="1"/>
  <c r="L221" i="1"/>
  <c r="M221" i="1"/>
  <c r="O221" i="1"/>
  <c r="N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<sst xmlns="http://schemas.openxmlformats.org/spreadsheetml/2006/main" count="15223" uniqueCount="2051">
  <si>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</si>
  <si>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</si>
  <si>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</si>
  <si>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</si>
  <si>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</si>
  <si>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</si>
  <si>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</si>
  <si>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</si>
  <si>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</si>
  <si>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</si>
  <si>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</si>
  <si>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</si>
  <si>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</si>
  <si>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</si>
  <si>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</si>
  <si>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</si>
  <si>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</si>
  <si>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</si>
  <si>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</si>
  <si>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</si>
  <si>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</si>
  <si>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</si>
  <si>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</si>
  <si>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</si>
  <si>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</si>
  <si>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</si>
  <si>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</si>
  <si>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</si>
  <si>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</si>
  <si>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</si>
  <si>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</si>
  <si>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</si>
  <si>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</si>
  <si>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</si>
  <si>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</si>
  <si>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</si>
  <si>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</si>
  <si>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</si>
  <si>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</si>
  <si>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</si>
  <si>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</si>
  <si>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</si>
  <si>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</si>
  <si>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</si>
  <si>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</si>
  <si>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</si>
  <si>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</si>
  <si>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</si>
  <si>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</si>
  <si>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</si>
  <si>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</si>
  <si>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</si>
  <si>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</si>
  <si>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</si>
  <si>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</si>
  <si>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</si>
  <si>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</si>
  <si>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</si>
  <si>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</si>
  <si>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</si>
  <si>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</si>
  <si>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</si>
  <si>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</si>
  <si>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</si>
  <si>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</si>
  <si>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</si>
  <si>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</si>
  <si>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</si>
  <si>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</si>
  <si>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</si>
  <si>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</si>
  <si>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</si>
  <si>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</si>
  <si>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</si>
  <si>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</si>
  <si>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</si>
  <si>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</si>
  <si>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</si>
  <si>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</si>
  <si>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</si>
  <si>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</si>
  <si>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</si>
  <si>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</si>
  <si>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</si>
  <si>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</si>
  <si>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</si>
  <si>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</si>
  <si>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</si>
  <si>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</si>
  <si>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</si>
  <si>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</si>
  <si>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</si>
  <si>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</si>
  <si>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</si>
  <si>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</si>
  <si>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</si>
  <si>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</si>
  <si>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</si>
  <si>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</si>
  <si>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</si>
  <si>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</si>
  <si>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</si>
  <si>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</si>
  <si>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</si>
  <si>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</si>
  <si>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</si>
  <si>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</si>
  <si>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</si>
  <si>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</si>
  <si>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</si>
  <si>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</si>
  <si>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</si>
  <si>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</si>
  <si>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</si>
  <si>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</si>
  <si>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</si>
  <si>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</si>
  <si>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</si>
  <si>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</si>
  <si>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</si>
  <si>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</si>
  <si>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</si>
  <si>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</si>
  <si>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</si>
  <si>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</si>
  <si>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</si>
  <si>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</si>
  <si>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</si>
  <si>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</si>
  <si>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</si>
  <si>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</si>
  <si>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</si>
  <si>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</si>
  <si>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</si>
  <si>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</si>
  <si>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</si>
  <si>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</si>
  <si>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</si>
  <si>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</si>
  <si>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</si>
  <si>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</si>
  <si>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</si>
  <si>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</si>
  <si>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</si>
  <si>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</si>
  <si>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</si>
  <si>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</si>
  <si>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</si>
  <si>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</si>
  <si>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</si>
  <si>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</si>
  <si>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</si>
  <si>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</si>
  <si>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</si>
  <si>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</si>
  <si>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</si>
  <si>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</si>
  <si>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</si>
  <si>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</si>
  <si>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</si>
  <si>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</si>
  <si>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</si>
  <si>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</si>
  <si>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</si>
  <si>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</si>
  <si>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</si>
  <si>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</si>
  <si>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</si>
  <si>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</si>
  <si>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</si>
  <si>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</si>
  <si>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</si>
  <si>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</si>
  <si>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</si>
  <si>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</si>
  <si>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</si>
  <si>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</si>
  <si>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</si>
  <si>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</si>
  <si>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</si>
  <si>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</si>
  <si>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</si>
  <si>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</si>
  <si>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</si>
  <si>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</si>
  <si>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</si>
  <si>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</si>
  <si>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</si>
  <si>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</si>
  <si>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</si>
  <si>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</si>
  <si>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</si>
  <si>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</si>
  <si>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</si>
  <si>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</si>
  <si>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</si>
  <si>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</si>
  <si>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</si>
  <si>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</si>
  <si>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</si>
  <si>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</si>
  <si>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</si>
  <si>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</si>
  <si>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</si>
  <si>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</si>
  <si>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</si>
  <si>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</si>
  <si>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</si>
  <si>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</si>
  <si>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</si>
  <si>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</si>
  <si>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</si>
  <si>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</si>
  <si>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</si>
  <si>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</si>
  <si>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</si>
  <si>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</si>
  <si>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</si>
  <si>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</si>
  <si>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</si>
  <si>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</si>
  <si>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</si>
  <si>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</si>
  <si>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</si>
  <si>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</si>
  <si>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</si>
  <si>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</si>
  <si>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</si>
  <si>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</si>
  <si>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</si>
  <si>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</si>
  <si>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</si>
  <si>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</si>
  <si>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</si>
  <si>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</si>
  <si>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</si>
  <si>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</si>
  <si>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</si>
  <si>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</si>
  <si>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</si>
  <si>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</si>
  <si>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</si>
  <si>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</si>
  <si>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</si>
  <si>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</si>
  <si>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</si>
  <si>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</si>
  <si>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</si>
  <si>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</si>
  <si>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</si>
  <si>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</si>
  <si>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</si>
  <si>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</si>
  <si>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</si>
  <si>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</si>
  <si>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</si>
  <si>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</si>
  <si>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</si>
  <si>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</si>
  <si>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</si>
  <si>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</si>
  <si>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</si>
  <si>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</si>
  <si>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</si>
  <si>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</si>
  <si>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</si>
  <si>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</si>
  <si>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</si>
  <si>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</si>
  <si>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</si>
  <si>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</si>
  <si>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</si>
  <si>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</si>
  <si>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</si>
  <si>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</si>
  <si>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</si>
  <si>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</si>
  <si>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</si>
  <si>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</si>
  <si>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</si>
  <si>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</si>
  <si>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</si>
  <si>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</si>
  <si>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</si>
  <si>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</si>
  <si>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</si>
  <si>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</si>
  <si>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</si>
  <si>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</si>
  <si>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</si>
  <si>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</si>
  <si>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</si>
  <si>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</si>
  <si>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</si>
  <si>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</si>
  <si>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</si>
  <si>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</si>
  <si>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</si>
  <si>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</si>
  <si>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</si>
  <si>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</si>
  <si>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</si>
  <si>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</si>
  <si>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</si>
  <si>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</si>
  <si>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</si>
  <si>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</si>
  <si>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</si>
  <si>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</si>
  <si>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</si>
  <si>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</si>
  <si>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</si>
  <si>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</si>
  <si>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</si>
  <si>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</si>
  <si>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</si>
  <si>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</si>
  <si>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</si>
  <si>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</si>
  <si>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</si>
  <si>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</si>
  <si>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</si>
  <si>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</si>
  <si>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</si>
  <si>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</si>
  <si>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</si>
  <si>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</si>
  <si>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</si>
  <si>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</si>
  <si>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</si>
  <si>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</si>
  <si>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</si>
  <si>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</si>
  <si>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</si>
  <si>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</si>
  <si>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</si>
  <si>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</si>
  <si>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</si>
  <si>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</si>
  <si>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</si>
  <si>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</si>
  <si>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</si>
  <si>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</si>
  <si>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</si>
  <si>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</si>
  <si>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</si>
  <si>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</si>
  <si>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</si>
  <si>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</si>
  <si>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</si>
  <si>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</si>
  <si>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</si>
  <si>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</si>
  <si>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</si>
  <si>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</si>
  <si>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</si>
  <si>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</si>
  <si>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</si>
  <si>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</si>
  <si>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</si>
  <si>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</si>
  <si>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</si>
  <si>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</si>
  <si>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</si>
  <si>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</si>
  <si>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</si>
  <si>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</si>
  <si>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</si>
  <si>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</si>
  <si>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</si>
  <si>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</si>
  <si>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</si>
  <si>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</si>
  <si>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</si>
  <si>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</si>
  <si>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</si>
  <si>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</si>
  <si>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</si>
  <si>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</si>
  <si>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</si>
  <si>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</si>
  <si>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</si>
  <si>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</si>
  <si>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</si>
  <si>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</si>
  <si>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</si>
  <si>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</si>
  <si>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</si>
  <si>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</si>
  <si>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</si>
  <si>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</si>
  <si>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</si>
  <si>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</si>
  <si>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</si>
  <si>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</si>
  <si>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</si>
  <si>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</si>
  <si>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</si>
  <si>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</si>
  <si>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</si>
  <si>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</si>
  <si>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</si>
  <si>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</si>
  <si>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</si>
  <si>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</si>
  <si>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</si>
  <si>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</si>
  <si>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</si>
  <si>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</si>
  <si>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</si>
  <si>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</si>
  <si>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</si>
  <si>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</si>
  <si>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</si>
  <si>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</si>
  <si>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</si>
  <si>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</si>
  <si>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</si>
  <si>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</si>
  <si>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</si>
  <si>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</si>
  <si>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</si>
  <si>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</si>
  <si>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</si>
  <si>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</si>
  <si>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</si>
  <si>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</si>
  <si>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</si>
  <si>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</si>
  <si>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</si>
  <si>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</si>
  <si>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</si>
  <si>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</si>
  <si>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</si>
  <si>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</si>
  <si>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</si>
  <si>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</si>
  <si>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</si>
  <si>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</si>
  <si>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</si>
  <si>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</si>
  <si>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</si>
  <si>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</si>
  <si>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</si>
  <si>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</si>
  <si>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</si>
  <si>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</si>
  <si>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</si>
  <si>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</si>
  <si>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</si>
  <si>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</si>
  <si>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</si>
  <si>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</si>
  <si>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</si>
  <si>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</si>
  <si>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</si>
  <si>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</si>
  <si>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</si>
  <si>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</si>
  <si>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</si>
  <si>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</si>
  <si>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</si>
  <si>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</si>
  <si>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</si>
  <si>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</si>
  <si>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</si>
  <si>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</si>
  <si>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</si>
  <si>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</si>
  <si>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</si>
  <si>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</si>
  <si>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</si>
  <si>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</si>
  <si>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</si>
  <si>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</si>
  <si>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</si>
  <si>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</si>
  <si>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</si>
  <si>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</si>
  <si>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</si>
  <si>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</si>
  <si>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</si>
  <si>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</si>
  <si>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</si>
  <si>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</si>
  <si>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</si>
  <si>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</si>
  <si>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</si>
  <si>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</si>
  <si>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</si>
  <si>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</si>
  <si>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</si>
  <si>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</si>
  <si>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</si>
  <si>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</si>
  <si>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</si>
  <si>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</si>
  <si>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</si>
  <si>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</si>
  <si>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</si>
  <si>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</si>
  <si>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</si>
  <si>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</si>
  <si>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</si>
  <si>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</si>
  <si>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</si>
  <si>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</si>
  <si>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</si>
  <si>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</si>
  <si>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</si>
  <si>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</si>
  <si>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</si>
  <si>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</si>
  <si>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</si>
  <si>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</si>
  <si>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</si>
  <si>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</si>
  <si>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</si>
  <si>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</si>
  <si>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</si>
  <si>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</si>
  <si>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</si>
  <si>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</si>
  <si>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</si>
  <si>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</si>
  <si>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</si>
  <si>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</si>
  <si>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</si>
  <si>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</si>
  <si>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</si>
  <si>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</si>
  <si>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</si>
  <si>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</si>
  <si>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</si>
  <si>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</si>
  <si>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</si>
  <si>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</si>
  <si>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</si>
  <si>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</si>
  <si>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</si>
  <si>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</si>
  <si>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</si>
  <si>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</si>
  <si>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</si>
  <si>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</si>
  <si>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</si>
  <si>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</si>
  <si>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</si>
  <si>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</si>
  <si>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</si>
  <si>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</si>
  <si>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</si>
  <si>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</si>
  <si>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</si>
  <si>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</si>
  <si>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</si>
  <si>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</si>
  <si>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</si>
  <si>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</si>
  <si>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</si>
  <si>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</si>
  <si>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</si>
  <si>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</si>
  <si>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</si>
  <si>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</si>
  <si>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</si>
  <si>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</si>
  <si>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</si>
  <si>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</si>
  <si>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</si>
  <si>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</si>
  <si>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</si>
  <si>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</si>
  <si>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</si>
  <si>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</si>
  <si>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</si>
  <si>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</si>
  <si>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</si>
  <si>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</si>
  <si>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</si>
  <si>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</si>
  <si>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</si>
  <si>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</si>
  <si>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</si>
  <si>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</si>
  <si>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</si>
  <si>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</si>
  <si>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</si>
  <si>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</si>
  <si>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</si>
  <si>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</si>
  <si>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</si>
  <si>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</si>
  <si>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</si>
  <si>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</si>
  <si>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</si>
  <si>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</si>
  <si>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</si>
  <si>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</si>
  <si>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</si>
  <si>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</si>
  <si>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</si>
  <si>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</si>
  <si>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</si>
  <si>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</si>
  <si>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</si>
  <si>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</si>
  <si>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</si>
  <si>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</si>
  <si>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</si>
  <si>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</si>
  <si>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</si>
  <si>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</si>
  <si>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</si>
  <si>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</si>
  <si>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</si>
  <si>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</si>
  <si>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</si>
  <si>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</si>
  <si>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</si>
  <si>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</si>
  <si>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</si>
  <si>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</si>
  <si>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</si>
  <si>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</si>
  <si>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</si>
  <si>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</si>
  <si>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</si>
  <si>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</si>
  <si>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</si>
  <si>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</si>
  <si>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</si>
  <si>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</si>
  <si>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</si>
  <si>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</si>
  <si>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</si>
  <si>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</si>
  <si>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</si>
  <si>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</si>
  <si>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</si>
  <si>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</si>
  <si>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</si>
  <si>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</si>
  <si>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</si>
  <si>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</si>
  <si>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</si>
  <si>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</si>
  <si>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</si>
  <si>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</si>
  <si>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</si>
  <si>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</si>
  <si>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</si>
  <si>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</si>
  <si>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</si>
  <si>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</si>
  <si>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</si>
  <si>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</si>
  <si>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</si>
  <si>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</si>
  <si>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</si>
  <si>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</si>
  <si>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</si>
  <si>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</si>
  <si>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</si>
  <si>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</si>
  <si>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</si>
  <si>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</si>
  <si>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</si>
  <si>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</si>
  <si>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</si>
  <si>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</si>
  <si>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</si>
  <si>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</si>
  <si>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</si>
  <si>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</si>
  <si>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</si>
  <si>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</si>
  <si>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</si>
  <si>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</si>
  <si>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</si>
  <si>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</si>
  <si>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</si>
  <si>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</si>
  <si>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</si>
  <si>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</si>
  <si>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</si>
  <si>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</si>
  <si>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</si>
  <si>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</si>
  <si>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</si>
  <si>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</si>
  <si>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</si>
  <si>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</si>
  <si>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</si>
  <si>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</si>
  <si>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</si>
  <si>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</si>
  <si>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</si>
  <si>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</si>
  <si>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</si>
  <si>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</si>
  <si>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</si>
  <si>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</si>
  <si>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</si>
  <si>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</si>
  <si>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</si>
  <si>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</si>
  <si>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</si>
  <si>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</si>
  <si>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</si>
  <si>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</si>
  <si>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</si>
  <si>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</si>
  <si>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</si>
  <si>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</si>
  <si>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</si>
  <si>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</si>
  <si>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</si>
  <si>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</si>
  <si>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</si>
  <si>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</si>
  <si>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</si>
  <si>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</si>
  <si>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</si>
  <si>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</si>
  <si>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</si>
  <si>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</si>
  <si>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</si>
  <si>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</si>
  <si>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</si>
  <si>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</si>
  <si>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</si>
  <si>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</si>
  <si>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</si>
  <si>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</si>
  <si>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</si>
  <si>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</si>
  <si>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</si>
  <si>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</si>
  <si>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</si>
  <si>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</si>
  <si>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</si>
  <si>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</si>
  <si>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</si>
  <si>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</si>
  <si>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</si>
  <si>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</si>
  <si>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</si>
  <si>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</si>
  <si>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</si>
  <si>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</si>
  <si>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</si>
  <si>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</si>
  <si>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</si>
  <si>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</si>
  <si>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</si>
  <si>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</si>
  <si>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</si>
  <si>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</si>
  <si>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</si>
  <si>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</si>
  <si>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</si>
  <si>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</si>
  <si>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</si>
  <si>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</si>
  <si>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</si>
  <si>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</si>
  <si>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</si>
  <si>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</si>
  <si>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</si>
  <si>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</si>
  <si>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</si>
  <si>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</si>
  <si>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</si>
  <si>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</si>
  <si>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</si>
  <si>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</si>
  <si>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</si>
  <si>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</si>
  <si>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</si>
  <si>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</si>
  <si>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</si>
  <si>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</si>
  <si>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</si>
  <si>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</si>
  <si>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</si>
  <si>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</si>
  <si>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</si>
  <si>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</si>
  <si>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</si>
  <si>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</si>
  <si>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</si>
  <si>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</si>
  <si>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</si>
  <si>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</si>
  <si>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</si>
  <si>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</si>
  <si>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</si>
  <si>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</si>
  <si>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</si>
  <si>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</si>
  <si>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</si>
  <si>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</si>
  <si>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</si>
  <si>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</si>
  <si>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</si>
  <si>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</si>
  <si>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</si>
  <si>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</si>
  <si>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</si>
  <si>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</si>
  <si>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</si>
  <si>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</si>
  <si>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</si>
  <si>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</si>
  <si>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</si>
  <si>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</si>
  <si>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</si>
  <si>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</si>
  <si>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</si>
  <si>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</si>
  <si>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</si>
  <si>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</si>
  <si>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</si>
  <si>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</si>
  <si>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</si>
  <si>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</si>
  <si>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</si>
  <si>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</si>
  <si>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</si>
  <si>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</si>
  <si>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</si>
  <si>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</si>
  <si>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</si>
  <si>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</si>
  <si>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</si>
  <si>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</si>
  <si>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</si>
  <si>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</si>
  <si>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</si>
  <si>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</si>
  <si>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</si>
  <si>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</si>
  <si>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</si>
  <si>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</si>
  <si>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</si>
  <si>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</si>
  <si>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</si>
  <si>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</si>
  <si>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</si>
  <si>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</si>
  <si>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</si>
  <si>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</si>
  <si>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</si>
  <si>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</si>
  <si>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</si>
  <si>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</si>
  <si>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</si>
  <si>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</si>
  <si>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</si>
  <si>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</si>
  <si>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</si>
  <si>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</si>
  <si>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</si>
  <si>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</si>
  <si>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</si>
  <si>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</si>
  <si>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</si>
  <si>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</si>
  <si>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</si>
  <si>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</si>
  <si>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</si>
  <si>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</si>
  <si>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</si>
  <si>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</si>
  <si>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</si>
  <si>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</si>
  <si>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</si>
  <si>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</si>
  <si>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</si>
  <si>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</si>
  <si>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</si>
  <si>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</si>
  <si>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</si>
  <si>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</si>
  <si>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</si>
  <si>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</si>
  <si>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</si>
  <si>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</si>
  <si>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</si>
  <si>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</si>
  <si>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</si>
  <si>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</si>
  <si>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</si>
  <si>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</si>
  <si>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</si>
  <si>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</si>
  <si>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</si>
  <si>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</si>
  <si>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</si>
  <si>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</si>
  <si>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</si>
  <si>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</si>
  <si>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</si>
  <si>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</si>
  <si>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</si>
  <si>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</si>
  <si>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</si>
  <si>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</si>
  <si>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</si>
  <si>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</si>
  <si>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</si>
  <si>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</si>
  <si>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</si>
  <si>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</si>
  <si>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</si>
  <si>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</si>
  <si>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</si>
  <si>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</si>
  <si>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</si>
  <si>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</si>
  <si>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</si>
  <si>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</si>
  <si>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</si>
  <si>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</si>
  <si>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</si>
  <si>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</si>
  <si>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</si>
  <si>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</si>
  <si>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</si>
  <si>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</si>
  <si>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</si>
  <si>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</si>
  <si>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</si>
  <si>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</si>
  <si>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</si>
  <si>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</si>
  <si>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</si>
  <si>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</si>
  <si>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</si>
  <si>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</si>
  <si>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</si>
  <si>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</si>
  <si>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</si>
  <si>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</si>
  <si>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</si>
  <si>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</si>
  <si>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</si>
  <si>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</si>
  <si>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</si>
  <si>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</si>
  <si>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</si>
  <si>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</si>
  <si>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</si>
  <si>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</si>
  <si>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</si>
  <si>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</si>
  <si>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</si>
  <si>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</si>
  <si>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</si>
  <si>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</si>
  <si>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</si>
  <si>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</si>
  <si>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</si>
  <si>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</si>
  <si>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</si>
  <si>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</si>
  <si>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</si>
  <si>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</si>
  <si>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</si>
  <si>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</si>
  <si>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</si>
  <si>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</si>
  <si>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</si>
  <si>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</si>
  <si>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</si>
  <si>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</si>
  <si>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</si>
  <si>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</si>
  <si>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</si>
  <si>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</si>
  <si>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</si>
  <si>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</si>
  <si>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</si>
  <si>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</si>
  <si>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</si>
  <si>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</si>
  <si>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</si>
  <si>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</si>
  <si>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</si>
  <si>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</si>
  <si>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</si>
  <si>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</si>
  <si>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</si>
  <si>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</si>
  <si>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</si>
  <si>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</si>
  <si>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</si>
  <si>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</si>
  <si>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</si>
  <si>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</si>
  <si>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</si>
  <si>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</si>
  <si>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</si>
  <si>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</si>
  <si>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</si>
  <si>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</si>
  <si>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</si>
  <si>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</si>
  <si>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</si>
  <si>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</si>
  <si>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</si>
  <si>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</si>
  <si>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</si>
  <si>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</si>
  <si>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</si>
  <si>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</si>
  <si>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</si>
  <si>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</si>
  <si>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</si>
  <si>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</si>
  <si>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</si>
  <si>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</si>
  <si>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</si>
  <si>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</si>
  <si>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</si>
  <si>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</si>
  <si>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</si>
  <si>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</si>
  <si>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</si>
  <si>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</si>
  <si>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</si>
  <si>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</si>
  <si>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</si>
  <si>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</si>
  <si>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</si>
  <si>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</si>
  <si>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</si>
  <si>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</si>
  <si>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</si>
  <si>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</si>
  <si>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</si>
  <si>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</si>
  <si>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</si>
  <si>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</si>
  <si>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</si>
  <si>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</si>
  <si>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</si>
  <si>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</si>
  <si>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</si>
  <si>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</si>
  <si>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</si>
  <si>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</si>
  <si>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</si>
  <si>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</si>
  <si>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</si>
  <si>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</si>
  <si>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</si>
  <si>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</si>
  <si>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</si>
  <si>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</si>
  <si>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</si>
  <si>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</si>
  <si>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</si>
  <si>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</si>
  <si>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</si>
  <si>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</si>
  <si>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</si>
  <si>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</si>
  <si>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</si>
  <si>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</si>
  <si>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</si>
  <si>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</si>
  <si>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</si>
  <si>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</si>
  <si>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</si>
  <si>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</si>
  <si>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</si>
  <si>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</si>
  <si>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</si>
  <si>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</si>
  <si>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</si>
  <si>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</si>
  <si>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</si>
  <si>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</si>
  <si>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</si>
  <si>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</si>
  <si>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</si>
  <si>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</si>
  <si>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</si>
  <si>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</si>
  <si>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</si>
  <si>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</si>
  <si>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</si>
  <si>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</si>
  <si>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</si>
  <si>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</si>
  <si>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</si>
  <si>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</si>
  <si>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</si>
  <si>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</si>
  <si>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</si>
  <si>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</si>
  <si>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</si>
  <si>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</si>
  <si>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</si>
  <si>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</si>
  <si>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</si>
  <si>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</si>
  <si>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</si>
  <si>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</si>
  <si>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</si>
  <si>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</si>
  <si>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</si>
  <si>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</si>
  <si>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</si>
  <si>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</si>
  <si>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</si>
  <si>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</si>
  <si>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</si>
  <si>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</si>
  <si>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</si>
  <si>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</si>
  <si>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</si>
  <si>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</si>
  <si>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</si>
  <si>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</si>
  <si>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</si>
  <si>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</si>
  <si>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</si>
  <si>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</si>
  <si>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</si>
  <si>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</si>
  <si>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</si>
  <si>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</si>
  <si>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</si>
  <si>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</si>
  <si>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</si>
  <si>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</si>
  <si>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</si>
  <si>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</si>
  <si>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</si>
  <si>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</si>
  <si>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</si>
  <si>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</si>
  <si>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</si>
  <si>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</si>
  <si>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</si>
  <si>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</si>
  <si>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</si>
  <si>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</si>
  <si>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</si>
  <si>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</si>
  <si>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</si>
  <si>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</si>
  <si>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</si>
  <si>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</si>
  <si>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</si>
  <si>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</si>
  <si>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</si>
  <si>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</si>
  <si>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</si>
  <si>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</si>
  <si>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</si>
  <si>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</si>
  <si>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</si>
  <si>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</si>
  <si>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</si>
  <si>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</si>
  <si>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</si>
  <si>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</si>
  <si>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</si>
  <si>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</si>
  <si>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</si>
  <si>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</si>
  <si>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</si>
  <si>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</si>
  <si>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</si>
  <si>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</si>
  <si>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</si>
  <si>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</si>
  <si>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</si>
  <si>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</si>
  <si>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</si>
  <si>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</si>
  <si>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</si>
  <si>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</si>
  <si>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</si>
  <si>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</si>
  <si>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</si>
  <si>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</si>
  <si>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</si>
  <si>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</si>
  <si>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</si>
  <si>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</si>
  <si>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</si>
  <si>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</si>
  <si>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</si>
  <si>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</si>
  <si>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</si>
  <si>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</si>
  <si>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</si>
  <si>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</si>
  <si>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</si>
  <si>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</si>
  <si>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</si>
  <si>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</si>
  <si>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</si>
  <si>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</si>
  <si>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</si>
  <si>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</si>
  <si>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</si>
  <si>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</si>
  <si>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</si>
  <si>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</si>
  <si>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</si>
  <si>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</si>
  <si>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</si>
  <si>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</si>
  <si>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</si>
  <si>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</si>
  <si>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</si>
  <si>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</si>
  <si>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</si>
  <si>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</si>
  <si>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</si>
  <si>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</si>
  <si>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</si>
  <si>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</si>
  <si>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</si>
  <si>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</si>
  <si>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</si>
  <si>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</si>
  <si>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</si>
  <si>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</si>
  <si>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</si>
  <si>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</si>
  <si>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</si>
  <si>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</si>
  <si>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</si>
  <si>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</si>
  <si>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</si>
  <si>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</si>
  <si>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</si>
  <si>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</si>
  <si>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</si>
  <si>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</si>
  <si>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</si>
  <si>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</si>
  <si>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</si>
  <si>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</si>
  <si>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</si>
  <si>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</si>
  <si>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</si>
  <si>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</si>
  <si>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</si>
  <si>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</si>
  <si>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</si>
  <si>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</si>
  <si>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</si>
  <si>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</si>
  <si>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</si>
  <si>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</si>
  <si>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</si>
  <si>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</si>
  <si>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</si>
  <si>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</si>
  <si>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</si>
  <si>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</si>
  <si>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</si>
  <si>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</si>
  <si>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</si>
  <si>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</si>
  <si>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</si>
  <si>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</si>
  <si>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</si>
  <si>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</si>
  <si>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</si>
  <si>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</si>
  <si>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</si>
  <si>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</si>
  <si>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</si>
  <si>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</si>
  <si>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</si>
  <si>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</si>
  <si>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</si>
  <si>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</si>
  <si>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</si>
  <si>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</si>
  <si>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</si>
  <si>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</si>
  <si>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</si>
  <si>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</si>
  <si>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</si>
  <si>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</si>
  <si>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</si>
  <si>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</si>
  <si>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</si>
  <si>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</si>
  <si>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</si>
  <si>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</si>
  <si>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</si>
  <si>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</si>
  <si>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</si>
  <si>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</si>
  <si>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</si>
  <si>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</si>
  <si>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</si>
  <si>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</si>
  <si>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</si>
  <si>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</si>
  <si>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</si>
  <si>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</si>
  <si>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</si>
  <si>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</si>
  <si>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</si>
  <si>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</si>
  <si>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</si>
  <si>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</si>
  <si>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</si>
  <si>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</si>
  <si>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</si>
  <si>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</si>
  <si>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</si>
  <si>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</si>
  <si>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</si>
  <si>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</si>
  <si>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</si>
  <si>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</si>
  <si>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</si>
  <si>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</si>
  <si>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</si>
  <si>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</si>
  <si>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</si>
  <si>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</si>
  <si>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</si>
  <si>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</si>
  <si>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</si>
  <si>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</si>
  <si>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</si>
  <si>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</si>
  <si>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</si>
  <si>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</si>
  <si>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</si>
  <si>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</si>
  <si>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</si>
  <si>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</si>
  <si>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</si>
  <si>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</si>
  <si>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</si>
  <si>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</si>
  <si>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</si>
  <si>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</si>
  <si>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</si>
  <si>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</si>
  <si>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</si>
  <si>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</si>
  <si>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</si>
  <si>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</si>
  <si>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</si>
  <si>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</si>
  <si>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</si>
  <si>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</si>
  <si>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</si>
  <si>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</si>
  <si>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</si>
  <si>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</si>
  <si>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</si>
  <si>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</si>
  <si>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</si>
  <si>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</si>
  <si>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</si>
  <si>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</si>
  <si>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</si>
  <si>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</si>
  <si>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</si>
  <si>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</si>
  <si>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</si>
  <si>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</si>
  <si>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</si>
  <si>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</si>
  <si>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</si>
  <si>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</si>
  <si>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</si>
  <si>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</si>
  <si>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</si>
  <si>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</si>
  <si>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</si>
  <si>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</si>
  <si>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</si>
  <si>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</si>
  <si>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</si>
  <si>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</si>
  <si>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</si>
  <si>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</si>
  <si>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</si>
  <si>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</si>
  <si>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</si>
  <si>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</si>
  <si>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</si>
  <si>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</si>
  <si>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</si>
  <si>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</si>
  <si>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</si>
  <si>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</si>
  <si>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</si>
  <si>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</si>
  <si>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</si>
  <si>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</si>
  <si>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</si>
  <si>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</si>
  <si>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</si>
  <si>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</si>
  <si>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</si>
  <si>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</si>
  <si>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</si>
  <si>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</si>
  <si>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</si>
  <si>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</si>
  <si>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</si>
  <si>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</si>
  <si>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</si>
  <si>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</si>
  <si>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</si>
  <si>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</si>
  <si>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</si>
  <si>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</si>
  <si>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</si>
  <si>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ton CO2e abated, Annual average abatement potential (MtCO2e)</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</si>
  <si>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</si>
  <si>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</si>
  <si>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</si>
  <si>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</si>
  <si>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</si>
  <si>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</si>
  <si>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</si>
  <si>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</si>
  <si>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</si>
  <si>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</si>
  <si>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</si>
  <si>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</si>
  <si>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</si>
  <si>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</si>
  <si>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</si>
  <si>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</si>
  <si>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</si>
  <si>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</si>
  <si>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</si>
  <si>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</si>
  <si>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</si>
  <si>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</si>
  <si>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</si>
  <si>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</si>
  <si>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</si>
  <si>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</si>
  <si>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</si>
  <si>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</si>
  <si>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</si>
  <si>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</si>
  <si>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</si>
  <si>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</si>
  <si>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</si>
  <si>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</si>
  <si>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</si>
  <si>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</si>
  <si>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</si>
  <si>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</si>
  <si>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</si>
  <si>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</si>
  <si>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</si>
  <si>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</si>
  <si>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</si>
  <si>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</si>
  <si>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</si>
  <si>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</si>
  <si>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</si>
  <si>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</si>
  <si>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</si>
  <si>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</si>
  <si>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</si>
  <si>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</si>
  <si>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</si>
  <si>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</si>
  <si>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</si>
  <si>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</si>
  <si>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</si>
  <si>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</si>
  <si>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</si>
  <si>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</si>
  <si>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</si>
  <si>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</si>
  <si>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</si>
  <si>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</si>
  <si>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</si>
  <si>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</si>
  <si>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</si>
  <si>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</si>
  <si>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</si>
  <si>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</si>
  <si>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</si>
  <si>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</si>
  <si>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</si>
  <si>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</si>
  <si>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</si>
  <si>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</si>
  <si>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</si>
  <si>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</si>
  <si>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</si>
  <si>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</si>
  <si>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</si>
  <si>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</si>
  <si>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</si>
  <si>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</si>
  <si>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</si>
  <si>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</si>
  <si>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</si>
  <si>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</si>
  <si>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</si>
  <si>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</si>
  <si>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</si>
  <si>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</si>
  <si>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</si>
  <si>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</si>
  <si>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</si>
  <si>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</si>
  <si>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</si>
  <si>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</si>
  <si>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</si>
  <si>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</si>
  <si>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</si>
  <si>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</si>
  <si>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</si>
  <si>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</si>
  <si>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</si>
  <si>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</si>
  <si>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</si>
  <si>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</si>
  <si>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</si>
  <si>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</si>
  <si>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</si>
  <si>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</si>
  <si>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</si>
  <si>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</si>
  <si>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</si>
  <si>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</si>
  <si>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</si>
  <si>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</si>
  <si>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</si>
  <si>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</si>
  <si>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</si>
  <si>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</si>
  <si>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</si>
  <si>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</si>
  <si>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</si>
  <si>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</si>
  <si>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</si>
  <si>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</si>
  <si>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</si>
  <si>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</si>
  <si>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</si>
  <si>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</si>
  <si>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</si>
  <si>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</si>
  <si>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</si>
  <si>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</si>
  <si>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</si>
  <si>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</si>
  <si>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</si>
  <si>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</si>
  <si>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</si>
  <si>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</si>
  <si>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</si>
  <si>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</si>
  <si>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</si>
  <si>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</si>
  <si>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</si>
  <si>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</si>
  <si>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</si>
  <si>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</si>
  <si>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</si>
  <si>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</si>
  <si>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</si>
  <si>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</si>
  <si>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</si>
  <si>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</si>
  <si>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</si>
  <si>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</si>
  <si>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</si>
  <si>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</si>
  <si>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</si>
  <si>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</si>
  <si>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</si>
  <si>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</si>
  <si>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</si>
  <si>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</si>
  <si>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</si>
  <si>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</si>
  <si>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</si>
  <si>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</si>
  <si>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</si>
  <si>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</si>
  <si>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</si>
  <si>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</si>
  <si>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</si>
  <si>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</si>
  <si>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</si>
  <si>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</si>
  <si>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</si>
  <si>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</si>
  <si>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</si>
  <si>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</si>
  <si>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</si>
  <si>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</si>
  <si>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</si>
  <si>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</si>
  <si>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</si>
  <si>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</si>
  <si>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</si>
  <si>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</si>
  <si>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</si>
  <si>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</si>
  <si>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</si>
  <si>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</si>
  <si>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</si>
  <si>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</si>
  <si>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</si>
  <si>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</si>
  <si>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</si>
  <si>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</si>
  <si>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</si>
  <si>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</si>
  <si>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</si>
  <si>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</si>
  <si>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</si>
  <si>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</si>
  <si>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</si>
  <si>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</si>
  <si>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</si>
  <si>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</si>
  <si>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</si>
  <si>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</si>
  <si>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</si>
  <si>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</si>
  <si>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</si>
  <si>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</si>
  <si>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</si>
  <si>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</si>
  <si>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</si>
  <si>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</si>
  <si>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</si>
  <si>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</si>
  <si>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</si>
  <si>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</si>
  <si>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</si>
  <si>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</si>
  <si>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</si>
  <si>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</si>
  <si>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</si>
  <si>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</si>
  <si>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</si>
  <si>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</si>
  <si>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</si>
  <si>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</si>
  <si>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</si>
  <si>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</si>
  <si>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</si>
  <si>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</si>
  <si>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</si>
  <si>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</si>
  <si>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</si>
  <si>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</si>
  <si>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</si>
  <si>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</si>
  <si>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</si>
  <si>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</si>
  <si>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</si>
  <si>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</si>
  <si>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</si>
  <si>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</si>
  <si>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</si>
  <si>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</si>
  <si>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</si>
  <si>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</si>
  <si>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</si>
  <si>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</si>
  <si>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</si>
  <si>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</si>
  <si>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</si>
  <si>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</si>
  <si>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</si>
  <si>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</si>
  <si>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</si>
  <si>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</si>
  <si>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</si>
  <si>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</si>
  <si>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</si>
  <si>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</si>
  <si>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</si>
  <si>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</si>
  <si>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</si>
  <si>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</si>
  <si>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</si>
  <si>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</si>
  <si>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</si>
  <si>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</si>
  <si>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</si>
  <si>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</si>
  <si>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</si>
  <si>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</si>
  <si>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</si>
  <si>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</si>
  <si>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</si>
  <si>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</si>
  <si>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</si>
  <si>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</si>
  <si>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</si>
  <si>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</si>
  <si>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</si>
  <si>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</si>
  <si>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</si>
  <si>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</si>
  <si>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</si>
  <si>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</si>
  <si>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</si>
  <si>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</si>
  <si>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</si>
  <si>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</si>
  <si>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</si>
  <si>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</si>
  <si>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</si>
  <si>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</si>
  <si>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</si>
  <si>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</si>
  <si>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</si>
  <si>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</si>
  <si>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</si>
  <si>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</si>
  <si>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</si>
  <si>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</si>
  <si>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</si>
  <si>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</si>
  <si>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</si>
  <si>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</si>
  <si>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</si>
  <si>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</si>
  <si>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</si>
  <si>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</si>
  <si>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</si>
  <si>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</si>
  <si>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</si>
  <si>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</si>
  <si>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</si>
  <si>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</si>
  <si>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</si>
  <si>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</si>
  <si>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</si>
  <si>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</si>
  <si>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</si>
  <si>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</si>
  <si>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</si>
  <si>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</si>
  <si>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</si>
  <si>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</si>
  <si>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</si>
  <si>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</si>
  <si>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</si>
  <si>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</si>
  <si>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</si>
  <si>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</si>
  <si>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</si>
  <si>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</si>
  <si>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</si>
  <si>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</si>
  <si>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</si>
  <si>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</si>
  <si>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</si>
  <si>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</si>
  <si>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</si>
  <si>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</si>
  <si>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</si>
  <si>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</si>
  <si>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</si>
  <si>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</si>
  <si>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</si>
  <si>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</si>
  <si>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</si>
  <si>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</si>
  <si>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</si>
  <si>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</si>
  <si>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</si>
  <si>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</si>
  <si>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</si>
  <si>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</si>
  <si>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</si>
  <si>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</si>
  <si>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</si>
  <si>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</si>
  <si>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</si>
  <si>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</si>
  <si>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</si>
  <si>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</si>
  <si>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</si>
  <si>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</si>
  <si>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</si>
  <si>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</si>
  <si>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</si>
  <si>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</si>
  <si>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</si>
  <si>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</si>
  <si>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</si>
  <si>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</si>
  <si>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</si>
  <si>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</si>
  <si>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</si>
  <si>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</si>
  <si>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</si>
  <si>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</si>
  <si>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</si>
  <si>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</si>
  <si>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</si>
  <si>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</si>
  <si>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</si>
  <si>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</si>
  <si>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</si>
  <si>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</si>
  <si>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</si>
  <si>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</si>
  <si>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</si>
  <si>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</si>
  <si>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</si>
  <si>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</si>
  <si>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</si>
  <si>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</si>
  <si>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</si>
  <si>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</si>
  <si>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</si>
  <si>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</si>
  <si>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</si>
  <si>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</si>
  <si>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</si>
  <si>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</si>
  <si>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</si>
  <si>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</si>
  <si>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</si>
  <si>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</si>
  <si>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</si>
  <si>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</si>
  <si>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</si>
  <si>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</si>
  <si>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</si>
  <si>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</si>
  <si>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</si>
  <si>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</si>
  <si>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</si>
  <si>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</si>
  <si>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</si>
  <si>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</si>
  <si>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</si>
  <si>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</si>
  <si>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</si>
  <si>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</si>
  <si>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</si>
  <si>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</si>
  <si>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</si>
  <si>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</si>
  <si>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</si>
  <si>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</si>
  <si>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</si>
  <si>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</si>
  <si>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</si>
  <si>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</si>
  <si>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</si>
  <si>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</si>
  <si>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</si>
  <si>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</si>
  <si>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</si>
  <si>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</si>
  <si>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</si>
  <si>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</si>
  <si>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</si>
  <si>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</si>
  <si>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</si>
  <si>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</si>
  <si>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</si>
  <si>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</si>
  <si>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</si>
  <si>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</si>
  <si>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</si>
  <si>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</si>
  <si>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</si>
  <si>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</si>
  <si>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</si>
  <si>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</si>
  <si>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</si>
  <si>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</si>
  <si>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</si>
  <si>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</si>
  <si>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</si>
  <si>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</si>
  <si>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</si>
  <si>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</si>
  <si>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</si>
  <si>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</si>
  <si>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</si>
  <si>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</si>
  <si>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</si>
  <si>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</si>
  <si>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</si>
  <si>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</si>
  <si>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</si>
  <si>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</si>
  <si>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</si>
  <si>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</si>
  <si>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</si>
  <si>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</si>
  <si>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</si>
  <si>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</si>
  <si>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</si>
  <si>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</si>
  <si>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</si>
  <si>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</si>
  <si>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</si>
  <si>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</si>
  <si>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</si>
  <si>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</si>
  <si>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</si>
  <si>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</si>
  <si>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</si>
  <si>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</si>
  <si>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</si>
  <si>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</si>
  <si>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</si>
  <si>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</si>
  <si>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</si>
  <si>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</si>
  <si>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</si>
  <si>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</si>
  <si>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</si>
  <si>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</si>
  <si>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</si>
  <si>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</si>
  <si>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</si>
  <si>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</si>
  <si>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</si>
  <si>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</si>
  <si>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</si>
  <si>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</si>
  <si>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</si>
  <si>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</si>
  <si>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</si>
  <si>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</si>
  <si>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</si>
  <si>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</si>
  <si>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</si>
  <si>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</si>
  <si>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</si>
  <si>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</si>
  <si>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</si>
  <si>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</si>
  <si>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</si>
  <si>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</si>
  <si>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</si>
  <si>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</si>
  <si>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</si>
  <si>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</si>
  <si>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</si>
  <si>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</si>
  <si>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</si>
  <si>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</si>
  <si>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</si>
  <si>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</si>
  <si>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</si>
  <si>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</si>
  <si>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</si>
  <si>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</si>
  <si>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</si>
  <si>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</si>
  <si>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</si>
  <si>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</si>
  <si>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</si>
  <si>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</si>
  <si>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</si>
  <si>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</si>
  <si>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</si>
  <si>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</si>
  <si>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</si>
  <si>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</si>
  <si>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</si>
  <si>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</si>
  <si>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</si>
  <si>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</si>
  <si>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</si>
  <si>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</si>
  <si>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</si>
  <si>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</si>
  <si>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</si>
  <si>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</si>
  <si>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</si>
  <si>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</si>
  <si>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</si>
  <si>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</si>
  <si>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</si>
  <si>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</si>
  <si>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</si>
  <si>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</si>
  <si>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</si>
  <si>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</si>
  <si>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</si>
  <si>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</si>
  <si>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</si>
  <si>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</si>
  <si>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</si>
  <si>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</si>
  <si>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</si>
  <si>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</si>
  <si>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</si>
  <si>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</si>
  <si>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</si>
  <si>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</si>
  <si>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</si>
  <si>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</si>
  <si>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</si>
  <si>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</si>
  <si>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</si>
  <si>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</si>
  <si>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</si>
  <si>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</si>
  <si>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</si>
  <si>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</si>
  <si>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</si>
  <si>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</si>
  <si>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</si>
  <si>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</si>
  <si>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</si>
  <si>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</si>
  <si>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</si>
  <si>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</si>
  <si>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</si>
  <si>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</si>
  <si>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</si>
  <si>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</si>
  <si>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</si>
  <si>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</si>
  <si>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</si>
  <si>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</si>
  <si>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</si>
  <si>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</si>
  <si>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</si>
  <si>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</si>
  <si>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</si>
  <si>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Output Change in GDP; Output Cumulative Total CO2e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</si>
</sst>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6">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1137</v>
      </c>
    </row>
    <row r="11" spans="1:2">
      <c r="A11" s="43"/>
    </row>
    <row r="12" spans="1:2">
      <c r="A12" s="5" t="s">
        <v>114</v>
      </c>
    </row>
    <row r="13" spans="1:2">
      <c r="A13" s="5" t="s">
        <v>115</v>
      </c>
    </row>
    <row r="14" spans="1:2">
      <c r="A14" s="5" t="s">
        <v>116</v>
      </c>
    </row>
    <row r="16" spans="1:2">
      <c r="A16" s="44" t="s">
        <v>1231</v>
      </c>
      <c r="B16" s="113"/>
    </row>
    <row r="17" spans="1:2">
      <c r="A17" s="115" t="s">
        <v>1212</v>
      </c>
      <c r="B17" s="71">
        <f>MAX(PolicyLevers!H:H)</f>
        <v>907</v>
      </c>
    </row>
    <row r="18" spans="1:2">
      <c r="A18" s="116" t="s">
        <v>1230</v>
      </c>
      <c r="B18" s="71" t="str">
        <f t="array" ref="B18">IF(MIN(IF(COUNTIF(PolicyLevers!$H$2:$H$1669,PolicyLevers!$H$2:$H$1669)&gt;1,PolicyLevers!$H$2:$H$1669, ""))=0,"No duplicate ID numbers",MIN(IF(COUNTIF(PolicyLevers!$H$2:$H$1669,PolicyLevers!$H$2:$H$1669)&gt;1,PolicyLevers!$H$2:$H$1669, "")))</f>
        <v>No duplicate ID numbers</v>
      </c>
    </row>
    <row r="19" spans="1:2" ht="30">
      <c r="A19" s="48" t="s">
        <v>1390</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1223</v>
      </c>
      <c r="B21" s="113"/>
    </row>
    <row r="22" spans="1:2">
      <c r="A22" s="5" t="s">
        <v>1224</v>
      </c>
    </row>
    <row r="23" spans="1:2">
      <c r="A23" s="5" t="s">
        <v>1208</v>
      </c>
    </row>
    <row r="24" spans="1:2">
      <c r="A24" s="5" t="s">
        <v>1209</v>
      </c>
    </row>
    <row r="25" spans="1:2">
      <c r="A25" s="5" t="s">
        <v>1210</v>
      </c>
    </row>
    <row r="26" spans="1:2">
      <c r="A26" s="5" t="s">
        <v>1211</v>
      </c>
    </row>
    <row r="28" spans="1:2">
      <c r="A28" s="5" t="s">
        <v>1225</v>
      </c>
    </row>
    <row r="29" spans="1:2">
      <c r="A29" s="5" t="s">
        <v>1206</v>
      </c>
    </row>
    <row r="30" spans="1:2">
      <c r="A30" s="5" t="s">
        <v>1207</v>
      </c>
    </row>
    <row r="32" spans="1:2">
      <c r="A32" s="5" t="s">
        <v>1226</v>
      </c>
    </row>
    <row r="33" spans="1:2">
      <c r="A33" s="5" t="s">
        <v>1213</v>
      </c>
    </row>
    <row r="34" spans="1:2">
      <c r="A34" s="5" t="s">
        <v>1214</v>
      </c>
    </row>
    <row r="36" spans="1:2">
      <c r="A36" s="5" t="s">
        <v>1227</v>
      </c>
    </row>
    <row r="37" spans="1:2">
      <c r="A37" s="5" t="s">
        <v>1215</v>
      </c>
    </row>
    <row r="38" spans="1:2">
      <c r="A38" s="5" t="s">
        <v>1216</v>
      </c>
    </row>
    <row r="40" spans="1:2">
      <c r="A40" s="44" t="s">
        <v>1217</v>
      </c>
      <c r="B40" s="113"/>
    </row>
    <row r="41" spans="1:2">
      <c r="A41" s="5" t="s">
        <v>1218</v>
      </c>
    </row>
    <row r="42" spans="1:2">
      <c r="A42" s="5" t="s">
        <v>1219</v>
      </c>
    </row>
    <row r="44" spans="1:2">
      <c r="A44" s="5" t="s">
        <v>1220</v>
      </c>
    </row>
    <row r="45" spans="1:2">
      <c r="A45" s="5" t="s">
        <v>1228</v>
      </c>
    </row>
    <row r="46" spans="1:2">
      <c r="A46" s="5" t="s">
        <v>1221</v>
      </c>
    </row>
    <row r="47" spans="1:2">
      <c r="A47" s="5" t="s">
        <v>1222</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341" activePane="bottomLeft" state="frozen"/>
      <selection pane="bottomLeft" activeCell="J2" sqref="J2:J707"/>
    </sheetView>
  </sheetViews>
  <sheetFormatPr defaultColWidth="9.140625" defaultRowHeight="15"/>
  <cols>
    <col min="1" max="1" width="42.5703125" style="412" customWidth="1"/>
    <col min="2" max="2" width="28.42578125" style="349" customWidth="1"/>
    <col min="3" max="3" width="36.5703125" style="412" customWidth="1"/>
    <col min="4" max="5" width="18.85546875" style="5" customWidth="1"/>
    <col min="6" max="7" width="23.140625" style="5" customWidth="1"/>
    <col min="8" max="8" width="19.42578125" style="413" customWidth="1"/>
    <col min="9" max="9" width="21.28515625" style="5" customWidth="1"/>
    <col min="10" max="10" width="21.28515625" style="413" customWidth="1"/>
    <col min="11" max="11" width="16.85546875" style="5" customWidth="1"/>
    <col min="12" max="12" width="19" style="5" customWidth="1"/>
    <col min="13" max="14" width="19.140625" style="411" customWidth="1"/>
    <col min="15" max="15" width="28.42578125" style="5" customWidth="1"/>
    <col min="16" max="16" width="117.28515625" style="5" customWidth="1"/>
    <col min="17" max="17" width="52.42578125" style="5" customWidth="1"/>
    <col min="18" max="18" width="43.42578125" style="317" customWidth="1"/>
    <col min="19" max="19" width="47.85546875" style="343" customWidth="1"/>
    <col min="20" max="20" width="37.28515625" style="410" customWidth="1"/>
    <col min="21" max="16384" width="9.14062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704</v>
      </c>
      <c r="D2" s="312" t="s">
        <v>40</v>
      </c>
      <c r="E2" s="312" t="s">
        <v>530</v>
      </c>
      <c r="F2" s="312" t="s">
        <v>40</v>
      </c>
      <c r="G2" s="312" t="s">
        <v>753</v>
      </c>
      <c r="H2" s="313">
        <v>300</v>
      </c>
      <c r="I2" s="314" t="s">
        <v>46</v>
      </c>
      <c r="J2" s="312" t="str">
        <f>A2</f>
        <v>Transportation</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 t="shared" ref="J3:J66" si="1">A3</f>
        <v>Transportation</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 t="shared" si="1"/>
        <v>Transportation</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 t="shared" si="1"/>
        <v>Transportation</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 t="shared" si="1"/>
        <v>Transportation</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 t="shared" si="1"/>
        <v>Transportation</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 t="shared" si="1"/>
        <v>Transportation</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 t="shared" si="1"/>
        <v>Transportation</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 t="shared" si="1"/>
        <v>Transportation</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 t="shared" si="1"/>
        <v>Transportation</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753</v>
      </c>
      <c r="H12" s="313">
        <v>310</v>
      </c>
      <c r="I12" s="314" t="s">
        <v>46</v>
      </c>
      <c r="J12" s="312" t="str">
        <f t="shared" si="1"/>
        <v>Transportation</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 t="shared" si="1"/>
        <v>Transportation</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 t="shared" si="1"/>
        <v>Transportation</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 t="shared" si="1"/>
        <v>Transportation</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 t="shared" si="1"/>
        <v>Transportation</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 t="shared" si="1"/>
        <v>Transportation</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 t="shared" si="1"/>
        <v>Transportation</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 t="shared" si="1"/>
        <v>Transportation</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 t="shared" si="1"/>
        <v>Transportation</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 t="shared" si="1"/>
        <v>Transportation</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753</v>
      </c>
      <c r="H22" s="313">
        <v>320</v>
      </c>
      <c r="I22" s="314" t="s">
        <v>46</v>
      </c>
      <c r="J22" s="312" t="str">
        <f t="shared" si="1"/>
        <v>Transportation</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2">C$2</f>
        <v>Percentage Reduction of Separately Regulated Pollutants</v>
      </c>
      <c r="D23" s="312" t="s">
        <v>42</v>
      </c>
      <c r="E23" s="312" t="s">
        <v>505</v>
      </c>
      <c r="F23" s="312" t="s">
        <v>42</v>
      </c>
      <c r="G23" s="312" t="s">
        <v>505</v>
      </c>
      <c r="H23" s="313">
        <v>321</v>
      </c>
      <c r="I23" s="324" t="s">
        <v>47</v>
      </c>
      <c r="J23" s="312" t="str">
        <f t="shared" si="1"/>
        <v>Transportation</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2"/>
        <v>Percentage Reduction of Separately Regulated Pollutants</v>
      </c>
      <c r="D24" s="312" t="s">
        <v>42</v>
      </c>
      <c r="E24" s="312" t="s">
        <v>531</v>
      </c>
      <c r="F24" s="312" t="s">
        <v>42</v>
      </c>
      <c r="G24" s="312" t="s">
        <v>531</v>
      </c>
      <c r="H24" s="313">
        <v>322</v>
      </c>
      <c r="I24" s="314" t="s">
        <v>46</v>
      </c>
      <c r="J24" s="312" t="str">
        <f t="shared" si="1"/>
        <v>Transportation</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2"/>
        <v>Percentage Reduction of Separately Regulated Pollutants</v>
      </c>
      <c r="D25" s="312" t="s">
        <v>42</v>
      </c>
      <c r="E25" s="312" t="s">
        <v>532</v>
      </c>
      <c r="F25" s="312" t="s">
        <v>42</v>
      </c>
      <c r="G25" s="312" t="s">
        <v>532</v>
      </c>
      <c r="H25" s="313">
        <v>323</v>
      </c>
      <c r="I25" s="324" t="s">
        <v>47</v>
      </c>
      <c r="J25" s="312" t="str">
        <f t="shared" si="1"/>
        <v>Transportation</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2"/>
        <v>Percentage Reduction of Separately Regulated Pollutants</v>
      </c>
      <c r="D26" s="312" t="s">
        <v>42</v>
      </c>
      <c r="E26" s="312" t="s">
        <v>533</v>
      </c>
      <c r="F26" s="312" t="s">
        <v>42</v>
      </c>
      <c r="G26" s="312" t="s">
        <v>622</v>
      </c>
      <c r="H26" s="313">
        <v>324</v>
      </c>
      <c r="I26" s="324" t="s">
        <v>47</v>
      </c>
      <c r="J26" s="312" t="str">
        <f t="shared" si="1"/>
        <v>Transportation</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2"/>
        <v>Percentage Reduction of Separately Regulated Pollutants</v>
      </c>
      <c r="D27" s="312" t="s">
        <v>42</v>
      </c>
      <c r="E27" s="312" t="s">
        <v>534</v>
      </c>
      <c r="F27" s="312" t="s">
        <v>42</v>
      </c>
      <c r="G27" s="312" t="s">
        <v>534</v>
      </c>
      <c r="H27" s="313">
        <v>325</v>
      </c>
      <c r="I27" s="324" t="s">
        <v>47</v>
      </c>
      <c r="J27" s="312" t="str">
        <f t="shared" si="1"/>
        <v>Transportation</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2"/>
        <v>Percentage Reduction of Separately Regulated Pollutants</v>
      </c>
      <c r="D28" s="312" t="s">
        <v>42</v>
      </c>
      <c r="E28" s="312" t="s">
        <v>535</v>
      </c>
      <c r="F28" s="312" t="s">
        <v>42</v>
      </c>
      <c r="G28" s="312" t="s">
        <v>535</v>
      </c>
      <c r="H28" s="313">
        <v>326</v>
      </c>
      <c r="I28" s="324" t="s">
        <v>47</v>
      </c>
      <c r="J28" s="312" t="str">
        <f t="shared" si="1"/>
        <v>Transportation</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2"/>
        <v>Percentage Reduction of Separately Regulated Pollutants</v>
      </c>
      <c r="D29" s="312" t="s">
        <v>42</v>
      </c>
      <c r="E29" s="312" t="s">
        <v>536</v>
      </c>
      <c r="F29" s="312" t="s">
        <v>42</v>
      </c>
      <c r="G29" s="312" t="s">
        <v>536</v>
      </c>
      <c r="H29" s="313">
        <v>327</v>
      </c>
      <c r="I29" s="324" t="s">
        <v>47</v>
      </c>
      <c r="J29" s="312" t="str">
        <f t="shared" si="1"/>
        <v>Transportation</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2"/>
        <v>Percentage Reduction of Separately Regulated Pollutants</v>
      </c>
      <c r="D30" s="312" t="s">
        <v>42</v>
      </c>
      <c r="E30" s="312" t="s">
        <v>537</v>
      </c>
      <c r="F30" s="312" t="s">
        <v>42</v>
      </c>
      <c r="G30" s="312" t="s">
        <v>537</v>
      </c>
      <c r="H30" s="313">
        <v>328</v>
      </c>
      <c r="I30" s="324" t="s">
        <v>47</v>
      </c>
      <c r="J30" s="312" t="str">
        <f t="shared" si="1"/>
        <v>Transportation</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2"/>
        <v>Percentage Reduction of Separately Regulated Pollutants</v>
      </c>
      <c r="D31" s="312" t="s">
        <v>42</v>
      </c>
      <c r="E31" s="312" t="s">
        <v>538</v>
      </c>
      <c r="F31" s="312" t="s">
        <v>42</v>
      </c>
      <c r="G31" s="312" t="s">
        <v>538</v>
      </c>
      <c r="H31" s="313">
        <v>329</v>
      </c>
      <c r="I31" s="324" t="s">
        <v>47</v>
      </c>
      <c r="J31" s="312" t="str">
        <f t="shared" si="1"/>
        <v>Transportation</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2"/>
        <v>Percentage Reduction of Separately Regulated Pollutants</v>
      </c>
      <c r="D32" s="312" t="s">
        <v>43</v>
      </c>
      <c r="E32" s="312" t="s">
        <v>530</v>
      </c>
      <c r="F32" s="312" t="s">
        <v>43</v>
      </c>
      <c r="G32" s="312" t="s">
        <v>753</v>
      </c>
      <c r="H32" s="313">
        <v>330</v>
      </c>
      <c r="I32" s="314" t="s">
        <v>46</v>
      </c>
      <c r="J32" s="312" t="str">
        <f t="shared" si="1"/>
        <v>Transportation</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3">C$2</f>
        <v>Percentage Reduction of Separately Regulated Pollutants</v>
      </c>
      <c r="D33" s="312" t="s">
        <v>43</v>
      </c>
      <c r="E33" s="312" t="s">
        <v>505</v>
      </c>
      <c r="F33" s="312" t="s">
        <v>43</v>
      </c>
      <c r="G33" s="312" t="s">
        <v>505</v>
      </c>
      <c r="H33" s="313">
        <v>331</v>
      </c>
      <c r="I33" s="314" t="s">
        <v>46</v>
      </c>
      <c r="J33" s="312" t="str">
        <f t="shared" si="1"/>
        <v>Transportation</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3"/>
        <v>Percentage Reduction of Separately Regulated Pollutants</v>
      </c>
      <c r="D34" s="312" t="s">
        <v>43</v>
      </c>
      <c r="E34" s="312" t="s">
        <v>531</v>
      </c>
      <c r="F34" s="312" t="s">
        <v>43</v>
      </c>
      <c r="G34" s="312" t="s">
        <v>531</v>
      </c>
      <c r="H34" s="313">
        <v>332</v>
      </c>
      <c r="I34" s="314" t="s">
        <v>46</v>
      </c>
      <c r="J34" s="312" t="str">
        <f t="shared" si="1"/>
        <v>Transportation</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3"/>
        <v>Percentage Reduction of Separately Regulated Pollutants</v>
      </c>
      <c r="D35" s="312" t="s">
        <v>43</v>
      </c>
      <c r="E35" s="312" t="s">
        <v>532</v>
      </c>
      <c r="F35" s="312" t="s">
        <v>43</v>
      </c>
      <c r="G35" s="312" t="s">
        <v>532</v>
      </c>
      <c r="H35" s="313">
        <v>333</v>
      </c>
      <c r="I35" s="314" t="s">
        <v>46</v>
      </c>
      <c r="J35" s="312" t="str">
        <f t="shared" si="1"/>
        <v>Transportation</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3"/>
        <v>Percentage Reduction of Separately Regulated Pollutants</v>
      </c>
      <c r="D36" s="312" t="s">
        <v>43</v>
      </c>
      <c r="E36" s="312" t="s">
        <v>533</v>
      </c>
      <c r="F36" s="312" t="s">
        <v>43</v>
      </c>
      <c r="G36" s="312" t="s">
        <v>622</v>
      </c>
      <c r="H36" s="313">
        <v>334</v>
      </c>
      <c r="I36" s="314" t="s">
        <v>46</v>
      </c>
      <c r="J36" s="312" t="str">
        <f t="shared" si="1"/>
        <v>Transportation</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3"/>
        <v>Percentage Reduction of Separately Regulated Pollutants</v>
      </c>
      <c r="D37" s="312" t="s">
        <v>43</v>
      </c>
      <c r="E37" s="312" t="s">
        <v>534</v>
      </c>
      <c r="F37" s="312" t="s">
        <v>43</v>
      </c>
      <c r="G37" s="312" t="s">
        <v>534</v>
      </c>
      <c r="H37" s="313">
        <v>335</v>
      </c>
      <c r="I37" s="324" t="s">
        <v>47</v>
      </c>
      <c r="J37" s="312" t="str">
        <f t="shared" si="1"/>
        <v>Transportation</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3"/>
        <v>Percentage Reduction of Separately Regulated Pollutants</v>
      </c>
      <c r="D38" s="312" t="s">
        <v>43</v>
      </c>
      <c r="E38" s="312" t="s">
        <v>535</v>
      </c>
      <c r="F38" s="312" t="s">
        <v>43</v>
      </c>
      <c r="G38" s="312" t="s">
        <v>535</v>
      </c>
      <c r="H38" s="313">
        <v>336</v>
      </c>
      <c r="I38" s="314" t="s">
        <v>46</v>
      </c>
      <c r="J38" s="312" t="str">
        <f t="shared" si="1"/>
        <v>Transportation</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3"/>
        <v>Percentage Reduction of Separately Regulated Pollutants</v>
      </c>
      <c r="D39" s="312" t="s">
        <v>43</v>
      </c>
      <c r="E39" s="312" t="s">
        <v>536</v>
      </c>
      <c r="F39" s="312" t="s">
        <v>43</v>
      </c>
      <c r="G39" s="312" t="s">
        <v>536</v>
      </c>
      <c r="H39" s="313">
        <v>337</v>
      </c>
      <c r="I39" s="314" t="s">
        <v>46</v>
      </c>
      <c r="J39" s="312" t="str">
        <f t="shared" si="1"/>
        <v>Transportation</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3"/>
        <v>Percentage Reduction of Separately Regulated Pollutants</v>
      </c>
      <c r="D40" s="312" t="s">
        <v>43</v>
      </c>
      <c r="E40" s="312" t="s">
        <v>537</v>
      </c>
      <c r="F40" s="312" t="s">
        <v>43</v>
      </c>
      <c r="G40" s="312" t="s">
        <v>537</v>
      </c>
      <c r="H40" s="313">
        <v>338</v>
      </c>
      <c r="I40" s="324" t="s">
        <v>47</v>
      </c>
      <c r="J40" s="312" t="str">
        <f t="shared" si="1"/>
        <v>Transportation</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3"/>
        <v>Percentage Reduction of Separately Regulated Pollutants</v>
      </c>
      <c r="D41" s="312" t="s">
        <v>43</v>
      </c>
      <c r="E41" s="312" t="s">
        <v>538</v>
      </c>
      <c r="F41" s="312" t="s">
        <v>43</v>
      </c>
      <c r="G41" s="312" t="s">
        <v>538</v>
      </c>
      <c r="H41" s="313">
        <v>339</v>
      </c>
      <c r="I41" s="324" t="s">
        <v>47</v>
      </c>
      <c r="J41" s="312" t="str">
        <f t="shared" si="1"/>
        <v>Transportation</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3"/>
        <v>Percentage Reduction of Separately Regulated Pollutants</v>
      </c>
      <c r="D42" s="312" t="s">
        <v>44</v>
      </c>
      <c r="E42" s="312" t="s">
        <v>530</v>
      </c>
      <c r="F42" s="312" t="s">
        <v>44</v>
      </c>
      <c r="G42" s="312" t="s">
        <v>753</v>
      </c>
      <c r="H42" s="313">
        <v>340</v>
      </c>
      <c r="I42" s="314" t="s">
        <v>46</v>
      </c>
      <c r="J42" s="312" t="str">
        <f t="shared" si="1"/>
        <v>Transportation</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3"/>
        <v>Percentage Reduction of Separately Regulated Pollutants</v>
      </c>
      <c r="D43" s="312" t="s">
        <v>44</v>
      </c>
      <c r="E43" s="312" t="s">
        <v>505</v>
      </c>
      <c r="F43" s="312" t="s">
        <v>44</v>
      </c>
      <c r="G43" s="312" t="s">
        <v>505</v>
      </c>
      <c r="H43" s="313">
        <v>341</v>
      </c>
      <c r="I43" s="314" t="s">
        <v>46</v>
      </c>
      <c r="J43" s="312" t="str">
        <f t="shared" si="1"/>
        <v>Transportation</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3"/>
        <v>Percentage Reduction of Separately Regulated Pollutants</v>
      </c>
      <c r="D44" s="312" t="s">
        <v>44</v>
      </c>
      <c r="E44" s="312" t="s">
        <v>531</v>
      </c>
      <c r="F44" s="312" t="s">
        <v>44</v>
      </c>
      <c r="G44" s="312" t="s">
        <v>531</v>
      </c>
      <c r="H44" s="313">
        <v>342</v>
      </c>
      <c r="I44" s="314" t="s">
        <v>46</v>
      </c>
      <c r="J44" s="312" t="str">
        <f t="shared" si="1"/>
        <v>Transportation</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3"/>
        <v>Percentage Reduction of Separately Regulated Pollutants</v>
      </c>
      <c r="D45" s="312" t="s">
        <v>44</v>
      </c>
      <c r="E45" s="312" t="s">
        <v>532</v>
      </c>
      <c r="F45" s="312" t="s">
        <v>44</v>
      </c>
      <c r="G45" s="312" t="s">
        <v>532</v>
      </c>
      <c r="H45" s="313">
        <v>343</v>
      </c>
      <c r="I45" s="314" t="s">
        <v>46</v>
      </c>
      <c r="J45" s="312" t="str">
        <f t="shared" si="1"/>
        <v>Transportation</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3"/>
        <v>Percentage Reduction of Separately Regulated Pollutants</v>
      </c>
      <c r="D46" s="312" t="s">
        <v>44</v>
      </c>
      <c r="E46" s="312" t="s">
        <v>533</v>
      </c>
      <c r="F46" s="312" t="s">
        <v>44</v>
      </c>
      <c r="G46" s="312" t="s">
        <v>622</v>
      </c>
      <c r="H46" s="313">
        <v>344</v>
      </c>
      <c r="I46" s="314" t="s">
        <v>46</v>
      </c>
      <c r="J46" s="312" t="str">
        <f t="shared" si="1"/>
        <v>Transportation</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3"/>
        <v>Percentage Reduction of Separately Regulated Pollutants</v>
      </c>
      <c r="D47" s="312" t="s">
        <v>44</v>
      </c>
      <c r="E47" s="312" t="s">
        <v>534</v>
      </c>
      <c r="F47" s="312" t="s">
        <v>44</v>
      </c>
      <c r="G47" s="312" t="s">
        <v>534</v>
      </c>
      <c r="H47" s="313">
        <v>345</v>
      </c>
      <c r="I47" s="324" t="s">
        <v>47</v>
      </c>
      <c r="J47" s="312" t="str">
        <f t="shared" si="1"/>
        <v>Transportation</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3"/>
        <v>Percentage Reduction of Separately Regulated Pollutants</v>
      </c>
      <c r="D48" s="312" t="s">
        <v>44</v>
      </c>
      <c r="E48" s="312" t="s">
        <v>535</v>
      </c>
      <c r="F48" s="312" t="s">
        <v>44</v>
      </c>
      <c r="G48" s="312" t="s">
        <v>535</v>
      </c>
      <c r="H48" s="313">
        <v>346</v>
      </c>
      <c r="I48" s="314" t="s">
        <v>46</v>
      </c>
      <c r="J48" s="312" t="str">
        <f t="shared" si="1"/>
        <v>Transportation</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3"/>
        <v>Percentage Reduction of Separately Regulated Pollutants</v>
      </c>
      <c r="D49" s="312" t="s">
        <v>44</v>
      </c>
      <c r="E49" s="312" t="s">
        <v>536</v>
      </c>
      <c r="F49" s="312" t="s">
        <v>44</v>
      </c>
      <c r="G49" s="312" t="s">
        <v>536</v>
      </c>
      <c r="H49" s="313">
        <v>347</v>
      </c>
      <c r="I49" s="314" t="s">
        <v>46</v>
      </c>
      <c r="J49" s="312" t="str">
        <f t="shared" si="1"/>
        <v>Transportation</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3"/>
        <v>Percentage Reduction of Separately Regulated Pollutants</v>
      </c>
      <c r="D50" s="312" t="s">
        <v>44</v>
      </c>
      <c r="E50" s="312" t="s">
        <v>537</v>
      </c>
      <c r="F50" s="312" t="s">
        <v>44</v>
      </c>
      <c r="G50" s="312" t="s">
        <v>537</v>
      </c>
      <c r="H50" s="313">
        <v>348</v>
      </c>
      <c r="I50" s="324" t="s">
        <v>47</v>
      </c>
      <c r="J50" s="312" t="str">
        <f t="shared" si="1"/>
        <v>Transportation</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3"/>
        <v>Percentage Reduction of Separately Regulated Pollutants</v>
      </c>
      <c r="D51" s="312" t="s">
        <v>44</v>
      </c>
      <c r="E51" s="312" t="s">
        <v>538</v>
      </c>
      <c r="F51" s="312" t="s">
        <v>44</v>
      </c>
      <c r="G51" s="312" t="s">
        <v>538</v>
      </c>
      <c r="H51" s="313">
        <v>349</v>
      </c>
      <c r="I51" s="324" t="s">
        <v>47</v>
      </c>
      <c r="J51" s="312" t="str">
        <f t="shared" si="1"/>
        <v>Transportation</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3"/>
        <v>Percentage Reduction of Separately Regulated Pollutants</v>
      </c>
      <c r="D52" s="312" t="s">
        <v>118</v>
      </c>
      <c r="E52" s="312" t="s">
        <v>530</v>
      </c>
      <c r="F52" s="318" t="s">
        <v>1713</v>
      </c>
      <c r="G52" s="312" t="s">
        <v>753</v>
      </c>
      <c r="H52" s="313">
        <v>350</v>
      </c>
      <c r="I52" s="314" t="s">
        <v>46</v>
      </c>
      <c r="J52" s="312" t="str">
        <f t="shared" si="1"/>
        <v>Transportation</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3"/>
        <v>Percentage Reduction of Separately Regulated Pollutants</v>
      </c>
      <c r="D53" s="312" t="s">
        <v>118</v>
      </c>
      <c r="E53" s="312" t="s">
        <v>505</v>
      </c>
      <c r="F53" s="318" t="s">
        <v>1713</v>
      </c>
      <c r="G53" s="312" t="s">
        <v>505</v>
      </c>
      <c r="H53" s="313">
        <v>351</v>
      </c>
      <c r="I53" s="314" t="s">
        <v>46</v>
      </c>
      <c r="J53" s="312" t="str">
        <f t="shared" si="1"/>
        <v>Transportation</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3"/>
        <v>Percentage Reduction of Separately Regulated Pollutants</v>
      </c>
      <c r="D54" s="312" t="s">
        <v>118</v>
      </c>
      <c r="E54" s="312" t="s">
        <v>531</v>
      </c>
      <c r="F54" s="318" t="s">
        <v>1713</v>
      </c>
      <c r="G54" s="312" t="s">
        <v>531</v>
      </c>
      <c r="H54" s="313">
        <v>352</v>
      </c>
      <c r="I54" s="314" t="s">
        <v>46</v>
      </c>
      <c r="J54" s="312" t="str">
        <f t="shared" si="1"/>
        <v>Transportation</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3"/>
        <v>Percentage Reduction of Separately Regulated Pollutants</v>
      </c>
      <c r="D55" s="312" t="s">
        <v>118</v>
      </c>
      <c r="E55" s="312" t="s">
        <v>532</v>
      </c>
      <c r="F55" s="318" t="s">
        <v>1713</v>
      </c>
      <c r="G55" s="312" t="s">
        <v>532</v>
      </c>
      <c r="H55" s="313">
        <v>353</v>
      </c>
      <c r="I55" s="314" t="s">
        <v>46</v>
      </c>
      <c r="J55" s="312" t="str">
        <f t="shared" si="1"/>
        <v>Transportation</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3"/>
        <v>Percentage Reduction of Separately Regulated Pollutants</v>
      </c>
      <c r="D56" s="312" t="s">
        <v>118</v>
      </c>
      <c r="E56" s="312" t="s">
        <v>533</v>
      </c>
      <c r="F56" s="318" t="s">
        <v>1713</v>
      </c>
      <c r="G56" s="312" t="s">
        <v>622</v>
      </c>
      <c r="H56" s="313">
        <v>354</v>
      </c>
      <c r="I56" s="314" t="s">
        <v>46</v>
      </c>
      <c r="J56" s="312" t="str">
        <f t="shared" si="1"/>
        <v>Transportation</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3"/>
        <v>Percentage Reduction of Separately Regulated Pollutants</v>
      </c>
      <c r="D57" s="312" t="s">
        <v>118</v>
      </c>
      <c r="E57" s="312" t="s">
        <v>534</v>
      </c>
      <c r="F57" s="318" t="s">
        <v>1713</v>
      </c>
      <c r="G57" s="312" t="s">
        <v>534</v>
      </c>
      <c r="H57" s="323">
        <v>355</v>
      </c>
      <c r="I57" s="326" t="s">
        <v>47</v>
      </c>
      <c r="J57" s="312" t="str">
        <f t="shared" si="1"/>
        <v>Transportation</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3"/>
        <v>Percentage Reduction of Separately Regulated Pollutants</v>
      </c>
      <c r="D58" s="312" t="s">
        <v>118</v>
      </c>
      <c r="E58" s="312" t="s">
        <v>535</v>
      </c>
      <c r="F58" s="318" t="s">
        <v>1713</v>
      </c>
      <c r="G58" s="312" t="s">
        <v>535</v>
      </c>
      <c r="H58" s="313">
        <v>356</v>
      </c>
      <c r="I58" s="314" t="s">
        <v>46</v>
      </c>
      <c r="J58" s="312" t="str">
        <f t="shared" si="1"/>
        <v>Transportation</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3"/>
        <v>Percentage Reduction of Separately Regulated Pollutants</v>
      </c>
      <c r="D59" s="312" t="s">
        <v>118</v>
      </c>
      <c r="E59" s="312" t="s">
        <v>536</v>
      </c>
      <c r="F59" s="318" t="s">
        <v>1713</v>
      </c>
      <c r="G59" s="312" t="s">
        <v>536</v>
      </c>
      <c r="H59" s="313">
        <v>357</v>
      </c>
      <c r="I59" s="314" t="s">
        <v>46</v>
      </c>
      <c r="J59" s="312" t="str">
        <f t="shared" si="1"/>
        <v>Transportation</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3"/>
        <v>Percentage Reduction of Separately Regulated Pollutants</v>
      </c>
      <c r="D60" s="312" t="s">
        <v>118</v>
      </c>
      <c r="E60" s="312" t="s">
        <v>537</v>
      </c>
      <c r="F60" s="318" t="s">
        <v>1713</v>
      </c>
      <c r="G60" s="312" t="s">
        <v>537</v>
      </c>
      <c r="H60" s="313">
        <v>358</v>
      </c>
      <c r="I60" s="324" t="s">
        <v>47</v>
      </c>
      <c r="J60" s="312" t="str">
        <f t="shared" si="1"/>
        <v>Transportation</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3"/>
        <v>Percentage Reduction of Separately Regulated Pollutants</v>
      </c>
      <c r="D61" s="312" t="s">
        <v>118</v>
      </c>
      <c r="E61" s="312" t="s">
        <v>538</v>
      </c>
      <c r="F61" s="318" t="s">
        <v>1713</v>
      </c>
      <c r="G61" s="312" t="s">
        <v>538</v>
      </c>
      <c r="H61" s="313">
        <v>359</v>
      </c>
      <c r="I61" s="324" t="s">
        <v>47</v>
      </c>
      <c r="J61" s="312" t="str">
        <f t="shared" si="1"/>
        <v>Transportation</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788</v>
      </c>
      <c r="H62" s="313">
        <v>360</v>
      </c>
      <c r="I62" s="324" t="s">
        <v>46</v>
      </c>
      <c r="J62" s="312" t="str">
        <f t="shared" si="1"/>
        <v>Transportation</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784</v>
      </c>
      <c r="D63" s="314"/>
      <c r="E63" s="314"/>
      <c r="F63" s="314"/>
      <c r="G63" s="314"/>
      <c r="H63" s="313">
        <v>361</v>
      </c>
      <c r="I63" s="314" t="s">
        <v>46</v>
      </c>
      <c r="J63" s="312" t="str">
        <f t="shared" si="1"/>
        <v>Transportation</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14" t="s">
        <v>88</v>
      </c>
      <c r="G64" s="314" t="s">
        <v>40</v>
      </c>
      <c r="H64" s="333">
        <v>186</v>
      </c>
      <c r="I64" s="314" t="s">
        <v>46</v>
      </c>
      <c r="J64" s="312" t="str">
        <f t="shared" si="1"/>
        <v>Transportation</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4">C$64</f>
        <v>Additional Minimum Required EV Sales Percentage</v>
      </c>
      <c r="D65" s="325" t="s">
        <v>45</v>
      </c>
      <c r="E65" s="325" t="s">
        <v>40</v>
      </c>
      <c r="F65" s="325" t="s">
        <v>89</v>
      </c>
      <c r="G65" s="325" t="s">
        <v>40</v>
      </c>
      <c r="H65" s="333">
        <v>203</v>
      </c>
      <c r="I65" s="324" t="s">
        <v>46</v>
      </c>
      <c r="J65" s="312" t="str">
        <f t="shared" si="1"/>
        <v>Transportation</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4"/>
        <v>Additional Minimum Required EV Sales Percentage</v>
      </c>
      <c r="D66" s="325" t="s">
        <v>48</v>
      </c>
      <c r="E66" s="325" t="s">
        <v>41</v>
      </c>
      <c r="F66" s="325" t="s">
        <v>88</v>
      </c>
      <c r="G66" s="325" t="s">
        <v>41</v>
      </c>
      <c r="H66" s="333">
        <v>187</v>
      </c>
      <c r="I66" s="314" t="s">
        <v>46</v>
      </c>
      <c r="J66" s="312" t="str">
        <f t="shared" si="1"/>
        <v>Transportation</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4"/>
        <v>Additional Minimum Required EV Sales Percentage</v>
      </c>
      <c r="D67" s="325" t="s">
        <v>45</v>
      </c>
      <c r="E67" s="325" t="s">
        <v>41</v>
      </c>
      <c r="F67" s="325" t="s">
        <v>89</v>
      </c>
      <c r="G67" s="325" t="s">
        <v>41</v>
      </c>
      <c r="H67" s="333">
        <v>191</v>
      </c>
      <c r="I67" s="314" t="s">
        <v>46</v>
      </c>
      <c r="J67" s="312" t="str">
        <f t="shared" ref="J67:J130" si="5">A67</f>
        <v>Transportation</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4"/>
        <v>Additional Minimum Required EV Sales Percentage</v>
      </c>
      <c r="D68" s="325" t="s">
        <v>48</v>
      </c>
      <c r="E68" s="325" t="s">
        <v>42</v>
      </c>
      <c r="F68" s="325" t="s">
        <v>88</v>
      </c>
      <c r="G68" s="325" t="s">
        <v>90</v>
      </c>
      <c r="H68" s="340">
        <v>496</v>
      </c>
      <c r="I68" s="314" t="s">
        <v>47</v>
      </c>
      <c r="J68" s="312" t="str">
        <f t="shared" si="5"/>
        <v>Transportation</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4"/>
        <v>Additional Minimum Required EV Sales Percentage</v>
      </c>
      <c r="D69" s="325" t="s">
        <v>45</v>
      </c>
      <c r="E69" s="325" t="s">
        <v>42</v>
      </c>
      <c r="F69" s="325" t="s">
        <v>89</v>
      </c>
      <c r="G69" s="325" t="s">
        <v>90</v>
      </c>
      <c r="H69" s="340">
        <v>497</v>
      </c>
      <c r="I69" s="314" t="s">
        <v>47</v>
      </c>
      <c r="J69" s="312" t="str">
        <f t="shared" si="5"/>
        <v>Transportation</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4"/>
        <v>Additional Minimum Required EV Sales Percentage</v>
      </c>
      <c r="D70" s="325" t="s">
        <v>48</v>
      </c>
      <c r="E70" s="325" t="s">
        <v>43</v>
      </c>
      <c r="F70" s="325" t="s">
        <v>88</v>
      </c>
      <c r="G70" s="325" t="s">
        <v>91</v>
      </c>
      <c r="H70" s="340">
        <v>498</v>
      </c>
      <c r="I70" s="314" t="s">
        <v>46</v>
      </c>
      <c r="J70" s="312" t="str">
        <f t="shared" si="5"/>
        <v>Transportation</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4"/>
        <v>Additional Minimum Required EV Sales Percentage</v>
      </c>
      <c r="D71" s="325" t="s">
        <v>45</v>
      </c>
      <c r="E71" s="325" t="s">
        <v>43</v>
      </c>
      <c r="F71" s="325" t="s">
        <v>89</v>
      </c>
      <c r="G71" s="325" t="s">
        <v>91</v>
      </c>
      <c r="H71" s="340">
        <v>499</v>
      </c>
      <c r="I71" s="314" t="s">
        <v>46</v>
      </c>
      <c r="J71" s="312" t="str">
        <f t="shared" si="5"/>
        <v>Transportation</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4"/>
        <v>Additional Minimum Required EV Sales Percentage</v>
      </c>
      <c r="D72" s="325" t="s">
        <v>48</v>
      </c>
      <c r="E72" s="325" t="s">
        <v>44</v>
      </c>
      <c r="F72" s="325" t="s">
        <v>88</v>
      </c>
      <c r="G72" s="325" t="s">
        <v>92</v>
      </c>
      <c r="H72" s="340">
        <v>500</v>
      </c>
      <c r="I72" s="314" t="s">
        <v>47</v>
      </c>
      <c r="J72" s="312" t="str">
        <f t="shared" si="5"/>
        <v>Transportation</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4"/>
        <v>Additional Minimum Required EV Sales Percentage</v>
      </c>
      <c r="D73" s="325" t="s">
        <v>45</v>
      </c>
      <c r="E73" s="325" t="s">
        <v>44</v>
      </c>
      <c r="F73" s="325" t="s">
        <v>89</v>
      </c>
      <c r="G73" s="325" t="s">
        <v>92</v>
      </c>
      <c r="H73" s="340">
        <v>501</v>
      </c>
      <c r="I73" s="314" t="s">
        <v>47</v>
      </c>
      <c r="J73" s="312" t="str">
        <f t="shared" si="5"/>
        <v>Transportation</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4"/>
        <v>Additional Minimum Required EV Sales Percentage</v>
      </c>
      <c r="D74" s="325" t="s">
        <v>48</v>
      </c>
      <c r="E74" s="325" t="s">
        <v>118</v>
      </c>
      <c r="F74" s="344" t="s">
        <v>1714</v>
      </c>
      <c r="G74" s="344" t="s">
        <v>1715</v>
      </c>
      <c r="H74" s="333">
        <v>188</v>
      </c>
      <c r="I74" s="314" t="s">
        <v>46</v>
      </c>
      <c r="J74" s="312" t="str">
        <f t="shared" si="5"/>
        <v>Transportation</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4"/>
        <v>Additional Minimum Required EV Sales Percentage</v>
      </c>
      <c r="D75" s="325" t="s">
        <v>45</v>
      </c>
      <c r="E75" s="325" t="s">
        <v>118</v>
      </c>
      <c r="F75" s="344" t="s">
        <v>1716</v>
      </c>
      <c r="G75" s="344" t="s">
        <v>1715</v>
      </c>
      <c r="H75" s="333">
        <v>591</v>
      </c>
      <c r="I75" s="324" t="s">
        <v>46</v>
      </c>
      <c r="J75" s="312" t="str">
        <f t="shared" si="5"/>
        <v>Transportation</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14" t="s">
        <v>88</v>
      </c>
      <c r="G76" s="314" t="s">
        <v>40</v>
      </c>
      <c r="H76" s="333">
        <v>189</v>
      </c>
      <c r="I76" s="314" t="s">
        <v>46</v>
      </c>
      <c r="J76" s="312" t="str">
        <f t="shared" si="5"/>
        <v>Transportation</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6">C$76</f>
        <v>Additional EV Subsidy Percentage</v>
      </c>
      <c r="D77" s="325" t="s">
        <v>45</v>
      </c>
      <c r="E77" s="325" t="s">
        <v>40</v>
      </c>
      <c r="F77" s="325" t="s">
        <v>89</v>
      </c>
      <c r="G77" s="325" t="s">
        <v>40</v>
      </c>
      <c r="H77" s="345">
        <v>592</v>
      </c>
      <c r="I77" s="324" t="s">
        <v>46</v>
      </c>
      <c r="J77" s="312" t="str">
        <f t="shared" si="5"/>
        <v>Transportation</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6"/>
        <v>Additional EV Subsidy Percentage</v>
      </c>
      <c r="D78" s="325" t="s">
        <v>48</v>
      </c>
      <c r="E78" s="325" t="s">
        <v>41</v>
      </c>
      <c r="F78" s="325" t="s">
        <v>88</v>
      </c>
      <c r="G78" s="325" t="s">
        <v>41</v>
      </c>
      <c r="H78" s="345">
        <v>593</v>
      </c>
      <c r="I78" s="324" t="s">
        <v>46</v>
      </c>
      <c r="J78" s="312" t="str">
        <f t="shared" si="5"/>
        <v>Transportation</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6"/>
        <v>Additional EV Subsidy Percentage</v>
      </c>
      <c r="D79" s="325" t="s">
        <v>45</v>
      </c>
      <c r="E79" s="325" t="s">
        <v>41</v>
      </c>
      <c r="F79" s="325" t="s">
        <v>89</v>
      </c>
      <c r="G79" s="325" t="s">
        <v>41</v>
      </c>
      <c r="H79" s="350">
        <v>594</v>
      </c>
      <c r="I79" s="324" t="s">
        <v>47</v>
      </c>
      <c r="J79" s="312" t="str">
        <f t="shared" si="5"/>
        <v>Transportation</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6"/>
        <v>Additional EV Subsidy Percentage</v>
      </c>
      <c r="D80" s="325" t="s">
        <v>48</v>
      </c>
      <c r="E80" s="325" t="s">
        <v>42</v>
      </c>
      <c r="F80" s="325" t="s">
        <v>88</v>
      </c>
      <c r="G80" s="325" t="s">
        <v>90</v>
      </c>
      <c r="H80" s="350">
        <v>595</v>
      </c>
      <c r="I80" s="324" t="s">
        <v>47</v>
      </c>
      <c r="J80" s="312" t="str">
        <f t="shared" si="5"/>
        <v>Transportation</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6"/>
        <v>Additional EV Subsidy Percentage</v>
      </c>
      <c r="D81" s="325" t="s">
        <v>45</v>
      </c>
      <c r="E81" s="325" t="s">
        <v>42</v>
      </c>
      <c r="F81" s="325" t="s">
        <v>89</v>
      </c>
      <c r="G81" s="325" t="s">
        <v>90</v>
      </c>
      <c r="H81" s="350">
        <v>596</v>
      </c>
      <c r="I81" s="324" t="s">
        <v>47</v>
      </c>
      <c r="J81" s="312" t="str">
        <f t="shared" si="5"/>
        <v>Transportation</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6"/>
        <v>Additional EV Subsidy Percentage</v>
      </c>
      <c r="D82" s="325" t="s">
        <v>48</v>
      </c>
      <c r="E82" s="325" t="s">
        <v>43</v>
      </c>
      <c r="F82" s="325" t="s">
        <v>88</v>
      </c>
      <c r="G82" s="325" t="s">
        <v>91</v>
      </c>
      <c r="H82" s="350">
        <v>597</v>
      </c>
      <c r="I82" s="324" t="s">
        <v>47</v>
      </c>
      <c r="J82" s="312" t="str">
        <f t="shared" si="5"/>
        <v>Transportation</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6"/>
        <v>Additional EV Subsidy Percentage</v>
      </c>
      <c r="D83" s="325" t="s">
        <v>45</v>
      </c>
      <c r="E83" s="325" t="s">
        <v>43</v>
      </c>
      <c r="F83" s="325" t="s">
        <v>89</v>
      </c>
      <c r="G83" s="325" t="s">
        <v>91</v>
      </c>
      <c r="H83" s="350">
        <v>598</v>
      </c>
      <c r="I83" s="324" t="s">
        <v>47</v>
      </c>
      <c r="J83" s="312" t="str">
        <f t="shared" si="5"/>
        <v>Transportation</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6"/>
        <v>Additional EV Subsidy Percentage</v>
      </c>
      <c r="D84" s="325" t="s">
        <v>48</v>
      </c>
      <c r="E84" s="325" t="s">
        <v>44</v>
      </c>
      <c r="F84" s="325" t="s">
        <v>88</v>
      </c>
      <c r="G84" s="325" t="s">
        <v>92</v>
      </c>
      <c r="H84" s="350">
        <v>599</v>
      </c>
      <c r="I84" s="324" t="s">
        <v>47</v>
      </c>
      <c r="J84" s="312" t="str">
        <f t="shared" si="5"/>
        <v>Transportation</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6"/>
        <v>Additional EV Subsidy Percentage</v>
      </c>
      <c r="D85" s="325" t="s">
        <v>45</v>
      </c>
      <c r="E85" s="325" t="s">
        <v>44</v>
      </c>
      <c r="F85" s="325" t="s">
        <v>89</v>
      </c>
      <c r="G85" s="325" t="s">
        <v>92</v>
      </c>
      <c r="H85" s="350">
        <v>600</v>
      </c>
      <c r="I85" s="324" t="s">
        <v>47</v>
      </c>
      <c r="J85" s="312" t="str">
        <f t="shared" si="5"/>
        <v>Transportation</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6"/>
        <v>Additional EV Subsidy Percentage</v>
      </c>
      <c r="D86" s="325" t="s">
        <v>48</v>
      </c>
      <c r="E86" s="325" t="s">
        <v>118</v>
      </c>
      <c r="F86" s="344" t="s">
        <v>1714</v>
      </c>
      <c r="G86" s="344" t="s">
        <v>1715</v>
      </c>
      <c r="H86" s="345">
        <v>601</v>
      </c>
      <c r="I86" s="324" t="s">
        <v>46</v>
      </c>
      <c r="J86" s="312" t="str">
        <f t="shared" si="5"/>
        <v>Transportation</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6"/>
        <v>Additional EV Subsidy Percentage</v>
      </c>
      <c r="D87" s="325" t="s">
        <v>45</v>
      </c>
      <c r="E87" s="325" t="s">
        <v>118</v>
      </c>
      <c r="F87" s="344" t="s">
        <v>1716</v>
      </c>
      <c r="G87" s="344" t="s">
        <v>1715</v>
      </c>
      <c r="H87" s="345">
        <v>602</v>
      </c>
      <c r="I87" s="324" t="s">
        <v>46</v>
      </c>
      <c r="J87" s="312" t="str">
        <f t="shared" si="5"/>
        <v>Transportation</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 t="shared" si="5"/>
        <v>Transportation</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14" t="s">
        <v>88</v>
      </c>
      <c r="G89" s="314" t="s">
        <v>40</v>
      </c>
      <c r="H89" s="71">
        <v>362</v>
      </c>
      <c r="I89" s="324" t="s">
        <v>46</v>
      </c>
      <c r="J89" s="312" t="str">
        <f t="shared" si="5"/>
        <v>Transportation</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7">C$89</f>
        <v>Percentage Additional Improvement of Fuel Economy Std</v>
      </c>
      <c r="D90" s="314" t="s">
        <v>45</v>
      </c>
      <c r="E90" s="314" t="s">
        <v>40</v>
      </c>
      <c r="F90" s="314" t="s">
        <v>89</v>
      </c>
      <c r="G90" s="314" t="s">
        <v>40</v>
      </c>
      <c r="H90" s="350">
        <v>363</v>
      </c>
      <c r="I90" s="324" t="s">
        <v>46</v>
      </c>
      <c r="J90" s="312" t="str">
        <f t="shared" si="5"/>
        <v>Transportation</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8">C$89</f>
        <v>Percentage Additional Improvement of Fuel Economy Std</v>
      </c>
      <c r="D91" s="314" t="s">
        <v>48</v>
      </c>
      <c r="E91" s="314" t="s">
        <v>41</v>
      </c>
      <c r="F91" s="314" t="s">
        <v>88</v>
      </c>
      <c r="G91" s="314" t="s">
        <v>41</v>
      </c>
      <c r="H91" s="71">
        <v>364</v>
      </c>
      <c r="I91" s="324" t="s">
        <v>46</v>
      </c>
      <c r="J91" s="312" t="str">
        <f t="shared" si="5"/>
        <v>Transportation</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7"/>
        <v>Percentage Additional Improvement of Fuel Economy Std</v>
      </c>
      <c r="D92" s="314" t="s">
        <v>45</v>
      </c>
      <c r="E92" s="314" t="s">
        <v>41</v>
      </c>
      <c r="F92" s="314" t="s">
        <v>89</v>
      </c>
      <c r="G92" s="314" t="s">
        <v>41</v>
      </c>
      <c r="H92" s="350">
        <v>365</v>
      </c>
      <c r="I92" s="324" t="s">
        <v>46</v>
      </c>
      <c r="J92" s="312" t="str">
        <f t="shared" si="5"/>
        <v>Transportation</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7"/>
        <v>Percentage Additional Improvement of Fuel Economy Std</v>
      </c>
      <c r="D93" s="314" t="s">
        <v>48</v>
      </c>
      <c r="E93" s="314" t="s">
        <v>42</v>
      </c>
      <c r="F93" s="314" t="s">
        <v>88</v>
      </c>
      <c r="G93" s="314" t="s">
        <v>90</v>
      </c>
      <c r="H93" s="360">
        <v>366</v>
      </c>
      <c r="I93" s="324" t="s">
        <v>47</v>
      </c>
      <c r="J93" s="312" t="str">
        <f t="shared" si="5"/>
        <v>Transportation</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8"/>
        <v>Percentage Additional Improvement of Fuel Economy Std</v>
      </c>
      <c r="D94" s="314" t="s">
        <v>45</v>
      </c>
      <c r="E94" s="314" t="s">
        <v>42</v>
      </c>
      <c r="F94" s="314" t="s">
        <v>89</v>
      </c>
      <c r="G94" s="314" t="s">
        <v>90</v>
      </c>
      <c r="H94" s="345">
        <v>367</v>
      </c>
      <c r="I94" s="324" t="s">
        <v>47</v>
      </c>
      <c r="J94" s="312" t="str">
        <f t="shared" si="5"/>
        <v>Transportation</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9">C$89</f>
        <v>Percentage Additional Improvement of Fuel Economy Std</v>
      </c>
      <c r="D95" s="314" t="s">
        <v>48</v>
      </c>
      <c r="E95" s="314" t="s">
        <v>43</v>
      </c>
      <c r="F95" s="314" t="s">
        <v>88</v>
      </c>
      <c r="G95" s="314" t="s">
        <v>91</v>
      </c>
      <c r="H95" s="71">
        <v>368</v>
      </c>
      <c r="I95" s="324" t="s">
        <v>46</v>
      </c>
      <c r="J95" s="312" t="str">
        <f t="shared" si="5"/>
        <v>Transportation</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9"/>
        <v>Percentage Additional Improvement of Fuel Economy Std</v>
      </c>
      <c r="D96" s="314" t="s">
        <v>45</v>
      </c>
      <c r="E96" s="314" t="s">
        <v>43</v>
      </c>
      <c r="F96" s="314" t="s">
        <v>89</v>
      </c>
      <c r="G96" s="314" t="s">
        <v>91</v>
      </c>
      <c r="H96" s="350">
        <v>369</v>
      </c>
      <c r="I96" s="324" t="s">
        <v>46</v>
      </c>
      <c r="J96" s="312" t="str">
        <f t="shared" si="5"/>
        <v>Transportation</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9"/>
        <v>Percentage Additional Improvement of Fuel Economy Std</v>
      </c>
      <c r="D97" s="314" t="s">
        <v>48</v>
      </c>
      <c r="E97" s="314" t="s">
        <v>44</v>
      </c>
      <c r="F97" s="314" t="s">
        <v>88</v>
      </c>
      <c r="G97" s="314" t="s">
        <v>92</v>
      </c>
      <c r="H97" s="360">
        <v>370</v>
      </c>
      <c r="I97" s="324" t="s">
        <v>46</v>
      </c>
      <c r="J97" s="312" t="str">
        <f t="shared" si="5"/>
        <v>Transportation</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9"/>
        <v>Percentage Additional Improvement of Fuel Economy Std</v>
      </c>
      <c r="D98" s="314" t="s">
        <v>45</v>
      </c>
      <c r="E98" s="314" t="s">
        <v>44</v>
      </c>
      <c r="F98" s="314" t="s">
        <v>89</v>
      </c>
      <c r="G98" s="314" t="s">
        <v>92</v>
      </c>
      <c r="H98" s="350">
        <v>371</v>
      </c>
      <c r="I98" s="324" t="s">
        <v>46</v>
      </c>
      <c r="J98" s="312" t="str">
        <f t="shared" si="5"/>
        <v>Transportation</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9"/>
        <v>Percentage Additional Improvement of Fuel Economy Std</v>
      </c>
      <c r="D99" s="314" t="s">
        <v>48</v>
      </c>
      <c r="E99" s="314" t="s">
        <v>118</v>
      </c>
      <c r="F99" s="344" t="s">
        <v>1714</v>
      </c>
      <c r="G99" s="344" t="s">
        <v>1715</v>
      </c>
      <c r="H99" s="71">
        <v>372</v>
      </c>
      <c r="I99" s="324" t="s">
        <v>46</v>
      </c>
      <c r="J99" s="312" t="str">
        <f t="shared" si="5"/>
        <v>Transportation</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9"/>
        <v>Percentage Additional Improvement of Fuel Economy Std</v>
      </c>
      <c r="D100" s="314" t="s">
        <v>45</v>
      </c>
      <c r="E100" s="314" t="s">
        <v>118</v>
      </c>
      <c r="F100" s="344" t="s">
        <v>1716</v>
      </c>
      <c r="G100" s="344" t="s">
        <v>1715</v>
      </c>
      <c r="H100" s="350">
        <v>373</v>
      </c>
      <c r="I100" s="324" t="s">
        <v>46</v>
      </c>
      <c r="J100" s="312" t="str">
        <f t="shared" si="5"/>
        <v>Transportation</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831</v>
      </c>
      <c r="D101" s="314" t="s">
        <v>48</v>
      </c>
      <c r="E101" s="314" t="s">
        <v>40</v>
      </c>
      <c r="F101" s="314" t="s">
        <v>88</v>
      </c>
      <c r="G101" s="314" t="s">
        <v>40</v>
      </c>
      <c r="H101" s="333">
        <v>460</v>
      </c>
      <c r="I101" s="314" t="s">
        <v>46</v>
      </c>
      <c r="J101" s="312" t="str">
        <f t="shared" si="5"/>
        <v>Transportation</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10">C$101</f>
        <v>Minimum Required Hydrogen Vehicle Sales Percentage</v>
      </c>
      <c r="D102" s="314" t="s">
        <v>45</v>
      </c>
      <c r="E102" s="314" t="s">
        <v>40</v>
      </c>
      <c r="F102" s="314" t="s">
        <v>89</v>
      </c>
      <c r="G102" s="314" t="s">
        <v>40</v>
      </c>
      <c r="H102" s="350">
        <v>461</v>
      </c>
      <c r="I102" s="314" t="s">
        <v>46</v>
      </c>
      <c r="J102" s="312" t="str">
        <f t="shared" si="5"/>
        <v>Transportation</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10"/>
        <v>Minimum Required Hydrogen Vehicle Sales Percentage</v>
      </c>
      <c r="D103" s="314" t="s">
        <v>48</v>
      </c>
      <c r="E103" s="314" t="s">
        <v>41</v>
      </c>
      <c r="F103" s="314" t="s">
        <v>88</v>
      </c>
      <c r="G103" s="314" t="s">
        <v>41</v>
      </c>
      <c r="H103" s="333">
        <v>462</v>
      </c>
      <c r="I103" s="314" t="s">
        <v>46</v>
      </c>
      <c r="J103" s="312" t="str">
        <f t="shared" si="5"/>
        <v>Transportation</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10"/>
        <v>Minimum Required Hydrogen Vehicle Sales Percentage</v>
      </c>
      <c r="D104" s="314" t="s">
        <v>45</v>
      </c>
      <c r="E104" s="314" t="s">
        <v>41</v>
      </c>
      <c r="F104" s="314" t="s">
        <v>89</v>
      </c>
      <c r="G104" s="314" t="s">
        <v>41</v>
      </c>
      <c r="H104" s="350">
        <v>463</v>
      </c>
      <c r="I104" s="314" t="s">
        <v>46</v>
      </c>
      <c r="J104" s="312" t="str">
        <f t="shared" si="5"/>
        <v>Transportation</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10"/>
        <v>Minimum Required Hydrogen Vehicle Sales Percentage</v>
      </c>
      <c r="D105" s="314" t="s">
        <v>48</v>
      </c>
      <c r="E105" s="314" t="s">
        <v>42</v>
      </c>
      <c r="F105" s="314" t="s">
        <v>88</v>
      </c>
      <c r="G105" s="314" t="s">
        <v>90</v>
      </c>
      <c r="H105" s="350">
        <v>502</v>
      </c>
      <c r="I105" s="314" t="s">
        <v>46</v>
      </c>
      <c r="J105" s="312" t="str">
        <f t="shared" si="5"/>
        <v>Transportation</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10"/>
        <v>Minimum Required Hydrogen Vehicle Sales Percentage</v>
      </c>
      <c r="D106" s="314" t="s">
        <v>45</v>
      </c>
      <c r="E106" s="314" t="s">
        <v>42</v>
      </c>
      <c r="F106" s="314" t="s">
        <v>89</v>
      </c>
      <c r="G106" s="314" t="s">
        <v>90</v>
      </c>
      <c r="H106" s="350">
        <v>503</v>
      </c>
      <c r="I106" s="314" t="s">
        <v>46</v>
      </c>
      <c r="J106" s="312" t="str">
        <f t="shared" si="5"/>
        <v>Transportation</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10"/>
        <v>Minimum Required Hydrogen Vehicle Sales Percentage</v>
      </c>
      <c r="D107" s="314" t="s">
        <v>48</v>
      </c>
      <c r="E107" s="314" t="s">
        <v>43</v>
      </c>
      <c r="F107" s="314" t="s">
        <v>88</v>
      </c>
      <c r="G107" s="314" t="s">
        <v>91</v>
      </c>
      <c r="H107" s="350">
        <v>504</v>
      </c>
      <c r="I107" s="314" t="s">
        <v>46</v>
      </c>
      <c r="J107" s="312" t="str">
        <f t="shared" si="5"/>
        <v>Transportation</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10"/>
        <v>Minimum Required Hydrogen Vehicle Sales Percentage</v>
      </c>
      <c r="D108" s="314" t="s">
        <v>45</v>
      </c>
      <c r="E108" s="314" t="s">
        <v>43</v>
      </c>
      <c r="F108" s="314" t="s">
        <v>89</v>
      </c>
      <c r="G108" s="314" t="s">
        <v>91</v>
      </c>
      <c r="H108" s="350">
        <v>505</v>
      </c>
      <c r="I108" s="314" t="s">
        <v>46</v>
      </c>
      <c r="J108" s="312" t="str">
        <f t="shared" si="5"/>
        <v>Transportation</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10"/>
        <v>Minimum Required Hydrogen Vehicle Sales Percentage</v>
      </c>
      <c r="D109" s="314" t="s">
        <v>48</v>
      </c>
      <c r="E109" s="314" t="s">
        <v>44</v>
      </c>
      <c r="F109" s="314" t="s">
        <v>88</v>
      </c>
      <c r="G109" s="314" t="s">
        <v>92</v>
      </c>
      <c r="H109" s="350">
        <v>506</v>
      </c>
      <c r="I109" s="314" t="s">
        <v>46</v>
      </c>
      <c r="J109" s="312" t="str">
        <f t="shared" si="5"/>
        <v>Transportation</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10"/>
        <v>Minimum Required Hydrogen Vehicle Sales Percentage</v>
      </c>
      <c r="D110" s="314" t="s">
        <v>45</v>
      </c>
      <c r="E110" s="314" t="s">
        <v>44</v>
      </c>
      <c r="F110" s="314" t="s">
        <v>89</v>
      </c>
      <c r="G110" s="314" t="s">
        <v>92</v>
      </c>
      <c r="H110" s="350">
        <v>507</v>
      </c>
      <c r="I110" s="314" t="s">
        <v>46</v>
      </c>
      <c r="J110" s="312" t="str">
        <f t="shared" si="5"/>
        <v>Transportation</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10"/>
        <v>Minimum Required Hydrogen Vehicle Sales Percentage</v>
      </c>
      <c r="D111" s="314" t="s">
        <v>48</v>
      </c>
      <c r="E111" s="314" t="s">
        <v>118</v>
      </c>
      <c r="F111" s="344" t="s">
        <v>1714</v>
      </c>
      <c r="G111" s="344" t="s">
        <v>1715</v>
      </c>
      <c r="H111" s="350">
        <v>603</v>
      </c>
      <c r="I111" s="324" t="s">
        <v>47</v>
      </c>
      <c r="J111" s="312" t="str">
        <f t="shared" si="5"/>
        <v>Transportation</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10"/>
        <v>Minimum Required Hydrogen Vehicle Sales Percentage</v>
      </c>
      <c r="D112" s="314" t="s">
        <v>45</v>
      </c>
      <c r="E112" s="314" t="s">
        <v>118</v>
      </c>
      <c r="F112" s="344" t="s">
        <v>1716</v>
      </c>
      <c r="G112" s="344" t="s">
        <v>1715</v>
      </c>
      <c r="H112" s="350">
        <v>604</v>
      </c>
      <c r="I112" s="324" t="s">
        <v>47</v>
      </c>
      <c r="J112" s="312" t="str">
        <f t="shared" si="5"/>
        <v>Transportation</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 t="shared" si="5"/>
        <v>Transportation</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1404</v>
      </c>
      <c r="D114" s="356" t="s">
        <v>48</v>
      </c>
      <c r="E114" s="356" t="s">
        <v>40</v>
      </c>
      <c r="F114" s="356" t="s">
        <v>88</v>
      </c>
      <c r="G114" s="356" t="s">
        <v>40</v>
      </c>
      <c r="H114" s="71">
        <v>848</v>
      </c>
      <c r="I114" s="356" t="s">
        <v>46</v>
      </c>
      <c r="J114" s="312" t="str">
        <f t="shared" si="5"/>
        <v>Transportation</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1404</v>
      </c>
      <c r="D115" s="356" t="s">
        <v>48</v>
      </c>
      <c r="E115" s="356" t="s">
        <v>41</v>
      </c>
      <c r="F115" s="356" t="s">
        <v>88</v>
      </c>
      <c r="G115" s="356" t="s">
        <v>41</v>
      </c>
      <c r="H115" s="71">
        <v>849</v>
      </c>
      <c r="I115" s="367" t="s">
        <v>47</v>
      </c>
      <c r="J115" s="312" t="str">
        <f t="shared" si="5"/>
        <v>Transportation</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1404</v>
      </c>
      <c r="D116" s="356" t="s">
        <v>48</v>
      </c>
      <c r="E116" s="356" t="s">
        <v>42</v>
      </c>
      <c r="F116" s="356" t="s">
        <v>88</v>
      </c>
      <c r="G116" s="356" t="s">
        <v>90</v>
      </c>
      <c r="H116" s="71">
        <v>850</v>
      </c>
      <c r="I116" s="356" t="s">
        <v>46</v>
      </c>
      <c r="J116" s="312" t="str">
        <f t="shared" si="5"/>
        <v>Transportation</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1404</v>
      </c>
      <c r="D117" s="356" t="s">
        <v>48</v>
      </c>
      <c r="E117" s="356" t="s">
        <v>43</v>
      </c>
      <c r="F117" s="356" t="s">
        <v>88</v>
      </c>
      <c r="G117" s="356" t="s">
        <v>91</v>
      </c>
      <c r="H117" s="71">
        <v>851</v>
      </c>
      <c r="I117" s="367" t="s">
        <v>47</v>
      </c>
      <c r="J117" s="312" t="str">
        <f t="shared" si="5"/>
        <v>Transportation</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1404</v>
      </c>
      <c r="D118" s="356" t="s">
        <v>48</v>
      </c>
      <c r="E118" s="356" t="s">
        <v>44</v>
      </c>
      <c r="F118" s="356" t="s">
        <v>88</v>
      </c>
      <c r="G118" s="356" t="s">
        <v>92</v>
      </c>
      <c r="H118" s="71">
        <v>852</v>
      </c>
      <c r="I118" s="367" t="s">
        <v>47</v>
      </c>
      <c r="J118" s="312" t="str">
        <f t="shared" si="5"/>
        <v>Transportation</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1404</v>
      </c>
      <c r="D119" s="356" t="s">
        <v>48</v>
      </c>
      <c r="E119" s="356" t="s">
        <v>118</v>
      </c>
      <c r="F119" s="337" t="s">
        <v>1714</v>
      </c>
      <c r="G119" s="337" t="s">
        <v>1715</v>
      </c>
      <c r="H119" s="71">
        <v>853</v>
      </c>
      <c r="I119" s="367" t="s">
        <v>47</v>
      </c>
      <c r="J119" s="312" t="str">
        <f t="shared" si="5"/>
        <v>Transportation</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1404</v>
      </c>
      <c r="D120" s="356" t="s">
        <v>45</v>
      </c>
      <c r="E120" s="356" t="s">
        <v>40</v>
      </c>
      <c r="F120" s="356" t="s">
        <v>89</v>
      </c>
      <c r="G120" s="356" t="s">
        <v>40</v>
      </c>
      <c r="H120" s="71">
        <v>854</v>
      </c>
      <c r="I120" s="367" t="s">
        <v>47</v>
      </c>
      <c r="J120" s="312" t="str">
        <f t="shared" si="5"/>
        <v>Transportation</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1404</v>
      </c>
      <c r="D121" s="356" t="s">
        <v>45</v>
      </c>
      <c r="E121" s="356" t="s">
        <v>41</v>
      </c>
      <c r="F121" s="356" t="s">
        <v>89</v>
      </c>
      <c r="G121" s="356" t="s">
        <v>41</v>
      </c>
      <c r="H121" s="71">
        <v>855</v>
      </c>
      <c r="I121" s="356" t="s">
        <v>46</v>
      </c>
      <c r="J121" s="312" t="str">
        <f t="shared" si="5"/>
        <v>Transportation</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1404</v>
      </c>
      <c r="D122" s="356" t="s">
        <v>45</v>
      </c>
      <c r="E122" s="356" t="s">
        <v>42</v>
      </c>
      <c r="F122" s="356" t="s">
        <v>89</v>
      </c>
      <c r="G122" s="356" t="s">
        <v>90</v>
      </c>
      <c r="H122" s="71">
        <v>856</v>
      </c>
      <c r="I122" s="367" t="s">
        <v>47</v>
      </c>
      <c r="J122" s="312" t="str">
        <f t="shared" si="5"/>
        <v>Transportation</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1404</v>
      </c>
      <c r="D123" s="356" t="s">
        <v>45</v>
      </c>
      <c r="E123" s="356" t="s">
        <v>43</v>
      </c>
      <c r="F123" s="356" t="s">
        <v>89</v>
      </c>
      <c r="G123" s="356" t="s">
        <v>91</v>
      </c>
      <c r="H123" s="71">
        <v>857</v>
      </c>
      <c r="I123" s="367" t="s">
        <v>47</v>
      </c>
      <c r="J123" s="312" t="str">
        <f t="shared" si="5"/>
        <v>Transportation</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1404</v>
      </c>
      <c r="D124" s="356" t="s">
        <v>45</v>
      </c>
      <c r="E124" s="356" t="s">
        <v>44</v>
      </c>
      <c r="F124" s="356" t="s">
        <v>89</v>
      </c>
      <c r="G124" s="356" t="s">
        <v>92</v>
      </c>
      <c r="H124" s="71">
        <v>858</v>
      </c>
      <c r="I124" s="367" t="s">
        <v>47</v>
      </c>
      <c r="J124" s="312" t="str">
        <f t="shared" si="5"/>
        <v>Transportation</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1404</v>
      </c>
      <c r="D125" s="356" t="s">
        <v>45</v>
      </c>
      <c r="E125" s="356" t="s">
        <v>118</v>
      </c>
      <c r="F125" s="337" t="s">
        <v>1716</v>
      </c>
      <c r="G125" s="337" t="s">
        <v>1715</v>
      </c>
      <c r="H125" s="71">
        <v>859</v>
      </c>
      <c r="I125" s="367" t="s">
        <v>47</v>
      </c>
      <c r="J125" s="312" t="str">
        <f t="shared" si="5"/>
        <v>Transportation</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822</v>
      </c>
      <c r="D126" s="314" t="s">
        <v>120</v>
      </c>
      <c r="E126" s="314" t="s">
        <v>291</v>
      </c>
      <c r="F126" s="314" t="s">
        <v>295</v>
      </c>
      <c r="G126" s="314" t="s">
        <v>126</v>
      </c>
      <c r="H126" s="345">
        <v>435</v>
      </c>
      <c r="I126" s="314" t="s">
        <v>47</v>
      </c>
      <c r="J126" s="312" t="str">
        <f t="shared" si="5"/>
        <v>Buildings and Appliances</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11">C$126</f>
        <v>Fraction of New Bldg Components Shifted to Other Fuels</v>
      </c>
      <c r="D127" s="314" t="s">
        <v>121</v>
      </c>
      <c r="E127" s="314" t="s">
        <v>291</v>
      </c>
      <c r="F127" s="314" t="s">
        <v>295</v>
      </c>
      <c r="G127" s="314" t="s">
        <v>127</v>
      </c>
      <c r="H127" s="350">
        <v>436</v>
      </c>
      <c r="I127" s="314" t="s">
        <v>47</v>
      </c>
      <c r="J127" s="312" t="str">
        <f t="shared" si="5"/>
        <v>Buildings and Appliances</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11"/>
        <v>Fraction of New Bldg Components Shifted to Other Fuels</v>
      </c>
      <c r="D128" s="314" t="s">
        <v>123</v>
      </c>
      <c r="E128" s="314" t="s">
        <v>291</v>
      </c>
      <c r="F128" s="314" t="s">
        <v>295</v>
      </c>
      <c r="G128" s="314" t="s">
        <v>129</v>
      </c>
      <c r="H128" s="350">
        <v>437</v>
      </c>
      <c r="I128" s="314" t="s">
        <v>47</v>
      </c>
      <c r="J128" s="312" t="str">
        <f t="shared" si="5"/>
        <v>Buildings and Appliances</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11"/>
        <v>Fraction of New Bldg Components Shifted to Other Fuels</v>
      </c>
      <c r="D129" s="314" t="s">
        <v>124</v>
      </c>
      <c r="E129" s="314" t="s">
        <v>291</v>
      </c>
      <c r="F129" s="314" t="s">
        <v>295</v>
      </c>
      <c r="G129" s="314" t="s">
        <v>130</v>
      </c>
      <c r="H129" s="350">
        <v>438</v>
      </c>
      <c r="I129" s="314" t="s">
        <v>46</v>
      </c>
      <c r="J129" s="312" t="str">
        <f t="shared" si="5"/>
        <v>Buildings and Appliances</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11"/>
        <v>Fraction of New Bldg Components Shifted to Other Fuels</v>
      </c>
      <c r="D130" s="314" t="s">
        <v>125</v>
      </c>
      <c r="E130" s="314" t="s">
        <v>291</v>
      </c>
      <c r="F130" s="314" t="s">
        <v>295</v>
      </c>
      <c r="G130" s="314" t="s">
        <v>131</v>
      </c>
      <c r="H130" s="345">
        <v>439</v>
      </c>
      <c r="I130" s="314" t="s">
        <v>47</v>
      </c>
      <c r="J130" s="312" t="str">
        <f t="shared" si="5"/>
        <v>Buildings and Appliances</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11"/>
        <v>Fraction of New Bldg Components Shifted to Other Fuels</v>
      </c>
      <c r="D131" s="314" t="s">
        <v>120</v>
      </c>
      <c r="E131" s="314" t="s">
        <v>292</v>
      </c>
      <c r="F131" s="314" t="s">
        <v>294</v>
      </c>
      <c r="G131" s="314" t="s">
        <v>126</v>
      </c>
      <c r="H131" s="345">
        <v>440</v>
      </c>
      <c r="I131" s="314" t="s">
        <v>47</v>
      </c>
      <c r="J131" s="312" t="str">
        <f t="shared" ref="J131:J194" si="12">A131</f>
        <v>Buildings and Appliances</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11"/>
        <v>Fraction of New Bldg Components Shifted to Other Fuels</v>
      </c>
      <c r="D132" s="314" t="s">
        <v>121</v>
      </c>
      <c r="E132" s="314" t="s">
        <v>292</v>
      </c>
      <c r="F132" s="314" t="s">
        <v>294</v>
      </c>
      <c r="G132" s="314" t="s">
        <v>127</v>
      </c>
      <c r="H132" s="350">
        <v>441</v>
      </c>
      <c r="I132" s="314" t="s">
        <v>47</v>
      </c>
      <c r="J132" s="312" t="str">
        <f t="shared" si="12"/>
        <v>Buildings and Appliances</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11"/>
        <v>Fraction of New Bldg Components Shifted to Other Fuels</v>
      </c>
      <c r="D133" s="314" t="s">
        <v>123</v>
      </c>
      <c r="E133" s="314" t="s">
        <v>292</v>
      </c>
      <c r="F133" s="314" t="s">
        <v>294</v>
      </c>
      <c r="G133" s="314" t="s">
        <v>129</v>
      </c>
      <c r="H133" s="345">
        <v>442</v>
      </c>
      <c r="I133" s="314" t="s">
        <v>46</v>
      </c>
      <c r="J133" s="312" t="str">
        <f t="shared" si="12"/>
        <v>Buildings and Appliances</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11"/>
        <v>Fraction of New Bldg Components Shifted to Other Fuels</v>
      </c>
      <c r="D134" s="314" t="s">
        <v>124</v>
      </c>
      <c r="E134" s="314" t="s">
        <v>292</v>
      </c>
      <c r="F134" s="314" t="s">
        <v>294</v>
      </c>
      <c r="G134" s="314" t="s">
        <v>130</v>
      </c>
      <c r="H134" s="350">
        <v>443</v>
      </c>
      <c r="I134" s="314" t="s">
        <v>46</v>
      </c>
      <c r="J134" s="312" t="str">
        <f t="shared" si="12"/>
        <v>Buildings and Appliances</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11"/>
        <v>Fraction of New Bldg Components Shifted to Other Fuels</v>
      </c>
      <c r="D135" s="314" t="s">
        <v>125</v>
      </c>
      <c r="E135" s="314" t="s">
        <v>292</v>
      </c>
      <c r="F135" s="314" t="s">
        <v>294</v>
      </c>
      <c r="G135" s="314" t="s">
        <v>131</v>
      </c>
      <c r="H135" s="345">
        <v>444</v>
      </c>
      <c r="I135" s="314" t="s">
        <v>47</v>
      </c>
      <c r="J135" s="312" t="str">
        <f t="shared" si="12"/>
        <v>Buildings and Appliances</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11"/>
        <v>Fraction of New Bldg Components Shifted to Other Fuels</v>
      </c>
      <c r="D136" s="314" t="s">
        <v>120</v>
      </c>
      <c r="E136" s="314" t="s">
        <v>293</v>
      </c>
      <c r="F136" s="314" t="s">
        <v>177</v>
      </c>
      <c r="G136" s="314" t="s">
        <v>126</v>
      </c>
      <c r="H136" s="345">
        <v>445</v>
      </c>
      <c r="I136" s="314" t="s">
        <v>47</v>
      </c>
      <c r="J136" s="312" t="str">
        <f t="shared" si="12"/>
        <v>Buildings and Appliances</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11"/>
        <v>Fraction of New Bldg Components Shifted to Other Fuels</v>
      </c>
      <c r="D137" s="314" t="s">
        <v>121</v>
      </c>
      <c r="E137" s="314" t="s">
        <v>293</v>
      </c>
      <c r="F137" s="314" t="s">
        <v>177</v>
      </c>
      <c r="G137" s="314" t="s">
        <v>127</v>
      </c>
      <c r="H137" s="350">
        <v>446</v>
      </c>
      <c r="I137" s="314" t="s">
        <v>47</v>
      </c>
      <c r="J137" s="312" t="str">
        <f t="shared" si="12"/>
        <v>Buildings and Appliances</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11"/>
        <v>Fraction of New Bldg Components Shifted to Other Fuels</v>
      </c>
      <c r="D138" s="314" t="s">
        <v>123</v>
      </c>
      <c r="E138" s="314" t="s">
        <v>293</v>
      </c>
      <c r="F138" s="314" t="s">
        <v>177</v>
      </c>
      <c r="G138" s="314" t="s">
        <v>129</v>
      </c>
      <c r="H138" s="345">
        <v>447</v>
      </c>
      <c r="I138" s="314" t="s">
        <v>46</v>
      </c>
      <c r="J138" s="312" t="str">
        <f t="shared" si="12"/>
        <v>Buildings and Appliances</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11"/>
        <v>Fraction of New Bldg Components Shifted to Other Fuels</v>
      </c>
      <c r="D139" s="314" t="s">
        <v>124</v>
      </c>
      <c r="E139" s="314" t="s">
        <v>293</v>
      </c>
      <c r="F139" s="314" t="s">
        <v>177</v>
      </c>
      <c r="G139" s="314" t="s">
        <v>130</v>
      </c>
      <c r="H139" s="350">
        <v>448</v>
      </c>
      <c r="I139" s="314" t="s">
        <v>46</v>
      </c>
      <c r="J139" s="312" t="str">
        <f t="shared" si="12"/>
        <v>Buildings and Appliances</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3">C$126</f>
        <v>Fraction of New Bldg Components Shifted to Other Fuels</v>
      </c>
      <c r="D140" s="314" t="s">
        <v>125</v>
      </c>
      <c r="E140" s="314" t="s">
        <v>293</v>
      </c>
      <c r="F140" s="314" t="s">
        <v>177</v>
      </c>
      <c r="G140" s="314" t="s">
        <v>131</v>
      </c>
      <c r="H140" s="345">
        <v>449</v>
      </c>
      <c r="I140" s="314" t="s">
        <v>47</v>
      </c>
      <c r="J140" s="312" t="str">
        <f t="shared" si="12"/>
        <v>Buildings and Appliances</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 t="shared" si="12"/>
        <v>Buildings and Appliances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4">C$141</f>
        <v>Reduction in E Use Allowed by Component Eff Std</v>
      </c>
      <c r="D142" s="314" t="s">
        <v>121</v>
      </c>
      <c r="E142" s="314" t="s">
        <v>291</v>
      </c>
      <c r="F142" s="314" t="s">
        <v>295</v>
      </c>
      <c r="G142" s="314" t="s">
        <v>127</v>
      </c>
      <c r="H142" s="350">
        <v>14</v>
      </c>
      <c r="I142" s="314" t="s">
        <v>46</v>
      </c>
      <c r="J142" s="312" t="str">
        <f t="shared" si="12"/>
        <v>Buildings and Appliances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4"/>
        <v>Reduction in E Use Allowed by Component Eff Std</v>
      </c>
      <c r="D143" s="314" t="s">
        <v>122</v>
      </c>
      <c r="E143" s="314" t="s">
        <v>291</v>
      </c>
      <c r="F143" s="314" t="s">
        <v>295</v>
      </c>
      <c r="G143" s="314" t="s">
        <v>128</v>
      </c>
      <c r="H143" s="350">
        <v>15</v>
      </c>
      <c r="I143" s="314" t="s">
        <v>46</v>
      </c>
      <c r="J143" s="312" t="str">
        <f t="shared" si="12"/>
        <v>Buildings and Appliances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4"/>
        <v>Reduction in E Use Allowed by Component Eff Std</v>
      </c>
      <c r="D144" s="314" t="s">
        <v>123</v>
      </c>
      <c r="E144" s="314" t="s">
        <v>291</v>
      </c>
      <c r="F144" s="314" t="s">
        <v>295</v>
      </c>
      <c r="G144" s="314" t="s">
        <v>129</v>
      </c>
      <c r="H144" s="350">
        <v>16</v>
      </c>
      <c r="I144" s="314" t="s">
        <v>46</v>
      </c>
      <c r="J144" s="312" t="str">
        <f t="shared" si="12"/>
        <v>Buildings and Appliances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4"/>
        <v>Reduction in E Use Allowed by Component Eff Std</v>
      </c>
      <c r="D145" s="314" t="s">
        <v>124</v>
      </c>
      <c r="E145" s="314" t="s">
        <v>291</v>
      </c>
      <c r="F145" s="314" t="s">
        <v>295</v>
      </c>
      <c r="G145" s="314" t="s">
        <v>130</v>
      </c>
      <c r="H145" s="350">
        <v>17</v>
      </c>
      <c r="I145" s="314" t="s">
        <v>46</v>
      </c>
      <c r="J145" s="312" t="str">
        <f t="shared" si="12"/>
        <v>Buildings and Appliances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4"/>
        <v>Reduction in E Use Allowed by Component Eff Std</v>
      </c>
      <c r="D146" s="314" t="s">
        <v>125</v>
      </c>
      <c r="E146" s="314" t="s">
        <v>291</v>
      </c>
      <c r="F146" s="314" t="s">
        <v>295</v>
      </c>
      <c r="G146" s="314" t="s">
        <v>131</v>
      </c>
      <c r="H146" s="350">
        <v>18</v>
      </c>
      <c r="I146" s="314" t="s">
        <v>46</v>
      </c>
      <c r="J146" s="312" t="str">
        <f t="shared" si="12"/>
        <v>Buildings and Appliances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4"/>
        <v>Reduction in E Use Allowed by Component Eff Std</v>
      </c>
      <c r="D147" s="314" t="s">
        <v>120</v>
      </c>
      <c r="E147" s="314" t="s">
        <v>292</v>
      </c>
      <c r="F147" s="314" t="s">
        <v>294</v>
      </c>
      <c r="G147" s="314" t="s">
        <v>126</v>
      </c>
      <c r="H147" s="345">
        <v>150</v>
      </c>
      <c r="I147" s="314" t="s">
        <v>47</v>
      </c>
      <c r="J147" s="312" t="str">
        <f t="shared" si="12"/>
        <v>Buildings and Appliances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4"/>
        <v>Reduction in E Use Allowed by Component Eff Std</v>
      </c>
      <c r="D148" s="314" t="s">
        <v>121</v>
      </c>
      <c r="E148" s="314" t="s">
        <v>292</v>
      </c>
      <c r="F148" s="314" t="s">
        <v>294</v>
      </c>
      <c r="G148" s="314" t="s">
        <v>127</v>
      </c>
      <c r="H148" s="345">
        <v>151</v>
      </c>
      <c r="I148" s="314" t="s">
        <v>47</v>
      </c>
      <c r="J148" s="312" t="str">
        <f t="shared" si="12"/>
        <v>Buildings and Appliances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4"/>
        <v>Reduction in E Use Allowed by Component Eff Std</v>
      </c>
      <c r="D149" s="314" t="s">
        <v>122</v>
      </c>
      <c r="E149" s="314" t="s">
        <v>292</v>
      </c>
      <c r="F149" s="314" t="s">
        <v>294</v>
      </c>
      <c r="G149" s="314" t="s">
        <v>128</v>
      </c>
      <c r="H149" s="345">
        <v>152</v>
      </c>
      <c r="I149" s="314" t="s">
        <v>47</v>
      </c>
      <c r="J149" s="312" t="str">
        <f t="shared" si="12"/>
        <v>Buildings and Appliances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4"/>
        <v>Reduction in E Use Allowed by Component Eff Std</v>
      </c>
      <c r="D150" s="314" t="s">
        <v>123</v>
      </c>
      <c r="E150" s="314" t="s">
        <v>292</v>
      </c>
      <c r="F150" s="314" t="s">
        <v>294</v>
      </c>
      <c r="G150" s="314" t="s">
        <v>129</v>
      </c>
      <c r="H150" s="345">
        <v>153</v>
      </c>
      <c r="I150" s="314" t="s">
        <v>47</v>
      </c>
      <c r="J150" s="312" t="str">
        <f t="shared" si="12"/>
        <v>Buildings and Appliances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4"/>
        <v>Reduction in E Use Allowed by Component Eff Std</v>
      </c>
      <c r="D151" s="314" t="s">
        <v>124</v>
      </c>
      <c r="E151" s="314" t="s">
        <v>292</v>
      </c>
      <c r="F151" s="314" t="s">
        <v>294</v>
      </c>
      <c r="G151" s="314" t="s">
        <v>130</v>
      </c>
      <c r="H151" s="345">
        <v>154</v>
      </c>
      <c r="I151" s="314" t="s">
        <v>47</v>
      </c>
      <c r="J151" s="312" t="str">
        <f t="shared" si="12"/>
        <v>Buildings and Appliances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4"/>
        <v>Reduction in E Use Allowed by Component Eff Std</v>
      </c>
      <c r="D152" s="314" t="s">
        <v>125</v>
      </c>
      <c r="E152" s="314" t="s">
        <v>292</v>
      </c>
      <c r="F152" s="314" t="s">
        <v>294</v>
      </c>
      <c r="G152" s="314" t="s">
        <v>131</v>
      </c>
      <c r="H152" s="345">
        <v>155</v>
      </c>
      <c r="I152" s="314" t="s">
        <v>47</v>
      </c>
      <c r="J152" s="312" t="str">
        <f t="shared" si="12"/>
        <v>Buildings and Appliances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4"/>
        <v>Reduction in E Use Allowed by Component Eff Std</v>
      </c>
      <c r="D153" s="314" t="s">
        <v>120</v>
      </c>
      <c r="E153" s="314" t="s">
        <v>293</v>
      </c>
      <c r="F153" s="314" t="s">
        <v>177</v>
      </c>
      <c r="G153" s="314" t="s">
        <v>126</v>
      </c>
      <c r="H153" s="345">
        <v>156</v>
      </c>
      <c r="I153" s="314" t="s">
        <v>47</v>
      </c>
      <c r="J153" s="312" t="str">
        <f t="shared" si="12"/>
        <v>Buildings and Appliances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4"/>
        <v>Reduction in E Use Allowed by Component Eff Std</v>
      </c>
      <c r="D154" s="314" t="s">
        <v>121</v>
      </c>
      <c r="E154" s="314" t="s">
        <v>293</v>
      </c>
      <c r="F154" s="314" t="s">
        <v>177</v>
      </c>
      <c r="G154" s="314" t="s">
        <v>127</v>
      </c>
      <c r="H154" s="350">
        <v>157</v>
      </c>
      <c r="I154" s="314" t="s">
        <v>46</v>
      </c>
      <c r="J154" s="312" t="str">
        <f t="shared" si="12"/>
        <v>Buildings and Appliances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4"/>
        <v>Reduction in E Use Allowed by Component Eff Std</v>
      </c>
      <c r="D155" s="314" t="s">
        <v>122</v>
      </c>
      <c r="E155" s="314" t="s">
        <v>293</v>
      </c>
      <c r="F155" s="314" t="s">
        <v>177</v>
      </c>
      <c r="G155" s="314" t="s">
        <v>128</v>
      </c>
      <c r="H155" s="350">
        <v>158</v>
      </c>
      <c r="I155" s="314" t="s">
        <v>46</v>
      </c>
      <c r="J155" s="312" t="str">
        <f t="shared" si="12"/>
        <v>Buildings and Appliances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4"/>
        <v>Reduction in E Use Allowed by Component Eff Std</v>
      </c>
      <c r="D156" s="314" t="s">
        <v>123</v>
      </c>
      <c r="E156" s="314" t="s">
        <v>293</v>
      </c>
      <c r="F156" s="314" t="s">
        <v>177</v>
      </c>
      <c r="G156" s="314" t="s">
        <v>129</v>
      </c>
      <c r="H156" s="350">
        <v>159</v>
      </c>
      <c r="I156" s="314" t="s">
        <v>46</v>
      </c>
      <c r="J156" s="312" t="str">
        <f t="shared" si="12"/>
        <v>Buildings and Appliances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4"/>
        <v>Reduction in E Use Allowed by Component Eff Std</v>
      </c>
      <c r="D157" s="314" t="s">
        <v>124</v>
      </c>
      <c r="E157" s="314" t="s">
        <v>293</v>
      </c>
      <c r="F157" s="314" t="s">
        <v>177</v>
      </c>
      <c r="G157" s="314" t="s">
        <v>130</v>
      </c>
      <c r="H157" s="350">
        <v>160</v>
      </c>
      <c r="I157" s="314" t="s">
        <v>46</v>
      </c>
      <c r="J157" s="312" t="str">
        <f t="shared" si="12"/>
        <v>Buildings and Appliances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5">C$141</f>
        <v>Reduction in E Use Allowed by Component Eff Std</v>
      </c>
      <c r="D158" s="314" t="s">
        <v>125</v>
      </c>
      <c r="E158" s="314" t="s">
        <v>293</v>
      </c>
      <c r="F158" s="314" t="s">
        <v>177</v>
      </c>
      <c r="G158" s="314" t="s">
        <v>131</v>
      </c>
      <c r="H158" s="350">
        <v>161</v>
      </c>
      <c r="I158" s="314" t="s">
        <v>46</v>
      </c>
      <c r="J158" s="312" t="str">
        <f t="shared" si="12"/>
        <v>Buildings and Appliances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 t="shared" si="12"/>
        <v>Buildings and Appliances</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 t="shared" si="12"/>
        <v>Buildings and Appliances</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 t="shared" si="12"/>
        <v>Buildings and Appliances</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 t="shared" si="12"/>
        <v>Buildings and Appliances</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796</v>
      </c>
      <c r="D163" s="314" t="s">
        <v>291</v>
      </c>
      <c r="E163" s="314"/>
      <c r="F163" s="314" t="s">
        <v>295</v>
      </c>
      <c r="G163" s="314"/>
      <c r="H163" s="350">
        <v>378</v>
      </c>
      <c r="I163" s="314" t="s">
        <v>46</v>
      </c>
      <c r="J163" s="312" t="str">
        <f t="shared" si="12"/>
        <v>Buildings and Appliances</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6">C$163</f>
        <v>Share of Preexisting Buildings Subject to Retrofitting</v>
      </c>
      <c r="D164" s="314" t="s">
        <v>292</v>
      </c>
      <c r="E164" s="314"/>
      <c r="F164" s="314" t="s">
        <v>294</v>
      </c>
      <c r="G164" s="314"/>
      <c r="H164" s="350">
        <v>379</v>
      </c>
      <c r="I164" s="314" t="s">
        <v>47</v>
      </c>
      <c r="J164" s="312" t="str">
        <f t="shared" si="12"/>
        <v>Buildings and Appliances</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6"/>
        <v>Share of Preexisting Buildings Subject to Retrofitting</v>
      </c>
      <c r="D165" s="314" t="s">
        <v>293</v>
      </c>
      <c r="E165" s="314"/>
      <c r="F165" s="314" t="s">
        <v>177</v>
      </c>
      <c r="G165" s="314"/>
      <c r="H165" s="350">
        <v>380</v>
      </c>
      <c r="I165" s="314" t="s">
        <v>46</v>
      </c>
      <c r="J165" s="312" t="str">
        <f t="shared" si="12"/>
        <v>Buildings and Appliances</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 t="shared" si="12"/>
        <v>Buildings and Appliances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7">C$166</f>
        <v>Boolean Rebate Program for Efficient Components</v>
      </c>
      <c r="D167" s="314" t="s">
        <v>121</v>
      </c>
      <c r="E167" s="314"/>
      <c r="F167" s="314" t="s">
        <v>127</v>
      </c>
      <c r="G167" s="314"/>
      <c r="H167" s="350">
        <v>28</v>
      </c>
      <c r="I167" s="314" t="s">
        <v>46</v>
      </c>
      <c r="J167" s="312" t="str">
        <f t="shared" si="12"/>
        <v>Buildings and Appliances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7"/>
        <v>Boolean Rebate Program for Efficient Components</v>
      </c>
      <c r="D168" s="314" t="s">
        <v>122</v>
      </c>
      <c r="E168" s="314"/>
      <c r="F168" s="314" t="s">
        <v>128</v>
      </c>
      <c r="G168" s="314"/>
      <c r="H168" s="350">
        <v>605</v>
      </c>
      <c r="I168" s="314" t="s">
        <v>47</v>
      </c>
      <c r="J168" s="312" t="str">
        <f t="shared" si="12"/>
        <v>Buildings and Appliances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7"/>
        <v>Boolean Rebate Program for Efficient Components</v>
      </c>
      <c r="D169" s="314" t="s">
        <v>123</v>
      </c>
      <c r="E169" s="314"/>
      <c r="F169" s="314" t="s">
        <v>129</v>
      </c>
      <c r="G169" s="314"/>
      <c r="H169" s="350">
        <v>606</v>
      </c>
      <c r="I169" s="314" t="s">
        <v>47</v>
      </c>
      <c r="J169" s="312" t="str">
        <f t="shared" si="12"/>
        <v>Buildings and Appliances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7"/>
        <v>Boolean Rebate Program for Efficient Components</v>
      </c>
      <c r="D170" s="314" t="s">
        <v>124</v>
      </c>
      <c r="E170" s="314"/>
      <c r="F170" s="314" t="s">
        <v>130</v>
      </c>
      <c r="G170" s="314"/>
      <c r="H170" s="350">
        <v>29</v>
      </c>
      <c r="I170" s="314" t="s">
        <v>46</v>
      </c>
      <c r="J170" s="312" t="str">
        <f t="shared" si="12"/>
        <v>Buildings and Appliances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7"/>
        <v>Boolean Rebate Program for Efficient Components</v>
      </c>
      <c r="D171" s="314" t="s">
        <v>125</v>
      </c>
      <c r="E171" s="314"/>
      <c r="F171" s="314" t="s">
        <v>131</v>
      </c>
      <c r="G171" s="314"/>
      <c r="H171" s="350">
        <v>607</v>
      </c>
      <c r="I171" s="314" t="s">
        <v>47</v>
      </c>
      <c r="J171" s="312" t="str">
        <f t="shared" si="12"/>
        <v>Buildings and Appliances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 t="shared" si="12"/>
        <v>Electricity Supply</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8">C$172</f>
        <v>Boolean Ban New Power Plants</v>
      </c>
      <c r="D173" s="324" t="s">
        <v>322</v>
      </c>
      <c r="E173" s="314"/>
      <c r="F173" s="324" t="s">
        <v>323</v>
      </c>
      <c r="G173" s="314"/>
      <c r="H173" s="350">
        <v>168</v>
      </c>
      <c r="I173" s="314" t="s">
        <v>46</v>
      </c>
      <c r="J173" s="312" t="str">
        <f t="shared" si="12"/>
        <v>Electricity Supply</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8"/>
        <v>Boolean Ban New Power Plants</v>
      </c>
      <c r="D174" s="324" t="s">
        <v>80</v>
      </c>
      <c r="E174" s="314"/>
      <c r="F174" s="324" t="s">
        <v>94</v>
      </c>
      <c r="G174" s="314"/>
      <c r="H174" s="333">
        <v>169</v>
      </c>
      <c r="I174" s="314" t="s">
        <v>46</v>
      </c>
      <c r="J174" s="312" t="str">
        <f t="shared" si="12"/>
        <v>Electricity Supply</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8"/>
        <v>Boolean Ban New Power Plants</v>
      </c>
      <c r="D175" s="324" t="s">
        <v>81</v>
      </c>
      <c r="E175" s="314"/>
      <c r="F175" s="324" t="s">
        <v>95</v>
      </c>
      <c r="G175" s="314"/>
      <c r="H175" s="350">
        <v>170</v>
      </c>
      <c r="I175" s="314" t="s">
        <v>46</v>
      </c>
      <c r="J175" s="312" t="str">
        <f t="shared" si="12"/>
        <v>Electricity Supply</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8"/>
        <v>Boolean Ban New Power Plants</v>
      </c>
      <c r="D176" s="324" t="s">
        <v>472</v>
      </c>
      <c r="E176" s="314"/>
      <c r="F176" s="324" t="s">
        <v>475</v>
      </c>
      <c r="G176" s="314"/>
      <c r="H176" s="350">
        <v>608</v>
      </c>
      <c r="I176" s="314" t="s">
        <v>47</v>
      </c>
      <c r="J176" s="312" t="str">
        <f t="shared" si="12"/>
        <v>Electricity Supply</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8"/>
        <v>Boolean Ban New Power Plants</v>
      </c>
      <c r="D177" s="324" t="s">
        <v>82</v>
      </c>
      <c r="E177" s="314"/>
      <c r="F177" s="324" t="s">
        <v>96</v>
      </c>
      <c r="G177" s="314"/>
      <c r="H177" s="350">
        <v>609</v>
      </c>
      <c r="I177" s="314" t="s">
        <v>47</v>
      </c>
      <c r="J177" s="312" t="str">
        <f t="shared" si="12"/>
        <v>Electricity Supply</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8"/>
        <v>Boolean Ban New Power Plants</v>
      </c>
      <c r="D178" s="324" t="s">
        <v>83</v>
      </c>
      <c r="E178" s="314"/>
      <c r="F178" s="324" t="s">
        <v>97</v>
      </c>
      <c r="G178" s="314"/>
      <c r="H178" s="350">
        <v>610</v>
      </c>
      <c r="I178" s="314" t="s">
        <v>47</v>
      </c>
      <c r="J178" s="312" t="str">
        <f t="shared" si="12"/>
        <v>Electricity Supply</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8"/>
        <v>Boolean Ban New Power Plants</v>
      </c>
      <c r="D179" s="324" t="s">
        <v>84</v>
      </c>
      <c r="E179" s="314"/>
      <c r="F179" s="324" t="s">
        <v>98</v>
      </c>
      <c r="G179" s="314"/>
      <c r="H179" s="350">
        <v>611</v>
      </c>
      <c r="I179" s="314" t="s">
        <v>47</v>
      </c>
      <c r="J179" s="312" t="str">
        <f t="shared" si="12"/>
        <v>Electricity Supply</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9">C$172</f>
        <v>Boolean Ban New Power Plants</v>
      </c>
      <c r="D180" s="324" t="s">
        <v>752</v>
      </c>
      <c r="E180" s="314"/>
      <c r="F180" s="364" t="s">
        <v>1703</v>
      </c>
      <c r="G180" s="314"/>
      <c r="H180" s="350">
        <v>612</v>
      </c>
      <c r="I180" s="314" t="s">
        <v>47</v>
      </c>
      <c r="J180" s="312" t="str">
        <f t="shared" si="12"/>
        <v>Electricity Supply</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8"/>
        <v>Boolean Ban New Power Plants</v>
      </c>
      <c r="D181" s="324" t="s">
        <v>324</v>
      </c>
      <c r="E181" s="314"/>
      <c r="F181" s="324" t="s">
        <v>326</v>
      </c>
      <c r="G181" s="314"/>
      <c r="H181" s="350">
        <v>613</v>
      </c>
      <c r="I181" s="314" t="s">
        <v>47</v>
      </c>
      <c r="J181" s="312" t="str">
        <f t="shared" si="12"/>
        <v>Electricity Supply</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8"/>
        <v>Boolean Ban New Power Plants</v>
      </c>
      <c r="D182" s="324" t="s">
        <v>325</v>
      </c>
      <c r="E182" s="314"/>
      <c r="F182" s="324" t="s">
        <v>327</v>
      </c>
      <c r="G182" s="314"/>
      <c r="H182" s="350">
        <v>614</v>
      </c>
      <c r="I182" s="314" t="s">
        <v>47</v>
      </c>
      <c r="J182" s="312" t="str">
        <f t="shared" si="12"/>
        <v>Electricity Supply</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8"/>
        <v>Boolean Ban New Power Plants</v>
      </c>
      <c r="D183" s="324" t="s">
        <v>468</v>
      </c>
      <c r="E183" s="314"/>
      <c r="F183" s="324" t="s">
        <v>467</v>
      </c>
      <c r="G183" s="314"/>
      <c r="H183" s="350">
        <v>116</v>
      </c>
      <c r="I183" s="314" t="s">
        <v>46</v>
      </c>
      <c r="J183" s="312" t="str">
        <f t="shared" si="12"/>
        <v>Electricity Supply</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9"/>
        <v>Boolean Ban New Power Plants</v>
      </c>
      <c r="D184" s="324" t="s">
        <v>477</v>
      </c>
      <c r="E184" s="314"/>
      <c r="F184" s="324" t="s">
        <v>478</v>
      </c>
      <c r="G184" s="314"/>
      <c r="H184" s="350">
        <v>615</v>
      </c>
      <c r="I184" s="314" t="s">
        <v>47</v>
      </c>
      <c r="J184" s="312" t="str">
        <f t="shared" si="12"/>
        <v>Electricity Supply</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9"/>
        <v>Boolean Ban New Power Plants</v>
      </c>
      <c r="D185" s="324" t="s">
        <v>1115</v>
      </c>
      <c r="E185" s="314"/>
      <c r="F185" s="324" t="s">
        <v>805</v>
      </c>
      <c r="G185" s="314"/>
      <c r="H185" s="350">
        <v>616</v>
      </c>
      <c r="I185" s="314" t="s">
        <v>47</v>
      </c>
      <c r="J185" s="312" t="str">
        <f t="shared" si="12"/>
        <v>Electricity Supply</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9"/>
        <v>Boolean Ban New Power Plants</v>
      </c>
      <c r="D186" s="324" t="s">
        <v>1116</v>
      </c>
      <c r="E186" s="314"/>
      <c r="F186" s="324" t="s">
        <v>946</v>
      </c>
      <c r="G186" s="314"/>
      <c r="H186" s="350">
        <v>617</v>
      </c>
      <c r="I186" s="314" t="s">
        <v>47</v>
      </c>
      <c r="J186" s="312" t="str">
        <f t="shared" si="12"/>
        <v>Electricity Supply</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9"/>
        <v>Boolean Ban New Power Plants</v>
      </c>
      <c r="D187" s="324" t="s">
        <v>1117</v>
      </c>
      <c r="E187" s="314"/>
      <c r="F187" s="324" t="s">
        <v>807</v>
      </c>
      <c r="G187" s="314"/>
      <c r="H187" s="350">
        <v>618</v>
      </c>
      <c r="I187" s="314" t="s">
        <v>47</v>
      </c>
      <c r="J187" s="312" t="str">
        <f t="shared" si="12"/>
        <v>Electricity Supply</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1724</v>
      </c>
      <c r="D188" s="314" t="s">
        <v>471</v>
      </c>
      <c r="E188" s="314"/>
      <c r="F188" s="314" t="s">
        <v>470</v>
      </c>
      <c r="G188" s="324"/>
      <c r="H188" s="333">
        <v>876</v>
      </c>
      <c r="I188" s="324" t="s">
        <v>46</v>
      </c>
      <c r="J188" s="312" t="str">
        <f t="shared" si="12"/>
        <v>Electricity Supply</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20">C$188</f>
        <v>Electricity Sector Fraction of Potential Additional CCS Achieved</v>
      </c>
      <c r="D189" s="324" t="s">
        <v>322</v>
      </c>
      <c r="E189" s="314"/>
      <c r="F189" s="324" t="s">
        <v>323</v>
      </c>
      <c r="G189" s="314"/>
      <c r="H189" s="333">
        <v>877</v>
      </c>
      <c r="I189" s="324" t="s">
        <v>46</v>
      </c>
      <c r="J189" s="312" t="str">
        <f t="shared" si="12"/>
        <v>Electricity Supply</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20"/>
        <v>Electricity Sector Fraction of Potential Additional CCS Achieved</v>
      </c>
      <c r="D190" s="324" t="s">
        <v>80</v>
      </c>
      <c r="E190" s="314"/>
      <c r="F190" s="324" t="s">
        <v>94</v>
      </c>
      <c r="G190" s="314"/>
      <c r="H190" s="333">
        <v>878</v>
      </c>
      <c r="I190" s="314" t="s">
        <v>47</v>
      </c>
      <c r="J190" s="312" t="str">
        <f t="shared" si="12"/>
        <v>Electricity Supply</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20"/>
        <v>Electricity Sector Fraction of Potential Additional CCS Achieved</v>
      </c>
      <c r="D191" s="324" t="s">
        <v>81</v>
      </c>
      <c r="E191" s="314"/>
      <c r="F191" s="324" t="s">
        <v>95</v>
      </c>
      <c r="G191" s="314"/>
      <c r="H191" s="333">
        <v>879</v>
      </c>
      <c r="I191" s="314" t="s">
        <v>47</v>
      </c>
      <c r="J191" s="312" t="str">
        <f t="shared" si="12"/>
        <v>Electricity Supply</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20"/>
        <v>Electricity Sector Fraction of Potential Additional CCS Achieved</v>
      </c>
      <c r="D192" s="324" t="s">
        <v>472</v>
      </c>
      <c r="E192" s="314"/>
      <c r="F192" s="324" t="s">
        <v>475</v>
      </c>
      <c r="G192" s="314"/>
      <c r="H192" s="333">
        <v>880</v>
      </c>
      <c r="I192" s="314" t="s">
        <v>47</v>
      </c>
      <c r="J192" s="312" t="str">
        <f t="shared" si="12"/>
        <v>Electricity Supply</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20"/>
        <v>Electricity Sector Fraction of Potential Additional CCS Achieved</v>
      </c>
      <c r="D193" s="324" t="s">
        <v>82</v>
      </c>
      <c r="E193" s="314"/>
      <c r="F193" s="324" t="s">
        <v>96</v>
      </c>
      <c r="G193" s="314"/>
      <c r="H193" s="333">
        <v>881</v>
      </c>
      <c r="I193" s="314" t="s">
        <v>47</v>
      </c>
      <c r="J193" s="312" t="str">
        <f t="shared" si="12"/>
        <v>Electricity Supply</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20"/>
        <v>Electricity Sector Fraction of Potential Additional CCS Achieved</v>
      </c>
      <c r="D194" s="324" t="s">
        <v>83</v>
      </c>
      <c r="E194" s="314"/>
      <c r="F194" s="324" t="s">
        <v>97</v>
      </c>
      <c r="G194" s="314"/>
      <c r="H194" s="333">
        <v>882</v>
      </c>
      <c r="I194" s="314" t="s">
        <v>47</v>
      </c>
      <c r="J194" s="312" t="str">
        <f t="shared" si="12"/>
        <v>Electricity Supply</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20"/>
        <v>Electricity Sector Fraction of Potential Additional CCS Achieved</v>
      </c>
      <c r="D195" s="324" t="s">
        <v>84</v>
      </c>
      <c r="E195" s="314"/>
      <c r="F195" s="324" t="s">
        <v>98</v>
      </c>
      <c r="G195" s="314"/>
      <c r="H195" s="333">
        <v>883</v>
      </c>
      <c r="I195" s="324" t="s">
        <v>46</v>
      </c>
      <c r="J195" s="312" t="str">
        <f t="shared" ref="J195:J258" si="21">A195</f>
        <v>Electricity Supply</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20"/>
        <v>Electricity Sector Fraction of Potential Additional CCS Achieved</v>
      </c>
      <c r="D196" s="324" t="s">
        <v>752</v>
      </c>
      <c r="E196" s="314"/>
      <c r="F196" s="324" t="s">
        <v>460</v>
      </c>
      <c r="G196" s="314"/>
      <c r="H196" s="333">
        <v>884</v>
      </c>
      <c r="I196" s="314" t="s">
        <v>47</v>
      </c>
      <c r="J196" s="312" t="str">
        <f t="shared" si="21"/>
        <v>Electricity Supply</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20"/>
        <v>Electricity Sector Fraction of Potential Additional CCS Achieved</v>
      </c>
      <c r="D197" s="324" t="s">
        <v>324</v>
      </c>
      <c r="E197" s="314"/>
      <c r="F197" s="324" t="s">
        <v>326</v>
      </c>
      <c r="G197" s="314"/>
      <c r="H197" s="333">
        <v>885</v>
      </c>
      <c r="I197" s="324" t="s">
        <v>46</v>
      </c>
      <c r="J197" s="312" t="str">
        <f t="shared" si="21"/>
        <v>Electricity Supply</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20"/>
        <v>Electricity Sector Fraction of Potential Additional CCS Achieved</v>
      </c>
      <c r="D198" s="324" t="s">
        <v>325</v>
      </c>
      <c r="E198" s="314"/>
      <c r="F198" s="324" t="s">
        <v>327</v>
      </c>
      <c r="G198" s="314"/>
      <c r="H198" s="333">
        <v>886</v>
      </c>
      <c r="I198" s="324" t="s">
        <v>46</v>
      </c>
      <c r="J198" s="312" t="str">
        <f t="shared" si="21"/>
        <v>Electricity Supply</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20"/>
        <v>Electricity Sector Fraction of Potential Additional CCS Achieved</v>
      </c>
      <c r="D199" s="324" t="s">
        <v>468</v>
      </c>
      <c r="E199" s="314"/>
      <c r="F199" s="324" t="s">
        <v>467</v>
      </c>
      <c r="G199" s="314"/>
      <c r="H199" s="333">
        <v>887</v>
      </c>
      <c r="I199" s="324" t="s">
        <v>46</v>
      </c>
      <c r="J199" s="312" t="str">
        <f t="shared" si="21"/>
        <v>Electricity Supply</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20"/>
        <v>Electricity Sector Fraction of Potential Additional CCS Achieved</v>
      </c>
      <c r="D200" s="324" t="s">
        <v>477</v>
      </c>
      <c r="E200" s="314"/>
      <c r="F200" s="324" t="s">
        <v>478</v>
      </c>
      <c r="G200" s="314"/>
      <c r="H200" s="333">
        <v>888</v>
      </c>
      <c r="I200" s="314" t="s">
        <v>47</v>
      </c>
      <c r="J200" s="312" t="str">
        <f t="shared" si="21"/>
        <v>Electricity Supply</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20"/>
        <v>Electricity Sector Fraction of Potential Additional CCS Achieved</v>
      </c>
      <c r="D201" s="324" t="s">
        <v>1115</v>
      </c>
      <c r="E201" s="314"/>
      <c r="F201" s="324" t="s">
        <v>805</v>
      </c>
      <c r="G201" s="314"/>
      <c r="H201" s="333">
        <v>889</v>
      </c>
      <c r="I201" s="314" t="s">
        <v>47</v>
      </c>
      <c r="J201" s="312" t="str">
        <f t="shared" si="21"/>
        <v>Electricity Supply</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20"/>
        <v>Electricity Sector Fraction of Potential Additional CCS Achieved</v>
      </c>
      <c r="D202" s="324" t="s">
        <v>1116</v>
      </c>
      <c r="E202" s="314"/>
      <c r="F202" s="324" t="s">
        <v>946</v>
      </c>
      <c r="G202" s="314"/>
      <c r="H202" s="333">
        <v>890</v>
      </c>
      <c r="I202" s="314" t="s">
        <v>47</v>
      </c>
      <c r="J202" s="312" t="str">
        <f t="shared" si="21"/>
        <v>Electricity Supply</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20"/>
        <v>Electricity Sector Fraction of Potential Additional CCS Achieved</v>
      </c>
      <c r="D203" s="324" t="s">
        <v>1117</v>
      </c>
      <c r="E203" s="314"/>
      <c r="F203" s="324" t="s">
        <v>807</v>
      </c>
      <c r="G203" s="314"/>
      <c r="H203" s="333">
        <v>891</v>
      </c>
      <c r="I203" s="324" t="s">
        <v>46</v>
      </c>
      <c r="J203" s="312" t="str">
        <f t="shared" si="21"/>
        <v>Electricity Supply</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1103</v>
      </c>
      <c r="D204" s="314"/>
      <c r="E204" s="314"/>
      <c r="F204" s="314"/>
      <c r="G204" s="314"/>
      <c r="H204" s="350">
        <v>508</v>
      </c>
      <c r="I204" s="314" t="s">
        <v>46</v>
      </c>
      <c r="J204" s="312" t="str">
        <f t="shared" si="21"/>
        <v>Electricity Supply</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 t="shared" si="21"/>
        <v>Electricity Supply</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 t="shared" si="21"/>
        <v>Electricity Supply</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22">C$206</f>
        <v>Percent Change in Electricity Imports</v>
      </c>
      <c r="D207" s="324" t="s">
        <v>322</v>
      </c>
      <c r="E207" s="314"/>
      <c r="F207" s="324" t="s">
        <v>323</v>
      </c>
      <c r="G207" s="324"/>
      <c r="H207" s="340">
        <v>526</v>
      </c>
      <c r="I207" s="314" t="s">
        <v>47</v>
      </c>
      <c r="J207" s="312" t="str">
        <f t="shared" si="21"/>
        <v>Electricity Supply</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22"/>
        <v>Percent Change in Electricity Imports</v>
      </c>
      <c r="D208" s="324" t="s">
        <v>80</v>
      </c>
      <c r="E208" s="314"/>
      <c r="F208" s="324" t="s">
        <v>94</v>
      </c>
      <c r="G208" s="324"/>
      <c r="H208" s="340">
        <v>527</v>
      </c>
      <c r="I208" s="314" t="s">
        <v>47</v>
      </c>
      <c r="J208" s="312" t="str">
        <f t="shared" si="21"/>
        <v>Electricity Supply</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22"/>
        <v>Percent Change in Electricity Imports</v>
      </c>
      <c r="D209" s="324" t="s">
        <v>81</v>
      </c>
      <c r="E209" s="314"/>
      <c r="F209" s="324" t="s">
        <v>95</v>
      </c>
      <c r="G209" s="324"/>
      <c r="H209" s="333">
        <v>528</v>
      </c>
      <c r="I209" s="314" t="s">
        <v>46</v>
      </c>
      <c r="J209" s="312" t="str">
        <f t="shared" si="21"/>
        <v>Electricity Supply</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22"/>
        <v>Percent Change in Electricity Imports</v>
      </c>
      <c r="D210" s="324" t="s">
        <v>472</v>
      </c>
      <c r="E210" s="314"/>
      <c r="F210" s="324" t="s">
        <v>475</v>
      </c>
      <c r="G210" s="324"/>
      <c r="H210" s="340">
        <v>529</v>
      </c>
      <c r="I210" s="314" t="s">
        <v>47</v>
      </c>
      <c r="J210" s="312" t="str">
        <f t="shared" si="21"/>
        <v>Electricity Supply</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22"/>
        <v>Percent Change in Electricity Imports</v>
      </c>
      <c r="D211" s="324" t="s">
        <v>82</v>
      </c>
      <c r="E211" s="314"/>
      <c r="F211" s="324" t="s">
        <v>96</v>
      </c>
      <c r="G211" s="324"/>
      <c r="H211" s="340">
        <v>530</v>
      </c>
      <c r="I211" s="314" t="s">
        <v>47</v>
      </c>
      <c r="J211" s="312" t="str">
        <f t="shared" si="21"/>
        <v>Electricity Supply</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22"/>
        <v>Percent Change in Electricity Imports</v>
      </c>
      <c r="D212" s="324" t="s">
        <v>83</v>
      </c>
      <c r="E212" s="314"/>
      <c r="F212" s="324" t="s">
        <v>97</v>
      </c>
      <c r="G212" s="324"/>
      <c r="H212" s="333">
        <v>531</v>
      </c>
      <c r="I212" s="314" t="s">
        <v>47</v>
      </c>
      <c r="J212" s="312" t="str">
        <f t="shared" si="21"/>
        <v>Electricity Supply</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22"/>
        <v>Percent Change in Electricity Imports</v>
      </c>
      <c r="D213" s="324" t="s">
        <v>84</v>
      </c>
      <c r="E213" s="314"/>
      <c r="F213" s="324" t="s">
        <v>98</v>
      </c>
      <c r="G213" s="324"/>
      <c r="H213" s="340">
        <v>532</v>
      </c>
      <c r="I213" s="314" t="s">
        <v>47</v>
      </c>
      <c r="J213" s="312" t="str">
        <f t="shared" si="21"/>
        <v>Electricity Supply</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22"/>
        <v>Percent Change in Electricity Imports</v>
      </c>
      <c r="D214" s="324" t="s">
        <v>752</v>
      </c>
      <c r="E214" s="314"/>
      <c r="F214" s="364" t="s">
        <v>1703</v>
      </c>
      <c r="G214" s="324"/>
      <c r="H214" s="333">
        <v>533</v>
      </c>
      <c r="I214" s="314" t="s">
        <v>47</v>
      </c>
      <c r="J214" s="312" t="str">
        <f t="shared" si="21"/>
        <v>Electricity Supply</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22"/>
        <v>Percent Change in Electricity Imports</v>
      </c>
      <c r="D215" s="324" t="s">
        <v>324</v>
      </c>
      <c r="E215" s="314"/>
      <c r="F215" s="324" t="s">
        <v>326</v>
      </c>
      <c r="G215" s="324"/>
      <c r="H215" s="340">
        <v>534</v>
      </c>
      <c r="I215" s="314" t="s">
        <v>47</v>
      </c>
      <c r="J215" s="312" t="str">
        <f t="shared" si="21"/>
        <v>Electricity Supply</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22"/>
        <v>Percent Change in Electricity Imports</v>
      </c>
      <c r="D216" s="324" t="s">
        <v>325</v>
      </c>
      <c r="E216" s="314"/>
      <c r="F216" s="324" t="s">
        <v>327</v>
      </c>
      <c r="G216" s="324"/>
      <c r="H216" s="333">
        <v>535</v>
      </c>
      <c r="I216" s="314" t="s">
        <v>47</v>
      </c>
      <c r="J216" s="312" t="str">
        <f t="shared" si="21"/>
        <v>Electricity Supply</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22"/>
        <v>Percent Change in Electricity Imports</v>
      </c>
      <c r="D217" s="324" t="s">
        <v>468</v>
      </c>
      <c r="E217" s="314"/>
      <c r="F217" s="324" t="s">
        <v>467</v>
      </c>
      <c r="G217" s="324"/>
      <c r="H217" s="333">
        <v>536</v>
      </c>
      <c r="I217" s="314" t="s">
        <v>47</v>
      </c>
      <c r="J217" s="312" t="str">
        <f t="shared" si="21"/>
        <v>Electricity Supply</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22"/>
        <v>Percent Change in Electricity Imports</v>
      </c>
      <c r="D218" s="324" t="s">
        <v>477</v>
      </c>
      <c r="E218" s="314"/>
      <c r="F218" s="324" t="s">
        <v>478</v>
      </c>
      <c r="G218" s="324"/>
      <c r="H218" s="333">
        <v>537</v>
      </c>
      <c r="I218" s="314" t="s">
        <v>47</v>
      </c>
      <c r="J218" s="312" t="str">
        <f t="shared" si="21"/>
        <v>Electricity Supply</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22"/>
        <v>Percent Change in Electricity Imports</v>
      </c>
      <c r="D219" s="324" t="s">
        <v>1115</v>
      </c>
      <c r="E219" s="314"/>
      <c r="F219" s="324" t="s">
        <v>805</v>
      </c>
      <c r="G219" s="324"/>
      <c r="H219" s="333">
        <v>538</v>
      </c>
      <c r="I219" s="314" t="s">
        <v>47</v>
      </c>
      <c r="J219" s="312" t="str">
        <f t="shared" si="21"/>
        <v>Electricity Supply</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22"/>
        <v>Percent Change in Electricity Imports</v>
      </c>
      <c r="D220" s="324" t="s">
        <v>1116</v>
      </c>
      <c r="E220" s="314"/>
      <c r="F220" s="324" t="s">
        <v>946</v>
      </c>
      <c r="G220" s="324"/>
      <c r="H220" s="333">
        <v>539</v>
      </c>
      <c r="I220" s="314" t="s">
        <v>47</v>
      </c>
      <c r="J220" s="312" t="str">
        <f t="shared" si="21"/>
        <v>Electricity Supply</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22"/>
        <v>Percent Change in Electricity Imports</v>
      </c>
      <c r="D221" s="324" t="s">
        <v>1117</v>
      </c>
      <c r="E221" s="314"/>
      <c r="F221" s="324" t="s">
        <v>807</v>
      </c>
      <c r="G221" s="324"/>
      <c r="H221" s="333">
        <v>540</v>
      </c>
      <c r="I221" s="314" t="s">
        <v>47</v>
      </c>
      <c r="J221" s="312" t="str">
        <f t="shared" si="21"/>
        <v>Electricity Supply</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 t="shared" si="21"/>
        <v>Electricity Supply</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 t="shared" si="21"/>
        <v>Electricity Supply</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 t="shared" si="21"/>
        <v>Electricity Supply</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23">C$224</f>
        <v>Annual Additional Capacity Retired due to Early Retirement Policy</v>
      </c>
      <c r="D225" s="324" t="s">
        <v>322</v>
      </c>
      <c r="E225" s="314"/>
      <c r="F225" s="324" t="s">
        <v>323</v>
      </c>
      <c r="G225" s="314"/>
      <c r="H225" s="345">
        <v>620</v>
      </c>
      <c r="I225" s="314" t="s">
        <v>47</v>
      </c>
      <c r="J225" s="312" t="str">
        <f t="shared" si="21"/>
        <v>Electricity Supply</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23"/>
        <v>Annual Additional Capacity Retired due to Early Retirement Policy</v>
      </c>
      <c r="D226" s="324" t="s">
        <v>80</v>
      </c>
      <c r="E226" s="314"/>
      <c r="F226" s="324" t="s">
        <v>94</v>
      </c>
      <c r="G226" s="314"/>
      <c r="H226" s="350">
        <v>32</v>
      </c>
      <c r="I226" s="314" t="s">
        <v>46</v>
      </c>
      <c r="J226" s="312" t="str">
        <f t="shared" si="21"/>
        <v>Electricity Supply</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23"/>
        <v>Annual Additional Capacity Retired due to Early Retirement Policy</v>
      </c>
      <c r="D227" s="324" t="s">
        <v>81</v>
      </c>
      <c r="E227" s="314"/>
      <c r="F227" s="324" t="s">
        <v>95</v>
      </c>
      <c r="G227" s="314"/>
      <c r="H227" s="350">
        <v>621</v>
      </c>
      <c r="I227" s="314" t="s">
        <v>47</v>
      </c>
      <c r="J227" s="312" t="str">
        <f t="shared" si="21"/>
        <v>Electricity Supply</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23"/>
        <v>Annual Additional Capacity Retired due to Early Retirement Policy</v>
      </c>
      <c r="D228" s="324" t="s">
        <v>472</v>
      </c>
      <c r="E228" s="314"/>
      <c r="F228" s="324" t="s">
        <v>475</v>
      </c>
      <c r="G228" s="314"/>
      <c r="H228" s="350">
        <v>622</v>
      </c>
      <c r="I228" s="314" t="s">
        <v>47</v>
      </c>
      <c r="J228" s="312" t="str">
        <f t="shared" si="21"/>
        <v>Electricity Supply</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23"/>
        <v>Annual Additional Capacity Retired due to Early Retirement Policy</v>
      </c>
      <c r="D229" s="324" t="s">
        <v>82</v>
      </c>
      <c r="E229" s="314"/>
      <c r="F229" s="324" t="s">
        <v>96</v>
      </c>
      <c r="G229" s="314"/>
      <c r="H229" s="350">
        <v>623</v>
      </c>
      <c r="I229" s="314" t="s">
        <v>47</v>
      </c>
      <c r="J229" s="312" t="str">
        <f t="shared" si="21"/>
        <v>Electricity Supply</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23"/>
        <v>Annual Additional Capacity Retired due to Early Retirement Policy</v>
      </c>
      <c r="D230" s="324" t="s">
        <v>83</v>
      </c>
      <c r="E230" s="314"/>
      <c r="F230" s="324" t="s">
        <v>97</v>
      </c>
      <c r="G230" s="314"/>
      <c r="H230" s="350">
        <v>624</v>
      </c>
      <c r="I230" s="314" t="s">
        <v>47</v>
      </c>
      <c r="J230" s="312" t="str">
        <f t="shared" si="21"/>
        <v>Electricity Supply</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23"/>
        <v>Annual Additional Capacity Retired due to Early Retirement Policy</v>
      </c>
      <c r="D231" s="324" t="s">
        <v>84</v>
      </c>
      <c r="E231" s="314"/>
      <c r="F231" s="324" t="s">
        <v>98</v>
      </c>
      <c r="G231" s="314"/>
      <c r="H231" s="350">
        <v>625</v>
      </c>
      <c r="I231" s="314" t="s">
        <v>47</v>
      </c>
      <c r="J231" s="312" t="str">
        <f t="shared" si="21"/>
        <v>Electricity Supply</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23"/>
        <v>Annual Additional Capacity Retired due to Early Retirement Policy</v>
      </c>
      <c r="D232" s="324" t="s">
        <v>752</v>
      </c>
      <c r="E232" s="314"/>
      <c r="F232" s="364" t="s">
        <v>1703</v>
      </c>
      <c r="G232" s="314"/>
      <c r="H232" s="350">
        <v>626</v>
      </c>
      <c r="I232" s="314" t="s">
        <v>47</v>
      </c>
      <c r="J232" s="312" t="str">
        <f t="shared" si="21"/>
        <v>Electricity Supply</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23"/>
        <v>Annual Additional Capacity Retired due to Early Retirement Policy</v>
      </c>
      <c r="D233" s="324" t="s">
        <v>324</v>
      </c>
      <c r="E233" s="314"/>
      <c r="F233" s="324" t="s">
        <v>326</v>
      </c>
      <c r="G233" s="314"/>
      <c r="H233" s="350">
        <v>627</v>
      </c>
      <c r="I233" s="314" t="s">
        <v>47</v>
      </c>
      <c r="J233" s="312" t="str">
        <f t="shared" si="21"/>
        <v>Electricity Supply</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23"/>
        <v>Annual Additional Capacity Retired due to Early Retirement Policy</v>
      </c>
      <c r="D234" s="324" t="s">
        <v>325</v>
      </c>
      <c r="E234" s="314"/>
      <c r="F234" s="324" t="s">
        <v>327</v>
      </c>
      <c r="G234" s="314"/>
      <c r="H234" s="350">
        <v>628</v>
      </c>
      <c r="I234" s="314" t="s">
        <v>47</v>
      </c>
      <c r="J234" s="312" t="str">
        <f t="shared" si="21"/>
        <v>Electricity Supply</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23"/>
        <v>Annual Additional Capacity Retired due to Early Retirement Policy</v>
      </c>
      <c r="D235" s="324" t="s">
        <v>468</v>
      </c>
      <c r="E235" s="314"/>
      <c r="F235" s="324" t="s">
        <v>467</v>
      </c>
      <c r="G235" s="314"/>
      <c r="H235" s="350">
        <v>590</v>
      </c>
      <c r="I235" s="314" t="s">
        <v>47</v>
      </c>
      <c r="J235" s="312" t="str">
        <f t="shared" si="21"/>
        <v>Electricity Supply</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23"/>
        <v>Annual Additional Capacity Retired due to Early Retirement Policy</v>
      </c>
      <c r="D236" s="324" t="s">
        <v>477</v>
      </c>
      <c r="E236" s="314"/>
      <c r="F236" s="324" t="s">
        <v>478</v>
      </c>
      <c r="G236" s="314"/>
      <c r="H236" s="350">
        <v>629</v>
      </c>
      <c r="I236" s="314" t="s">
        <v>47</v>
      </c>
      <c r="J236" s="312" t="str">
        <f t="shared" si="21"/>
        <v>Electricity Supply</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23"/>
        <v>Annual Additional Capacity Retired due to Early Retirement Policy</v>
      </c>
      <c r="D237" s="324" t="s">
        <v>1115</v>
      </c>
      <c r="E237" s="314"/>
      <c r="F237" s="324" t="s">
        <v>805</v>
      </c>
      <c r="G237" s="314"/>
      <c r="H237" s="350">
        <v>630</v>
      </c>
      <c r="I237" s="314" t="s">
        <v>47</v>
      </c>
      <c r="J237" s="312" t="str">
        <f t="shared" si="21"/>
        <v>Electricity Supply</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23"/>
        <v>Annual Additional Capacity Retired due to Early Retirement Policy</v>
      </c>
      <c r="D238" s="324" t="s">
        <v>1116</v>
      </c>
      <c r="E238" s="314"/>
      <c r="F238" s="324" t="s">
        <v>946</v>
      </c>
      <c r="G238" s="314"/>
      <c r="H238" s="350">
        <v>631</v>
      </c>
      <c r="I238" s="314" t="s">
        <v>47</v>
      </c>
      <c r="J238" s="312" t="str">
        <f t="shared" si="21"/>
        <v>Electricity Supply</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23"/>
        <v>Annual Additional Capacity Retired due to Early Retirement Policy</v>
      </c>
      <c r="D239" s="324" t="s">
        <v>1117</v>
      </c>
      <c r="E239" s="314"/>
      <c r="F239" s="324" t="s">
        <v>807</v>
      </c>
      <c r="G239" s="314"/>
      <c r="H239" s="350">
        <v>632</v>
      </c>
      <c r="I239" s="314" t="s">
        <v>47</v>
      </c>
      <c r="J239" s="312" t="str">
        <f t="shared" si="21"/>
        <v>Electricity Supply</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1386</v>
      </c>
      <c r="D240" s="314"/>
      <c r="E240" s="314"/>
      <c r="F240" s="314"/>
      <c r="G240" s="314"/>
      <c r="H240" s="350">
        <v>33</v>
      </c>
      <c r="I240" s="314" t="s">
        <v>46</v>
      </c>
      <c r="J240" s="312" t="str">
        <f t="shared" si="21"/>
        <v>Electricity Supply</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 t="shared" si="21"/>
        <v>Electricity Supply</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1723</v>
      </c>
      <c r="D242" s="314" t="s">
        <v>471</v>
      </c>
      <c r="E242" s="314"/>
      <c r="F242" s="314" t="s">
        <v>470</v>
      </c>
      <c r="G242" s="314"/>
      <c r="H242" s="350">
        <v>860</v>
      </c>
      <c r="I242" s="314" t="s">
        <v>47</v>
      </c>
      <c r="J242" s="312" t="str">
        <f t="shared" si="21"/>
        <v>Electricity Supply</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4">C$258</f>
        <v>Boolean Use Non BAU Mandated Capacity Construction Schedule</v>
      </c>
      <c r="D243" s="324" t="s">
        <v>322</v>
      </c>
      <c r="E243" s="314"/>
      <c r="F243" s="324" t="s">
        <v>323</v>
      </c>
      <c r="G243" s="314"/>
      <c r="H243" s="350">
        <v>861</v>
      </c>
      <c r="I243" s="314" t="s">
        <v>47</v>
      </c>
      <c r="J243" s="312" t="str">
        <f t="shared" si="21"/>
        <v>Electricity Supply</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4"/>
        <v>Boolean Use Non BAU Mandated Capacity Construction Schedule</v>
      </c>
      <c r="D244" s="324" t="s">
        <v>80</v>
      </c>
      <c r="E244" s="314"/>
      <c r="F244" s="324" t="s">
        <v>94</v>
      </c>
      <c r="G244" s="314"/>
      <c r="H244" s="350">
        <v>862</v>
      </c>
      <c r="I244" s="314" t="s">
        <v>47</v>
      </c>
      <c r="J244" s="312" t="str">
        <f t="shared" si="21"/>
        <v>Electricity Supply</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4"/>
        <v>Boolean Use Non BAU Mandated Capacity Construction Schedule</v>
      </c>
      <c r="D245" s="324" t="s">
        <v>81</v>
      </c>
      <c r="E245" s="314"/>
      <c r="F245" s="324" t="s">
        <v>95</v>
      </c>
      <c r="G245" s="314"/>
      <c r="H245" s="350">
        <v>863</v>
      </c>
      <c r="I245" s="314" t="s">
        <v>47</v>
      </c>
      <c r="J245" s="312" t="str">
        <f t="shared" si="21"/>
        <v>Electricity Supply</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4"/>
        <v>Boolean Use Non BAU Mandated Capacity Construction Schedule</v>
      </c>
      <c r="D246" s="324" t="s">
        <v>472</v>
      </c>
      <c r="E246" s="314"/>
      <c r="F246" s="324" t="s">
        <v>475</v>
      </c>
      <c r="G246" s="314"/>
      <c r="H246" s="350">
        <v>864</v>
      </c>
      <c r="I246" s="314" t="s">
        <v>47</v>
      </c>
      <c r="J246" s="312" t="str">
        <f t="shared" si="21"/>
        <v>Electricity Supply</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4"/>
        <v>Boolean Use Non BAU Mandated Capacity Construction Schedule</v>
      </c>
      <c r="D247" s="324" t="s">
        <v>82</v>
      </c>
      <c r="E247" s="314"/>
      <c r="F247" s="324" t="s">
        <v>96</v>
      </c>
      <c r="G247" s="314"/>
      <c r="H247" s="350">
        <v>865</v>
      </c>
      <c r="I247" s="314" t="s">
        <v>47</v>
      </c>
      <c r="J247" s="312" t="str">
        <f t="shared" si="21"/>
        <v>Electricity Supply</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4"/>
        <v>Boolean Use Non BAU Mandated Capacity Construction Schedule</v>
      </c>
      <c r="D248" s="324" t="s">
        <v>83</v>
      </c>
      <c r="E248" s="314"/>
      <c r="F248" s="324" t="s">
        <v>97</v>
      </c>
      <c r="G248" s="314"/>
      <c r="H248" s="350">
        <v>866</v>
      </c>
      <c r="I248" s="314" t="s">
        <v>47</v>
      </c>
      <c r="J248" s="312" t="str">
        <f t="shared" si="21"/>
        <v>Electricity Supply</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4"/>
        <v>Boolean Use Non BAU Mandated Capacity Construction Schedule</v>
      </c>
      <c r="D249" s="324" t="s">
        <v>84</v>
      </c>
      <c r="E249" s="314"/>
      <c r="F249" s="324" t="s">
        <v>98</v>
      </c>
      <c r="G249" s="314"/>
      <c r="H249" s="350">
        <v>867</v>
      </c>
      <c r="I249" s="314" t="s">
        <v>47</v>
      </c>
      <c r="J249" s="312" t="str">
        <f t="shared" si="21"/>
        <v>Electricity Supply</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4"/>
        <v>Boolean Use Non BAU Mandated Capacity Construction Schedule</v>
      </c>
      <c r="D250" s="324" t="s">
        <v>752</v>
      </c>
      <c r="E250" s="314"/>
      <c r="F250" s="324" t="s">
        <v>460</v>
      </c>
      <c r="G250" s="314"/>
      <c r="H250" s="350">
        <v>868</v>
      </c>
      <c r="I250" s="314" t="s">
        <v>47</v>
      </c>
      <c r="J250" s="312" t="str">
        <f t="shared" si="21"/>
        <v>Electricity Supply</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4"/>
        <v>Boolean Use Non BAU Mandated Capacity Construction Schedule</v>
      </c>
      <c r="D251" s="324" t="s">
        <v>324</v>
      </c>
      <c r="E251" s="314"/>
      <c r="F251" s="324" t="s">
        <v>326</v>
      </c>
      <c r="G251" s="314"/>
      <c r="H251" s="350">
        <v>869</v>
      </c>
      <c r="I251" s="314" t="s">
        <v>47</v>
      </c>
      <c r="J251" s="312" t="str">
        <f t="shared" si="21"/>
        <v>Electricity Supply</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4"/>
        <v>Boolean Use Non BAU Mandated Capacity Construction Schedule</v>
      </c>
      <c r="D252" s="324" t="s">
        <v>325</v>
      </c>
      <c r="E252" s="314"/>
      <c r="F252" s="324" t="s">
        <v>327</v>
      </c>
      <c r="G252" s="314"/>
      <c r="H252" s="350">
        <v>870</v>
      </c>
      <c r="I252" s="314" t="s">
        <v>47</v>
      </c>
      <c r="J252" s="312" t="str">
        <f t="shared" si="21"/>
        <v>Electricity Supply</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4"/>
        <v>Boolean Use Non BAU Mandated Capacity Construction Schedule</v>
      </c>
      <c r="D253" s="324" t="s">
        <v>468</v>
      </c>
      <c r="E253" s="314"/>
      <c r="F253" s="324" t="s">
        <v>467</v>
      </c>
      <c r="G253" s="314"/>
      <c r="H253" s="350">
        <v>871</v>
      </c>
      <c r="I253" s="314" t="s">
        <v>47</v>
      </c>
      <c r="J253" s="312" t="str">
        <f t="shared" si="21"/>
        <v>Electricity Supply</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4"/>
        <v>Boolean Use Non BAU Mandated Capacity Construction Schedule</v>
      </c>
      <c r="D254" s="324" t="s">
        <v>477</v>
      </c>
      <c r="E254" s="314"/>
      <c r="F254" s="324" t="s">
        <v>478</v>
      </c>
      <c r="G254" s="314"/>
      <c r="H254" s="350">
        <v>872</v>
      </c>
      <c r="I254" s="314" t="s">
        <v>47</v>
      </c>
      <c r="J254" s="312" t="str">
        <f t="shared" si="21"/>
        <v>Electricity Supply</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4"/>
        <v>Boolean Use Non BAU Mandated Capacity Construction Schedule</v>
      </c>
      <c r="D255" s="324" t="s">
        <v>1115</v>
      </c>
      <c r="E255" s="314"/>
      <c r="F255" s="324" t="s">
        <v>805</v>
      </c>
      <c r="G255" s="314"/>
      <c r="H255" s="350">
        <v>873</v>
      </c>
      <c r="I255" s="314" t="s">
        <v>47</v>
      </c>
      <c r="J255" s="312" t="str">
        <f t="shared" si="21"/>
        <v>Electricity Supply</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4"/>
        <v>Boolean Use Non BAU Mandated Capacity Construction Schedule</v>
      </c>
      <c r="D256" s="324" t="s">
        <v>1116</v>
      </c>
      <c r="E256" s="314"/>
      <c r="F256" s="324" t="s">
        <v>946</v>
      </c>
      <c r="G256" s="314"/>
      <c r="H256" s="350">
        <v>874</v>
      </c>
      <c r="I256" s="314" t="s">
        <v>47</v>
      </c>
      <c r="J256" s="312" t="str">
        <f t="shared" si="21"/>
        <v>Electricity Supply</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4"/>
        <v>Boolean Use Non BAU Mandated Capacity Construction Schedule</v>
      </c>
      <c r="D257" s="324" t="s">
        <v>1117</v>
      </c>
      <c r="E257" s="314"/>
      <c r="F257" s="324" t="s">
        <v>807</v>
      </c>
      <c r="G257" s="314"/>
      <c r="H257" s="350">
        <v>875</v>
      </c>
      <c r="I257" s="314" t="s">
        <v>47</v>
      </c>
      <c r="J257" s="312" t="str">
        <f t="shared" si="21"/>
        <v>Electricity Supply</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 t="shared" si="21"/>
        <v>Electricity Supply</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5">C$258</f>
        <v>Boolean Use Non BAU Mandated Capacity Construction Schedule</v>
      </c>
      <c r="D259" s="324" t="s">
        <v>322</v>
      </c>
      <c r="E259" s="314"/>
      <c r="F259" s="324" t="s">
        <v>323</v>
      </c>
      <c r="G259" s="314"/>
      <c r="H259" s="350">
        <v>634</v>
      </c>
      <c r="I259" s="314" t="s">
        <v>47</v>
      </c>
      <c r="J259" s="312" t="str">
        <f t="shared" ref="J259:J322" si="26">A259</f>
        <v>Electricity Supply</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5"/>
        <v>Boolean Use Non BAU Mandated Capacity Construction Schedule</v>
      </c>
      <c r="D260" s="324" t="s">
        <v>80</v>
      </c>
      <c r="E260" s="314"/>
      <c r="F260" s="324" t="s">
        <v>94</v>
      </c>
      <c r="G260" s="314"/>
      <c r="H260" s="350">
        <v>635</v>
      </c>
      <c r="I260" s="314" t="s">
        <v>47</v>
      </c>
      <c r="J260" s="312" t="str">
        <f t="shared" si="26"/>
        <v>Electricity Supply</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5"/>
        <v>Boolean Use Non BAU Mandated Capacity Construction Schedule</v>
      </c>
      <c r="D261" s="324" t="s">
        <v>81</v>
      </c>
      <c r="E261" s="314"/>
      <c r="F261" s="324" t="s">
        <v>95</v>
      </c>
      <c r="G261" s="314"/>
      <c r="H261" s="350">
        <v>636</v>
      </c>
      <c r="I261" s="314" t="s">
        <v>47</v>
      </c>
      <c r="J261" s="312" t="str">
        <f t="shared" si="26"/>
        <v>Electricity Supply</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5"/>
        <v>Boolean Use Non BAU Mandated Capacity Construction Schedule</v>
      </c>
      <c r="D262" s="324" t="s">
        <v>472</v>
      </c>
      <c r="E262" s="314"/>
      <c r="F262" s="324" t="s">
        <v>475</v>
      </c>
      <c r="G262" s="314"/>
      <c r="H262" s="350">
        <v>637</v>
      </c>
      <c r="I262" s="314" t="s">
        <v>47</v>
      </c>
      <c r="J262" s="312" t="str">
        <f t="shared" si="26"/>
        <v>Electricity Supply</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5"/>
        <v>Boolean Use Non BAU Mandated Capacity Construction Schedule</v>
      </c>
      <c r="D263" s="324" t="s">
        <v>82</v>
      </c>
      <c r="E263" s="314"/>
      <c r="F263" s="324" t="s">
        <v>96</v>
      </c>
      <c r="G263" s="314"/>
      <c r="H263" s="350">
        <v>638</v>
      </c>
      <c r="I263" s="314" t="s">
        <v>47</v>
      </c>
      <c r="J263" s="312" t="str">
        <f t="shared" si="26"/>
        <v>Electricity Supply</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5"/>
        <v>Boolean Use Non BAU Mandated Capacity Construction Schedule</v>
      </c>
      <c r="D264" s="324" t="s">
        <v>83</v>
      </c>
      <c r="E264" s="314"/>
      <c r="F264" s="324" t="s">
        <v>97</v>
      </c>
      <c r="G264" s="314"/>
      <c r="H264" s="350">
        <v>639</v>
      </c>
      <c r="I264" s="314" t="s">
        <v>47</v>
      </c>
      <c r="J264" s="312" t="str">
        <f t="shared" si="26"/>
        <v>Electricity Supply</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5"/>
        <v>Boolean Use Non BAU Mandated Capacity Construction Schedule</v>
      </c>
      <c r="D265" s="324" t="s">
        <v>84</v>
      </c>
      <c r="E265" s="314"/>
      <c r="F265" s="324" t="s">
        <v>98</v>
      </c>
      <c r="G265" s="314"/>
      <c r="H265" s="350">
        <v>640</v>
      </c>
      <c r="I265" s="314" t="s">
        <v>47</v>
      </c>
      <c r="J265" s="312" t="str">
        <f t="shared" si="26"/>
        <v>Electricity Supply</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5"/>
        <v>Boolean Use Non BAU Mandated Capacity Construction Schedule</v>
      </c>
      <c r="D266" s="324" t="s">
        <v>752</v>
      </c>
      <c r="E266" s="314"/>
      <c r="F266" s="364" t="s">
        <v>1703</v>
      </c>
      <c r="G266" s="314"/>
      <c r="H266" s="350">
        <v>641</v>
      </c>
      <c r="I266" s="314" t="s">
        <v>47</v>
      </c>
      <c r="J266" s="312" t="str">
        <f t="shared" si="26"/>
        <v>Electricity Supply</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5"/>
        <v>Boolean Use Non BAU Mandated Capacity Construction Schedule</v>
      </c>
      <c r="D267" s="324" t="s">
        <v>324</v>
      </c>
      <c r="E267" s="314"/>
      <c r="F267" s="324" t="s">
        <v>326</v>
      </c>
      <c r="G267" s="314"/>
      <c r="H267" s="350">
        <v>642</v>
      </c>
      <c r="I267" s="314" t="s">
        <v>47</v>
      </c>
      <c r="J267" s="312" t="str">
        <f t="shared" si="26"/>
        <v>Electricity Supply</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5"/>
        <v>Boolean Use Non BAU Mandated Capacity Construction Schedule</v>
      </c>
      <c r="D268" s="324" t="s">
        <v>325</v>
      </c>
      <c r="E268" s="314"/>
      <c r="F268" s="324" t="s">
        <v>327</v>
      </c>
      <c r="G268" s="314"/>
      <c r="H268" s="350">
        <v>643</v>
      </c>
      <c r="I268" s="314" t="s">
        <v>47</v>
      </c>
      <c r="J268" s="312" t="str">
        <f t="shared" si="26"/>
        <v>Electricity Supply</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5"/>
        <v>Boolean Use Non BAU Mandated Capacity Construction Schedule</v>
      </c>
      <c r="D269" s="324" t="s">
        <v>468</v>
      </c>
      <c r="E269" s="314"/>
      <c r="F269" s="324" t="s">
        <v>467</v>
      </c>
      <c r="G269" s="314"/>
      <c r="H269" s="350">
        <v>644</v>
      </c>
      <c r="I269" s="314" t="s">
        <v>47</v>
      </c>
      <c r="J269" s="312" t="str">
        <f t="shared" si="26"/>
        <v>Electricity Supply</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5"/>
        <v>Boolean Use Non BAU Mandated Capacity Construction Schedule</v>
      </c>
      <c r="D270" s="324" t="s">
        <v>477</v>
      </c>
      <c r="E270" s="314"/>
      <c r="F270" s="324" t="s">
        <v>478</v>
      </c>
      <c r="G270" s="314"/>
      <c r="H270" s="350">
        <v>645</v>
      </c>
      <c r="I270" s="314" t="s">
        <v>47</v>
      </c>
      <c r="J270" s="312" t="str">
        <f t="shared" si="26"/>
        <v>Electricity Supply</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5"/>
        <v>Boolean Use Non BAU Mandated Capacity Construction Schedule</v>
      </c>
      <c r="D271" s="324" t="s">
        <v>1115</v>
      </c>
      <c r="E271" s="314"/>
      <c r="F271" s="324" t="s">
        <v>805</v>
      </c>
      <c r="G271" s="314"/>
      <c r="H271" s="350">
        <v>646</v>
      </c>
      <c r="I271" s="314" t="s">
        <v>47</v>
      </c>
      <c r="J271" s="312" t="str">
        <f t="shared" si="26"/>
        <v>Electricity Supply</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5"/>
        <v>Boolean Use Non BAU Mandated Capacity Construction Schedule</v>
      </c>
      <c r="D272" s="324" t="s">
        <v>1116</v>
      </c>
      <c r="E272" s="314"/>
      <c r="F272" s="324" t="s">
        <v>946</v>
      </c>
      <c r="G272" s="314"/>
      <c r="H272" s="350">
        <v>647</v>
      </c>
      <c r="I272" s="314" t="s">
        <v>47</v>
      </c>
      <c r="J272" s="312" t="str">
        <f t="shared" si="26"/>
        <v>Electricity Supply</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5"/>
        <v>Boolean Use Non BAU Mandated Capacity Construction Schedule</v>
      </c>
      <c r="D273" s="324" t="s">
        <v>1117</v>
      </c>
      <c r="E273" s="314"/>
      <c r="F273" s="324" t="s">
        <v>807</v>
      </c>
      <c r="G273" s="314"/>
      <c r="H273" s="350">
        <v>648</v>
      </c>
      <c r="I273" s="314" t="s">
        <v>47</v>
      </c>
      <c r="J273" s="312" t="str">
        <f t="shared" si="26"/>
        <v>Electricity Supply</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 t="shared" si="26"/>
        <v>Electricity Supply</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 t="shared" si="26"/>
        <v>Electricity Supply</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 t="shared" si="26"/>
        <v>Electricity Supply</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7">C$276</f>
        <v>Percentage Reduction in Plant Downtime</v>
      </c>
      <c r="D277" s="324" t="s">
        <v>471</v>
      </c>
      <c r="E277" s="324" t="s">
        <v>270</v>
      </c>
      <c r="F277" s="314"/>
      <c r="G277" s="324"/>
      <c r="H277" s="333">
        <v>651</v>
      </c>
      <c r="I277" s="324" t="s">
        <v>47</v>
      </c>
      <c r="J277" s="312" t="str">
        <f t="shared" si="26"/>
        <v>Electricity Supply</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7"/>
        <v>Percentage Reduction in Plant Downtime</v>
      </c>
      <c r="D278" s="324" t="s">
        <v>471</v>
      </c>
      <c r="E278" s="324" t="s">
        <v>271</v>
      </c>
      <c r="F278" s="314"/>
      <c r="G278" s="324"/>
      <c r="H278" s="333">
        <v>652</v>
      </c>
      <c r="I278" s="324" t="s">
        <v>47</v>
      </c>
      <c r="J278" s="312" t="str">
        <f t="shared" si="26"/>
        <v>Electricity Supply</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7"/>
        <v>Percentage Reduction in Plant Downtime</v>
      </c>
      <c r="D279" s="324" t="s">
        <v>322</v>
      </c>
      <c r="E279" s="324" t="s">
        <v>269</v>
      </c>
      <c r="F279" s="324" t="s">
        <v>321</v>
      </c>
      <c r="G279" s="324" t="s">
        <v>323</v>
      </c>
      <c r="H279" s="333">
        <v>141</v>
      </c>
      <c r="I279" s="324" t="s">
        <v>46</v>
      </c>
      <c r="J279" s="312" t="str">
        <f t="shared" si="26"/>
        <v>Electricity Supply</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7"/>
        <v>Percentage Reduction in Plant Downtime</v>
      </c>
      <c r="D280" s="324" t="s">
        <v>322</v>
      </c>
      <c r="E280" s="324" t="s">
        <v>270</v>
      </c>
      <c r="F280" s="324"/>
      <c r="G280" s="324"/>
      <c r="H280" s="333">
        <v>653</v>
      </c>
      <c r="I280" s="324" t="s">
        <v>47</v>
      </c>
      <c r="J280" s="312" t="str">
        <f t="shared" si="26"/>
        <v>Electricity Supply</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7"/>
        <v>Percentage Reduction in Plant Downtime</v>
      </c>
      <c r="D281" s="324" t="s">
        <v>322</v>
      </c>
      <c r="E281" s="324" t="s">
        <v>271</v>
      </c>
      <c r="F281" s="324"/>
      <c r="G281" s="324"/>
      <c r="H281" s="333">
        <v>654</v>
      </c>
      <c r="I281" s="324" t="s">
        <v>47</v>
      </c>
      <c r="J281" s="312" t="str">
        <f t="shared" si="26"/>
        <v>Electricity Supply</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7"/>
        <v>Percentage Reduction in Plant Downtime</v>
      </c>
      <c r="D282" s="324" t="s">
        <v>80</v>
      </c>
      <c r="E282" s="324" t="s">
        <v>269</v>
      </c>
      <c r="F282" s="324"/>
      <c r="G282" s="324"/>
      <c r="H282" s="333">
        <v>655</v>
      </c>
      <c r="I282" s="324" t="s">
        <v>47</v>
      </c>
      <c r="J282" s="312" t="str">
        <f t="shared" si="26"/>
        <v>Electricity Supply</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7"/>
        <v>Percentage Reduction in Plant Downtime</v>
      </c>
      <c r="D283" s="324" t="s">
        <v>80</v>
      </c>
      <c r="E283" s="324" t="s">
        <v>270</v>
      </c>
      <c r="F283" s="324"/>
      <c r="G283" s="324"/>
      <c r="H283" s="333">
        <v>656</v>
      </c>
      <c r="I283" s="324" t="s">
        <v>47</v>
      </c>
      <c r="J283" s="312" t="str">
        <f t="shared" si="26"/>
        <v>Electricity Supply</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7"/>
        <v>Percentage Reduction in Plant Downtime</v>
      </c>
      <c r="D284" s="324" t="s">
        <v>80</v>
      </c>
      <c r="E284" s="324" t="s">
        <v>271</v>
      </c>
      <c r="F284" s="324"/>
      <c r="G284" s="324"/>
      <c r="H284" s="333">
        <v>657</v>
      </c>
      <c r="I284" s="324" t="s">
        <v>47</v>
      </c>
      <c r="J284" s="312" t="str">
        <f t="shared" si="26"/>
        <v>Electricity Supply</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7"/>
        <v>Percentage Reduction in Plant Downtime</v>
      </c>
      <c r="D285" s="324" t="s">
        <v>81</v>
      </c>
      <c r="E285" s="324" t="s">
        <v>269</v>
      </c>
      <c r="F285" s="324"/>
      <c r="G285" s="324"/>
      <c r="H285" s="333">
        <v>658</v>
      </c>
      <c r="I285" s="324" t="s">
        <v>47</v>
      </c>
      <c r="J285" s="312" t="str">
        <f t="shared" si="26"/>
        <v>Electricity Supply</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7"/>
        <v>Percentage Reduction in Plant Downtime</v>
      </c>
      <c r="D286" s="324" t="s">
        <v>81</v>
      </c>
      <c r="E286" s="324" t="s">
        <v>270</v>
      </c>
      <c r="F286" s="324"/>
      <c r="G286" s="324"/>
      <c r="H286" s="333">
        <v>659</v>
      </c>
      <c r="I286" s="324" t="s">
        <v>47</v>
      </c>
      <c r="J286" s="312" t="str">
        <f t="shared" si="26"/>
        <v>Electricity Supply</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7"/>
        <v>Percentage Reduction in Plant Downtime</v>
      </c>
      <c r="D287" s="324" t="s">
        <v>81</v>
      </c>
      <c r="E287" s="324" t="s">
        <v>271</v>
      </c>
      <c r="F287" s="324"/>
      <c r="G287" s="324"/>
      <c r="H287" s="333">
        <v>660</v>
      </c>
      <c r="I287" s="324" t="s">
        <v>47</v>
      </c>
      <c r="J287" s="312" t="str">
        <f t="shared" si="26"/>
        <v>Electricity Supply</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7"/>
        <v>Percentage Reduction in Plant Downtime</v>
      </c>
      <c r="D288" s="324" t="s">
        <v>472</v>
      </c>
      <c r="E288" s="324" t="s">
        <v>269</v>
      </c>
      <c r="F288" s="324"/>
      <c r="G288" s="324"/>
      <c r="H288" s="333">
        <v>661</v>
      </c>
      <c r="I288" s="324" t="s">
        <v>47</v>
      </c>
      <c r="J288" s="312" t="str">
        <f t="shared" si="26"/>
        <v>Electricity Supply</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7"/>
        <v>Percentage Reduction in Plant Downtime</v>
      </c>
      <c r="D289" s="324" t="s">
        <v>472</v>
      </c>
      <c r="E289" s="324" t="s">
        <v>270</v>
      </c>
      <c r="F289" s="324"/>
      <c r="G289" s="324"/>
      <c r="H289" s="333">
        <v>662</v>
      </c>
      <c r="I289" s="324" t="s">
        <v>47</v>
      </c>
      <c r="J289" s="312" t="str">
        <f t="shared" si="26"/>
        <v>Electricity Supply</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7"/>
        <v>Percentage Reduction in Plant Downtime</v>
      </c>
      <c r="D290" s="324" t="s">
        <v>472</v>
      </c>
      <c r="E290" s="324" t="s">
        <v>271</v>
      </c>
      <c r="F290" s="324" t="s">
        <v>328</v>
      </c>
      <c r="G290" s="324" t="s">
        <v>475</v>
      </c>
      <c r="H290" s="333">
        <v>143</v>
      </c>
      <c r="I290" s="324" t="s">
        <v>46</v>
      </c>
      <c r="J290" s="312" t="str">
        <f t="shared" si="26"/>
        <v>Electricity Supply</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7"/>
        <v>Percentage Reduction in Plant Downtime</v>
      </c>
      <c r="D291" s="324" t="s">
        <v>82</v>
      </c>
      <c r="E291" s="324" t="s">
        <v>269</v>
      </c>
      <c r="F291" s="324"/>
      <c r="G291" s="324"/>
      <c r="H291" s="333">
        <v>663</v>
      </c>
      <c r="I291" s="324" t="s">
        <v>47</v>
      </c>
      <c r="J291" s="312" t="str">
        <f t="shared" si="26"/>
        <v>Electricity Supply</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7"/>
        <v>Percentage Reduction in Plant Downtime</v>
      </c>
      <c r="D292" s="324" t="s">
        <v>82</v>
      </c>
      <c r="E292" s="324" t="s">
        <v>270</v>
      </c>
      <c r="F292" s="324"/>
      <c r="G292" s="324"/>
      <c r="H292" s="333">
        <v>664</v>
      </c>
      <c r="I292" s="324" t="s">
        <v>47</v>
      </c>
      <c r="J292" s="312" t="str">
        <f t="shared" si="26"/>
        <v>Electricity Supply</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7"/>
        <v>Percentage Reduction in Plant Downtime</v>
      </c>
      <c r="D293" s="324" t="s">
        <v>82</v>
      </c>
      <c r="E293" s="324" t="s">
        <v>271</v>
      </c>
      <c r="F293" s="324" t="s">
        <v>328</v>
      </c>
      <c r="G293" s="324" t="s">
        <v>96</v>
      </c>
      <c r="H293" s="333">
        <v>144</v>
      </c>
      <c r="I293" s="324" t="s">
        <v>46</v>
      </c>
      <c r="J293" s="312" t="str">
        <f t="shared" si="26"/>
        <v>Electricity Supply</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7"/>
        <v>Percentage Reduction in Plant Downtime</v>
      </c>
      <c r="D294" s="324" t="s">
        <v>83</v>
      </c>
      <c r="E294" s="324" t="s">
        <v>269</v>
      </c>
      <c r="F294" s="324"/>
      <c r="G294" s="324"/>
      <c r="H294" s="333">
        <v>665</v>
      </c>
      <c r="I294" s="324" t="s">
        <v>47</v>
      </c>
      <c r="J294" s="312" t="str">
        <f t="shared" si="26"/>
        <v>Electricity Supply</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7"/>
        <v>Percentage Reduction in Plant Downtime</v>
      </c>
      <c r="D295" s="324" t="s">
        <v>83</v>
      </c>
      <c r="E295" s="324" t="s">
        <v>270</v>
      </c>
      <c r="F295" s="324"/>
      <c r="G295" s="324"/>
      <c r="H295" s="333">
        <v>666</v>
      </c>
      <c r="I295" s="324" t="s">
        <v>47</v>
      </c>
      <c r="J295" s="312" t="str">
        <f t="shared" si="26"/>
        <v>Electricity Supply</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7"/>
        <v>Percentage Reduction in Plant Downtime</v>
      </c>
      <c r="D296" s="324" t="s">
        <v>83</v>
      </c>
      <c r="E296" s="324" t="s">
        <v>271</v>
      </c>
      <c r="F296" s="324"/>
      <c r="G296" s="324"/>
      <c r="H296" s="333">
        <v>667</v>
      </c>
      <c r="I296" s="324" t="s">
        <v>47</v>
      </c>
      <c r="J296" s="312" t="str">
        <f t="shared" si="26"/>
        <v>Electricity Supply</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7"/>
        <v>Percentage Reduction in Plant Downtime</v>
      </c>
      <c r="D297" s="324" t="s">
        <v>84</v>
      </c>
      <c r="E297" s="324" t="s">
        <v>269</v>
      </c>
      <c r="F297" s="324"/>
      <c r="G297" s="324"/>
      <c r="H297" s="333">
        <v>668</v>
      </c>
      <c r="I297" s="324" t="s">
        <v>47</v>
      </c>
      <c r="J297" s="312" t="str">
        <f t="shared" si="26"/>
        <v>Electricity Supply</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7"/>
        <v>Percentage Reduction in Plant Downtime</v>
      </c>
      <c r="D298" s="324" t="s">
        <v>84</v>
      </c>
      <c r="E298" s="324" t="s">
        <v>270</v>
      </c>
      <c r="F298" s="324"/>
      <c r="G298" s="324"/>
      <c r="H298" s="333">
        <v>669</v>
      </c>
      <c r="I298" s="324" t="s">
        <v>47</v>
      </c>
      <c r="J298" s="312" t="str">
        <f t="shared" si="26"/>
        <v>Electricity Supply</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7"/>
        <v>Percentage Reduction in Plant Downtime</v>
      </c>
      <c r="D299" s="324" t="s">
        <v>84</v>
      </c>
      <c r="E299" s="324" t="s">
        <v>271</v>
      </c>
      <c r="F299" s="324"/>
      <c r="G299" s="324"/>
      <c r="H299" s="333">
        <v>670</v>
      </c>
      <c r="I299" s="324" t="s">
        <v>47</v>
      </c>
      <c r="J299" s="312" t="str">
        <f t="shared" si="26"/>
        <v>Electricity Supply</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7"/>
        <v>Percentage Reduction in Plant Downtime</v>
      </c>
      <c r="D300" s="324" t="s">
        <v>324</v>
      </c>
      <c r="E300" s="324" t="s">
        <v>269</v>
      </c>
      <c r="F300" s="324"/>
      <c r="G300" s="324"/>
      <c r="H300" s="333">
        <v>671</v>
      </c>
      <c r="I300" s="324" t="s">
        <v>47</v>
      </c>
      <c r="J300" s="312" t="str">
        <f t="shared" si="26"/>
        <v>Electricity Supply</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7"/>
        <v>Percentage Reduction in Plant Downtime</v>
      </c>
      <c r="D301" s="324" t="s">
        <v>324</v>
      </c>
      <c r="E301" s="324" t="s">
        <v>270</v>
      </c>
      <c r="F301" s="324"/>
      <c r="G301" s="324"/>
      <c r="H301" s="333">
        <v>672</v>
      </c>
      <c r="I301" s="324" t="s">
        <v>47</v>
      </c>
      <c r="J301" s="312" t="str">
        <f t="shared" si="26"/>
        <v>Electricity Supply</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7"/>
        <v>Percentage Reduction in Plant Downtime</v>
      </c>
      <c r="D302" s="324" t="s">
        <v>324</v>
      </c>
      <c r="E302" s="324" t="s">
        <v>271</v>
      </c>
      <c r="F302" s="324"/>
      <c r="G302" s="324"/>
      <c r="H302" s="333">
        <v>673</v>
      </c>
      <c r="I302" s="324" t="s">
        <v>47</v>
      </c>
      <c r="J302" s="312" t="str">
        <f t="shared" si="26"/>
        <v>Electricity Supply</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7"/>
        <v>Percentage Reduction in Plant Downtime</v>
      </c>
      <c r="D303" s="324" t="s">
        <v>325</v>
      </c>
      <c r="E303" s="324" t="s">
        <v>269</v>
      </c>
      <c r="F303" s="324"/>
      <c r="G303" s="324"/>
      <c r="H303" s="333">
        <v>674</v>
      </c>
      <c r="I303" s="324" t="s">
        <v>47</v>
      </c>
      <c r="J303" s="312" t="str">
        <f t="shared" si="26"/>
        <v>Electricity Supply</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7"/>
        <v>Percentage Reduction in Plant Downtime</v>
      </c>
      <c r="D304" s="324" t="s">
        <v>325</v>
      </c>
      <c r="E304" s="324" t="s">
        <v>270</v>
      </c>
      <c r="F304" s="324"/>
      <c r="G304" s="324"/>
      <c r="H304" s="333">
        <v>675</v>
      </c>
      <c r="I304" s="324" t="s">
        <v>47</v>
      </c>
      <c r="J304" s="312" t="str">
        <f t="shared" si="26"/>
        <v>Electricity Supply</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7"/>
        <v>Percentage Reduction in Plant Downtime</v>
      </c>
      <c r="D305" s="324" t="s">
        <v>325</v>
      </c>
      <c r="E305" s="324" t="s">
        <v>271</v>
      </c>
      <c r="F305" s="324"/>
      <c r="G305" s="324"/>
      <c r="H305" s="333">
        <v>676</v>
      </c>
      <c r="I305" s="324" t="s">
        <v>47</v>
      </c>
      <c r="J305" s="312" t="str">
        <f t="shared" si="26"/>
        <v>Electricity Supply</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7"/>
        <v>Percentage Reduction in Plant Downtime</v>
      </c>
      <c r="D306" s="324" t="s">
        <v>468</v>
      </c>
      <c r="E306" s="324" t="s">
        <v>269</v>
      </c>
      <c r="F306" s="324"/>
      <c r="G306" s="324"/>
      <c r="H306" s="333">
        <v>677</v>
      </c>
      <c r="I306" s="324" t="s">
        <v>47</v>
      </c>
      <c r="J306" s="312" t="str">
        <f t="shared" si="26"/>
        <v>Electricity Supply</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8">C$276</f>
        <v>Percentage Reduction in Plant Downtime</v>
      </c>
      <c r="D307" s="324" t="s">
        <v>468</v>
      </c>
      <c r="E307" s="324" t="s">
        <v>270</v>
      </c>
      <c r="F307" s="324"/>
      <c r="G307" s="324"/>
      <c r="H307" s="333">
        <v>678</v>
      </c>
      <c r="I307" s="324" t="s">
        <v>47</v>
      </c>
      <c r="J307" s="312" t="str">
        <f t="shared" si="26"/>
        <v>Electricity Supply</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8"/>
        <v>Percentage Reduction in Plant Downtime</v>
      </c>
      <c r="D308" s="324" t="s">
        <v>468</v>
      </c>
      <c r="E308" s="324" t="s">
        <v>271</v>
      </c>
      <c r="F308" s="324"/>
      <c r="G308" s="324"/>
      <c r="H308" s="333">
        <v>679</v>
      </c>
      <c r="I308" s="324" t="s">
        <v>47</v>
      </c>
      <c r="J308" s="312" t="str">
        <f t="shared" si="26"/>
        <v>Electricity Supply</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8"/>
        <v>Percentage Reduction in Plant Downtime</v>
      </c>
      <c r="D309" s="324" t="s">
        <v>477</v>
      </c>
      <c r="E309" s="324" t="s">
        <v>269</v>
      </c>
      <c r="F309" s="324"/>
      <c r="G309" s="324"/>
      <c r="H309" s="333">
        <v>680</v>
      </c>
      <c r="I309" s="324" t="s">
        <v>47</v>
      </c>
      <c r="J309" s="312" t="str">
        <f t="shared" si="26"/>
        <v>Electricity Supply</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8"/>
        <v>Percentage Reduction in Plant Downtime</v>
      </c>
      <c r="D310" s="324" t="s">
        <v>477</v>
      </c>
      <c r="E310" s="324" t="s">
        <v>270</v>
      </c>
      <c r="F310" s="324"/>
      <c r="G310" s="324"/>
      <c r="H310" s="333">
        <v>681</v>
      </c>
      <c r="I310" s="324" t="s">
        <v>47</v>
      </c>
      <c r="J310" s="312" t="str">
        <f t="shared" si="26"/>
        <v>Electricity Supply</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8"/>
        <v>Percentage Reduction in Plant Downtime</v>
      </c>
      <c r="D311" s="324" t="s">
        <v>477</v>
      </c>
      <c r="E311" s="324" t="s">
        <v>271</v>
      </c>
      <c r="F311" s="324" t="s">
        <v>328</v>
      </c>
      <c r="G311" s="324" t="s">
        <v>478</v>
      </c>
      <c r="H311" s="333">
        <v>182</v>
      </c>
      <c r="I311" s="324" t="s">
        <v>46</v>
      </c>
      <c r="J311" s="312" t="str">
        <f t="shared" si="26"/>
        <v>Electricity Supply</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8"/>
        <v>Percentage Reduction in Plant Downtime</v>
      </c>
      <c r="D312" s="324" t="s">
        <v>1115</v>
      </c>
      <c r="E312" s="324" t="s">
        <v>269</v>
      </c>
      <c r="G312" s="324"/>
      <c r="H312" s="333">
        <v>682</v>
      </c>
      <c r="I312" s="324" t="s">
        <v>47</v>
      </c>
      <c r="J312" s="312" t="str">
        <f t="shared" si="26"/>
        <v>Electricity Supply</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8"/>
        <v>Percentage Reduction in Plant Downtime</v>
      </c>
      <c r="D313" s="324" t="s">
        <v>1115</v>
      </c>
      <c r="E313" s="324" t="s">
        <v>270</v>
      </c>
      <c r="H313" s="333">
        <v>683</v>
      </c>
      <c r="I313" s="324" t="s">
        <v>47</v>
      </c>
      <c r="J313" s="312" t="str">
        <f t="shared" si="26"/>
        <v>Electricity Supply</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8"/>
        <v>Percentage Reduction in Plant Downtime</v>
      </c>
      <c r="D314" s="324" t="s">
        <v>1115</v>
      </c>
      <c r="E314" s="324" t="s">
        <v>271</v>
      </c>
      <c r="H314" s="333">
        <v>684</v>
      </c>
      <c r="I314" s="324" t="s">
        <v>47</v>
      </c>
      <c r="J314" s="312" t="str">
        <f t="shared" si="26"/>
        <v>Electricity Supply</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8"/>
        <v>Percentage Reduction in Plant Downtime</v>
      </c>
      <c r="D315" s="324" t="s">
        <v>1116</v>
      </c>
      <c r="E315" s="324" t="s">
        <v>269</v>
      </c>
      <c r="G315" s="324"/>
      <c r="H315" s="333">
        <v>685</v>
      </c>
      <c r="I315" s="324" t="s">
        <v>47</v>
      </c>
      <c r="J315" s="312" t="str">
        <f t="shared" si="26"/>
        <v>Electricity Supply</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8"/>
        <v>Percentage Reduction in Plant Downtime</v>
      </c>
      <c r="D316" s="324" t="s">
        <v>1116</v>
      </c>
      <c r="E316" s="324" t="s">
        <v>270</v>
      </c>
      <c r="H316" s="333">
        <v>686</v>
      </c>
      <c r="I316" s="324" t="s">
        <v>47</v>
      </c>
      <c r="J316" s="312" t="str">
        <f t="shared" si="26"/>
        <v>Electricity Supply</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8"/>
        <v>Percentage Reduction in Plant Downtime</v>
      </c>
      <c r="D317" s="324" t="s">
        <v>1116</v>
      </c>
      <c r="E317" s="324" t="s">
        <v>271</v>
      </c>
      <c r="G317" s="324"/>
      <c r="H317" s="333">
        <v>687</v>
      </c>
      <c r="I317" s="324" t="s">
        <v>47</v>
      </c>
      <c r="J317" s="312" t="str">
        <f t="shared" si="26"/>
        <v>Electricity Supply</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8"/>
        <v>Percentage Reduction in Plant Downtime</v>
      </c>
      <c r="D318" s="324" t="s">
        <v>1117</v>
      </c>
      <c r="E318" s="324" t="s">
        <v>269</v>
      </c>
      <c r="G318" s="324"/>
      <c r="H318" s="333">
        <v>688</v>
      </c>
      <c r="I318" s="324" t="s">
        <v>47</v>
      </c>
      <c r="J318" s="312" t="str">
        <f t="shared" si="26"/>
        <v>Electricity Supply</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8"/>
        <v>Percentage Reduction in Plant Downtime</v>
      </c>
      <c r="D319" s="324" t="s">
        <v>1117</v>
      </c>
      <c r="E319" s="324" t="s">
        <v>270</v>
      </c>
      <c r="F319" s="324"/>
      <c r="G319" s="324"/>
      <c r="H319" s="333">
        <v>689</v>
      </c>
      <c r="I319" s="324" t="s">
        <v>47</v>
      </c>
      <c r="J319" s="312" t="str">
        <f t="shared" si="26"/>
        <v>Electricity Supply</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8"/>
        <v>Percentage Reduction in Plant Downtime</v>
      </c>
      <c r="D320" s="324" t="s">
        <v>1117</v>
      </c>
      <c r="E320" s="324" t="s">
        <v>271</v>
      </c>
      <c r="F320" s="324"/>
      <c r="G320" s="324"/>
      <c r="H320" s="333">
        <v>690</v>
      </c>
      <c r="I320" s="324" t="s">
        <v>47</v>
      </c>
      <c r="J320" s="312" t="str">
        <f t="shared" si="26"/>
        <v>Electricity Supply</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 t="shared" si="26"/>
        <v>Electricity Supply</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9">C$321</f>
        <v>Percent Reduction in Soft Costs of Capacity Construction</v>
      </c>
      <c r="D322" s="324" t="s">
        <v>82</v>
      </c>
      <c r="E322" s="324"/>
      <c r="F322" s="324" t="s">
        <v>96</v>
      </c>
      <c r="G322" s="324"/>
      <c r="H322" s="333">
        <v>195</v>
      </c>
      <c r="I322" s="324" t="s">
        <v>46</v>
      </c>
      <c r="J322" s="312" t="str">
        <f t="shared" si="26"/>
        <v>Electricity Supply</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9"/>
        <v>Percent Reduction in Soft Costs of Capacity Construction</v>
      </c>
      <c r="D323" s="324" t="s">
        <v>477</v>
      </c>
      <c r="E323" s="324"/>
      <c r="F323" s="324" t="s">
        <v>478</v>
      </c>
      <c r="G323" s="324"/>
      <c r="H323" s="333">
        <v>196</v>
      </c>
      <c r="I323" s="324" t="s">
        <v>46</v>
      </c>
      <c r="J323" s="312" t="str">
        <f t="shared" ref="J323:J386" si="30">A323</f>
        <v>Electricity Supply</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 t="shared" si="30"/>
        <v>Electricity Supply</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1162</v>
      </c>
      <c r="D325" s="314" t="s">
        <v>471</v>
      </c>
      <c r="E325" s="314"/>
      <c r="F325" s="324" t="s">
        <v>470</v>
      </c>
      <c r="G325" s="324"/>
      <c r="H325" s="333">
        <v>691</v>
      </c>
      <c r="I325" s="324" t="s">
        <v>47</v>
      </c>
      <c r="J325" s="312" t="str">
        <f t="shared" si="30"/>
        <v>Electricity Supply</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31">C$325</f>
        <v>Perc Subsidy for Elec Capacity Construction</v>
      </c>
      <c r="D326" s="324" t="s">
        <v>79</v>
      </c>
      <c r="E326" s="346"/>
      <c r="F326" s="324" t="s">
        <v>93</v>
      </c>
      <c r="G326" s="324"/>
      <c r="H326" s="333">
        <v>692</v>
      </c>
      <c r="I326" s="324" t="s">
        <v>47</v>
      </c>
      <c r="J326" s="312" t="str">
        <f t="shared" si="30"/>
        <v>Electricity Supply</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31"/>
        <v>Perc Subsidy for Elec Capacity Construction</v>
      </c>
      <c r="D327" s="324" t="s">
        <v>80</v>
      </c>
      <c r="E327" s="346"/>
      <c r="F327" s="324" t="s">
        <v>94</v>
      </c>
      <c r="G327" s="324"/>
      <c r="H327" s="340">
        <v>517</v>
      </c>
      <c r="I327" s="324" t="s">
        <v>47</v>
      </c>
      <c r="J327" s="312" t="str">
        <f t="shared" si="30"/>
        <v>Electricity Supply</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31"/>
        <v>Perc Subsidy for Elec Capacity Construction</v>
      </c>
      <c r="D328" s="324" t="s">
        <v>81</v>
      </c>
      <c r="E328" s="346"/>
      <c r="F328" s="324" t="s">
        <v>95</v>
      </c>
      <c r="G328" s="324"/>
      <c r="H328" s="333">
        <v>693</v>
      </c>
      <c r="I328" s="324" t="s">
        <v>47</v>
      </c>
      <c r="J328" s="312" t="str">
        <f t="shared" si="30"/>
        <v>Electricity Supply</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31"/>
        <v>Perc Subsidy for Elec Capacity Construction</v>
      </c>
      <c r="D329" s="324" t="s">
        <v>472</v>
      </c>
      <c r="E329" s="346"/>
      <c r="F329" s="324" t="s">
        <v>475</v>
      </c>
      <c r="G329" s="324"/>
      <c r="H329" s="333">
        <v>518</v>
      </c>
      <c r="I329" s="324" t="s">
        <v>46</v>
      </c>
      <c r="J329" s="312" t="str">
        <f t="shared" si="30"/>
        <v>Electricity Supply</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31"/>
        <v>Perc Subsidy for Elec Capacity Construction</v>
      </c>
      <c r="D330" s="324" t="s">
        <v>82</v>
      </c>
      <c r="E330" s="346"/>
      <c r="F330" s="324" t="s">
        <v>96</v>
      </c>
      <c r="G330" s="324"/>
      <c r="H330" s="333">
        <v>519</v>
      </c>
      <c r="I330" s="324" t="s">
        <v>46</v>
      </c>
      <c r="J330" s="312" t="str">
        <f t="shared" si="30"/>
        <v>Electricity Supply</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31"/>
        <v>Perc Subsidy for Elec Capacity Construction</v>
      </c>
      <c r="D331" s="324" t="s">
        <v>83</v>
      </c>
      <c r="E331" s="346"/>
      <c r="F331" s="324" t="s">
        <v>97</v>
      </c>
      <c r="G331" s="324"/>
      <c r="H331" s="333">
        <v>520</v>
      </c>
      <c r="I331" s="324" t="s">
        <v>46</v>
      </c>
      <c r="J331" s="312" t="str">
        <f t="shared" si="30"/>
        <v>Electricity Supply</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31"/>
        <v>Perc Subsidy for Elec Capacity Construction</v>
      </c>
      <c r="D332" s="324" t="s">
        <v>84</v>
      </c>
      <c r="E332" s="346"/>
      <c r="F332" s="324" t="s">
        <v>98</v>
      </c>
      <c r="G332" s="324"/>
      <c r="H332" s="333">
        <v>521</v>
      </c>
      <c r="I332" s="324" t="s">
        <v>46</v>
      </c>
      <c r="J332" s="312" t="str">
        <f t="shared" si="30"/>
        <v>Electricity Supply</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31"/>
        <v>Perc Subsidy for Elec Capacity Construction</v>
      </c>
      <c r="D333" s="324" t="s">
        <v>468</v>
      </c>
      <c r="E333" s="346"/>
      <c r="F333" s="324" t="s">
        <v>467</v>
      </c>
      <c r="G333" s="324"/>
      <c r="H333" s="333">
        <v>694</v>
      </c>
      <c r="I333" s="324" t="s">
        <v>47</v>
      </c>
      <c r="J333" s="312" t="str">
        <f t="shared" si="30"/>
        <v>Electricity Supply</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31"/>
        <v>Perc Subsidy for Elec Capacity Construction</v>
      </c>
      <c r="D334" s="324" t="s">
        <v>477</v>
      </c>
      <c r="E334" s="346"/>
      <c r="F334" s="324" t="s">
        <v>478</v>
      </c>
      <c r="G334" s="324"/>
      <c r="H334" s="333">
        <v>522</v>
      </c>
      <c r="I334" s="324" t="s">
        <v>46</v>
      </c>
      <c r="J334" s="312" t="str">
        <f t="shared" si="30"/>
        <v>Electricity Supply</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31"/>
        <v>Perc Subsidy for Elec Capacity Construction</v>
      </c>
      <c r="D335" s="324" t="s">
        <v>1115</v>
      </c>
      <c r="E335" s="314"/>
      <c r="F335" s="324" t="s">
        <v>805</v>
      </c>
      <c r="G335" s="324"/>
      <c r="H335" s="333">
        <v>695</v>
      </c>
      <c r="I335" s="324" t="s">
        <v>47</v>
      </c>
      <c r="J335" s="312" t="str">
        <f t="shared" si="30"/>
        <v>Electricity Supply</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31"/>
        <v>Perc Subsidy for Elec Capacity Construction</v>
      </c>
      <c r="D336" s="324" t="s">
        <v>1116</v>
      </c>
      <c r="E336" s="314"/>
      <c r="F336" s="324" t="s">
        <v>946</v>
      </c>
      <c r="G336" s="324"/>
      <c r="H336" s="333">
        <v>696</v>
      </c>
      <c r="I336" s="324" t="s">
        <v>47</v>
      </c>
      <c r="J336" s="312" t="str">
        <f t="shared" si="30"/>
        <v>Electricity Supply</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31"/>
        <v>Perc Subsidy for Elec Capacity Construction</v>
      </c>
      <c r="D337" s="324" t="s">
        <v>1117</v>
      </c>
      <c r="E337" s="314"/>
      <c r="F337" s="324" t="s">
        <v>807</v>
      </c>
      <c r="G337" s="324"/>
      <c r="H337" s="333">
        <v>697</v>
      </c>
      <c r="I337" s="324" t="s">
        <v>47</v>
      </c>
      <c r="J337" s="312" t="str">
        <f t="shared" si="30"/>
        <v>Electricity Supply</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 t="shared" si="30"/>
        <v>Electricity Supply</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32">C$338</f>
        <v>Subsidy for Elec Production by Fuel</v>
      </c>
      <c r="D339" s="324" t="s">
        <v>79</v>
      </c>
      <c r="E339" s="346"/>
      <c r="F339" s="324" t="s">
        <v>93</v>
      </c>
      <c r="G339" s="346"/>
      <c r="H339" s="333">
        <v>699</v>
      </c>
      <c r="I339" s="324" t="s">
        <v>47</v>
      </c>
      <c r="J339" s="312" t="str">
        <f t="shared" si="30"/>
        <v>Electricity Supply</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32"/>
        <v>Subsidy for Elec Production by Fuel</v>
      </c>
      <c r="D340" s="324" t="s">
        <v>80</v>
      </c>
      <c r="E340" s="346"/>
      <c r="F340" s="324" t="s">
        <v>94</v>
      </c>
      <c r="G340" s="346"/>
      <c r="H340" s="345">
        <v>37</v>
      </c>
      <c r="I340" s="324" t="s">
        <v>47</v>
      </c>
      <c r="J340" s="312" t="str">
        <f t="shared" si="30"/>
        <v>Electricity Supply</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32"/>
        <v>Subsidy for Elec Production by Fuel</v>
      </c>
      <c r="D341" s="324" t="s">
        <v>81</v>
      </c>
      <c r="E341" s="346"/>
      <c r="F341" s="324" t="s">
        <v>95</v>
      </c>
      <c r="G341" s="346"/>
      <c r="H341" s="350">
        <v>700</v>
      </c>
      <c r="I341" s="324" t="s">
        <v>47</v>
      </c>
      <c r="J341" s="312" t="str">
        <f t="shared" si="30"/>
        <v>Electricity Supply</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32"/>
        <v>Subsidy for Elec Production by Fuel</v>
      </c>
      <c r="D342" s="324" t="s">
        <v>472</v>
      </c>
      <c r="E342" s="346"/>
      <c r="F342" s="324" t="s">
        <v>475</v>
      </c>
      <c r="G342" s="346"/>
      <c r="H342" s="350">
        <v>39</v>
      </c>
      <c r="I342" s="324" t="s">
        <v>46</v>
      </c>
      <c r="J342" s="312" t="str">
        <f t="shared" si="30"/>
        <v>Electricity Supply</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32"/>
        <v>Subsidy for Elec Production by Fuel</v>
      </c>
      <c r="D343" s="324" t="s">
        <v>82</v>
      </c>
      <c r="E343" s="346"/>
      <c r="F343" s="324" t="s">
        <v>96</v>
      </c>
      <c r="G343" s="346"/>
      <c r="H343" s="350">
        <v>40</v>
      </c>
      <c r="I343" s="324" t="s">
        <v>46</v>
      </c>
      <c r="J343" s="312" t="str">
        <f t="shared" si="30"/>
        <v>Electricity Supply</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32"/>
        <v>Subsidy for Elec Production by Fuel</v>
      </c>
      <c r="D344" s="324" t="s">
        <v>83</v>
      </c>
      <c r="E344" s="346"/>
      <c r="F344" s="324" t="s">
        <v>97</v>
      </c>
      <c r="G344" s="346"/>
      <c r="H344" s="350">
        <v>41</v>
      </c>
      <c r="I344" s="324" t="s">
        <v>46</v>
      </c>
      <c r="J344" s="312" t="str">
        <f t="shared" si="30"/>
        <v>Electricity Supply</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32"/>
        <v>Subsidy for Elec Production by Fuel</v>
      </c>
      <c r="D345" s="324" t="s">
        <v>84</v>
      </c>
      <c r="E345" s="346"/>
      <c r="F345" s="324" t="s">
        <v>98</v>
      </c>
      <c r="G345" s="346"/>
      <c r="H345" s="350">
        <v>42</v>
      </c>
      <c r="I345" s="324" t="s">
        <v>46</v>
      </c>
      <c r="J345" s="312" t="str">
        <f t="shared" si="30"/>
        <v>Electricity Supply</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32"/>
        <v>Subsidy for Elec Production by Fuel</v>
      </c>
      <c r="D346" s="324" t="s">
        <v>468</v>
      </c>
      <c r="E346" s="346"/>
      <c r="F346" s="324" t="s">
        <v>467</v>
      </c>
      <c r="G346" s="346"/>
      <c r="H346" s="350">
        <v>701</v>
      </c>
      <c r="I346" s="324" t="s">
        <v>47</v>
      </c>
      <c r="J346" s="312" t="str">
        <f t="shared" si="30"/>
        <v>Electricity Supply</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32"/>
        <v>Subsidy for Elec Production by Fuel</v>
      </c>
      <c r="D347" s="324" t="s">
        <v>477</v>
      </c>
      <c r="E347" s="346"/>
      <c r="F347" s="324" t="s">
        <v>478</v>
      </c>
      <c r="G347" s="346"/>
      <c r="H347" s="350">
        <v>184</v>
      </c>
      <c r="I347" s="324" t="s">
        <v>46</v>
      </c>
      <c r="J347" s="312" t="str">
        <f t="shared" si="30"/>
        <v>Electricity Supply</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32"/>
        <v>Subsidy for Elec Production by Fuel</v>
      </c>
      <c r="D348" s="324" t="s">
        <v>1115</v>
      </c>
      <c r="E348" s="314"/>
      <c r="F348" s="324" t="s">
        <v>805</v>
      </c>
      <c r="G348" s="346"/>
      <c r="H348" s="350">
        <v>702</v>
      </c>
      <c r="I348" s="324" t="s">
        <v>47</v>
      </c>
      <c r="J348" s="312" t="str">
        <f t="shared" si="30"/>
        <v>Electricity Supply</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32"/>
        <v>Subsidy for Elec Production by Fuel</v>
      </c>
      <c r="D349" s="324" t="s">
        <v>1116</v>
      </c>
      <c r="E349" s="314"/>
      <c r="F349" s="324" t="s">
        <v>946</v>
      </c>
      <c r="G349" s="346"/>
      <c r="H349" s="350">
        <v>703</v>
      </c>
      <c r="I349" s="324" t="s">
        <v>47</v>
      </c>
      <c r="J349" s="312" t="str">
        <f t="shared" si="30"/>
        <v>Electricity Supply</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32"/>
        <v>Subsidy for Elec Production by Fuel</v>
      </c>
      <c r="D350" s="324" t="s">
        <v>1117</v>
      </c>
      <c r="E350" s="314"/>
      <c r="F350" s="324" t="s">
        <v>807</v>
      </c>
      <c r="G350" s="346"/>
      <c r="H350" s="350">
        <v>704</v>
      </c>
      <c r="I350" s="324" t="s">
        <v>47</v>
      </c>
      <c r="J350" s="312" t="str">
        <f t="shared" si="30"/>
        <v>Electricity Supply</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1727</v>
      </c>
      <c r="D351" s="445" t="s">
        <v>140</v>
      </c>
      <c r="E351" s="446" t="s">
        <v>1728</v>
      </c>
      <c r="F351" s="446" t="s">
        <v>733</v>
      </c>
      <c r="G351" s="447" t="s">
        <v>1729</v>
      </c>
      <c r="H351" s="448">
        <v>892</v>
      </c>
      <c r="I351" s="447" t="s">
        <v>46</v>
      </c>
      <c r="J351" s="312" t="str">
        <f t="shared" si="30"/>
        <v>Industry</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33">C$351</f>
        <v>Industry Sector Fraction of Potential Additional CCS Achieved</v>
      </c>
      <c r="D352" s="445" t="s">
        <v>140</v>
      </c>
      <c r="E352" s="446" t="s">
        <v>884</v>
      </c>
      <c r="F352" s="446" t="s">
        <v>733</v>
      </c>
      <c r="G352" s="447" t="s">
        <v>1732</v>
      </c>
      <c r="H352" s="448">
        <v>893</v>
      </c>
      <c r="I352" s="447" t="s">
        <v>46</v>
      </c>
      <c r="J352" s="312" t="str">
        <f t="shared" si="30"/>
        <v>Industry</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33"/>
        <v>Industry Sector Fraction of Potential Additional CCS Achieved</v>
      </c>
      <c r="D353" s="446" t="s">
        <v>141</v>
      </c>
      <c r="E353" s="446" t="s">
        <v>1728</v>
      </c>
      <c r="F353" s="446" t="s">
        <v>734</v>
      </c>
      <c r="G353" s="447" t="s">
        <v>1729</v>
      </c>
      <c r="H353" s="448">
        <v>894</v>
      </c>
      <c r="I353" s="447" t="s">
        <v>46</v>
      </c>
      <c r="J353" s="312" t="str">
        <f t="shared" si="30"/>
        <v>Industry</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33"/>
        <v>Industry Sector Fraction of Potential Additional CCS Achieved</v>
      </c>
      <c r="D354" s="446" t="s">
        <v>141</v>
      </c>
      <c r="E354" s="446" t="s">
        <v>884</v>
      </c>
      <c r="F354" s="446" t="s">
        <v>734</v>
      </c>
      <c r="G354" s="447" t="s">
        <v>1732</v>
      </c>
      <c r="H354" s="448">
        <v>895</v>
      </c>
      <c r="I354" s="447" t="s">
        <v>46</v>
      </c>
      <c r="J354" s="312" t="str">
        <f t="shared" si="30"/>
        <v>Industry</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33"/>
        <v>Industry Sector Fraction of Potential Additional CCS Achieved</v>
      </c>
      <c r="D355" s="446" t="s">
        <v>142</v>
      </c>
      <c r="E355" s="446" t="s">
        <v>1728</v>
      </c>
      <c r="F355" s="446" t="s">
        <v>735</v>
      </c>
      <c r="G355" s="447" t="s">
        <v>1729</v>
      </c>
      <c r="H355" s="448">
        <v>896</v>
      </c>
      <c r="I355" s="447" t="s">
        <v>46</v>
      </c>
      <c r="J355" s="312" t="str">
        <f t="shared" si="30"/>
        <v>Industry</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33"/>
        <v>Industry Sector Fraction of Potential Additional CCS Achieved</v>
      </c>
      <c r="D356" s="446" t="s">
        <v>142</v>
      </c>
      <c r="E356" s="446" t="s">
        <v>884</v>
      </c>
      <c r="F356" s="446" t="s">
        <v>735</v>
      </c>
      <c r="G356" s="447" t="s">
        <v>1732</v>
      </c>
      <c r="H356" s="448">
        <v>897</v>
      </c>
      <c r="I356" s="447" t="s">
        <v>46</v>
      </c>
      <c r="J356" s="312" t="str">
        <f t="shared" si="30"/>
        <v>Industry</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33"/>
        <v>Industry Sector Fraction of Potential Additional CCS Achieved</v>
      </c>
      <c r="D357" s="446" t="s">
        <v>143</v>
      </c>
      <c r="E357" s="446" t="s">
        <v>1728</v>
      </c>
      <c r="F357" s="446" t="s">
        <v>736</v>
      </c>
      <c r="G357" s="447" t="s">
        <v>1729</v>
      </c>
      <c r="H357" s="448">
        <v>898</v>
      </c>
      <c r="I357" s="447" t="s">
        <v>46</v>
      </c>
      <c r="J357" s="312" t="str">
        <f t="shared" si="30"/>
        <v>Industry</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33"/>
        <v>Industry Sector Fraction of Potential Additional CCS Achieved</v>
      </c>
      <c r="D358" s="446" t="s">
        <v>143</v>
      </c>
      <c r="E358" s="446" t="s">
        <v>884</v>
      </c>
      <c r="F358" s="446" t="s">
        <v>736</v>
      </c>
      <c r="G358" s="447" t="s">
        <v>1732</v>
      </c>
      <c r="H358" s="448">
        <v>899</v>
      </c>
      <c r="I358" s="447" t="s">
        <v>46</v>
      </c>
      <c r="J358" s="312" t="str">
        <f t="shared" si="30"/>
        <v>Industry</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33"/>
        <v>Industry Sector Fraction of Potential Additional CCS Achieved</v>
      </c>
      <c r="D359" s="446" t="s">
        <v>765</v>
      </c>
      <c r="E359" s="446" t="s">
        <v>1728</v>
      </c>
      <c r="F359" s="445" t="s">
        <v>1136</v>
      </c>
      <c r="G359" s="447" t="s">
        <v>1729</v>
      </c>
      <c r="H359" s="448">
        <v>900</v>
      </c>
      <c r="I359" s="451" t="s">
        <v>47</v>
      </c>
      <c r="J359" s="312" t="str">
        <f t="shared" si="30"/>
        <v>Industry</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33"/>
        <v>Industry Sector Fraction of Potential Additional CCS Achieved</v>
      </c>
      <c r="D360" s="446" t="s">
        <v>765</v>
      </c>
      <c r="E360" s="446" t="s">
        <v>884</v>
      </c>
      <c r="F360" s="445" t="s">
        <v>1136</v>
      </c>
      <c r="G360" s="447" t="s">
        <v>1732</v>
      </c>
      <c r="H360" s="448">
        <v>901</v>
      </c>
      <c r="I360" s="451" t="s">
        <v>47</v>
      </c>
      <c r="J360" s="312" t="str">
        <f t="shared" si="30"/>
        <v>Industry</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33"/>
        <v>Industry Sector Fraction of Potential Additional CCS Achieved</v>
      </c>
      <c r="D361" s="446" t="s">
        <v>144</v>
      </c>
      <c r="E361" s="446" t="s">
        <v>1728</v>
      </c>
      <c r="F361" s="446" t="s">
        <v>764</v>
      </c>
      <c r="G361" s="447" t="s">
        <v>1729</v>
      </c>
      <c r="H361" s="448">
        <v>902</v>
      </c>
      <c r="I361" s="451" t="s">
        <v>47</v>
      </c>
      <c r="J361" s="312" t="str">
        <f t="shared" si="30"/>
        <v>Industry</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33"/>
        <v>Industry Sector Fraction of Potential Additional CCS Achieved</v>
      </c>
      <c r="D362" s="446" t="s">
        <v>144</v>
      </c>
      <c r="E362" s="446" t="s">
        <v>884</v>
      </c>
      <c r="F362" s="446" t="s">
        <v>764</v>
      </c>
      <c r="G362" s="447" t="s">
        <v>1732</v>
      </c>
      <c r="H362" s="448">
        <v>903</v>
      </c>
      <c r="I362" s="451" t="s">
        <v>47</v>
      </c>
      <c r="J362" s="312" t="str">
        <f t="shared" si="30"/>
        <v>Industry</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33"/>
        <v>Industry Sector Fraction of Potential Additional CCS Achieved</v>
      </c>
      <c r="D363" s="446" t="s">
        <v>145</v>
      </c>
      <c r="E363" s="446" t="s">
        <v>1728</v>
      </c>
      <c r="F363" s="446" t="s">
        <v>147</v>
      </c>
      <c r="G363" s="447" t="s">
        <v>1729</v>
      </c>
      <c r="H363" s="448">
        <v>904</v>
      </c>
      <c r="I363" s="451" t="s">
        <v>47</v>
      </c>
      <c r="J363" s="312" t="str">
        <f t="shared" si="30"/>
        <v>Industry</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33"/>
        <v>Industry Sector Fraction of Potential Additional CCS Achieved</v>
      </c>
      <c r="D364" s="446" t="s">
        <v>145</v>
      </c>
      <c r="E364" s="446" t="s">
        <v>884</v>
      </c>
      <c r="F364" s="446" t="s">
        <v>147</v>
      </c>
      <c r="G364" s="447" t="s">
        <v>1732</v>
      </c>
      <c r="H364" s="448">
        <v>905</v>
      </c>
      <c r="I364" s="451" t="s">
        <v>47</v>
      </c>
      <c r="J364" s="312" t="str">
        <f t="shared" si="30"/>
        <v>Industry</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33"/>
        <v>Industry Sector Fraction of Potential Additional CCS Achieved</v>
      </c>
      <c r="D365" s="446" t="s">
        <v>146</v>
      </c>
      <c r="E365" s="446" t="s">
        <v>1728</v>
      </c>
      <c r="F365" s="446" t="s">
        <v>148</v>
      </c>
      <c r="G365" s="447" t="s">
        <v>1729</v>
      </c>
      <c r="H365" s="448">
        <v>906</v>
      </c>
      <c r="I365" s="447" t="s">
        <v>46</v>
      </c>
      <c r="J365" s="312" t="str">
        <f t="shared" si="30"/>
        <v>Industry</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33"/>
        <v>Industry Sector Fraction of Potential Additional CCS Achieved</v>
      </c>
      <c r="D366" s="446" t="s">
        <v>146</v>
      </c>
      <c r="E366" s="446" t="s">
        <v>884</v>
      </c>
      <c r="F366" s="446" t="s">
        <v>148</v>
      </c>
      <c r="G366" s="447" t="s">
        <v>1732</v>
      </c>
      <c r="H366" s="448">
        <v>907</v>
      </c>
      <c r="I366" s="447" t="s">
        <v>46</v>
      </c>
      <c r="J366" s="312" t="str">
        <f t="shared" si="30"/>
        <v>Industry</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1142</v>
      </c>
      <c r="D367" s="314"/>
      <c r="E367" s="314"/>
      <c r="F367" s="314"/>
      <c r="G367" s="314"/>
      <c r="H367" s="350">
        <v>43</v>
      </c>
      <c r="I367" s="314" t="s">
        <v>46</v>
      </c>
      <c r="J367" s="312" t="str">
        <f t="shared" si="30"/>
        <v>Industry</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 t="shared" si="30"/>
        <v>Industry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 t="shared" si="30"/>
        <v>Industry</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719</v>
      </c>
      <c r="F370" s="324" t="s">
        <v>733</v>
      </c>
      <c r="G370" s="314" t="s">
        <v>725</v>
      </c>
      <c r="H370" s="350">
        <v>756</v>
      </c>
      <c r="I370" s="314" t="s">
        <v>46</v>
      </c>
      <c r="J370" s="312" t="str">
        <f t="shared" si="30"/>
        <v>Industry</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34">C$370</f>
        <v>Percentage Improvement in Eqpt Efficiency Standards above BAU</v>
      </c>
      <c r="D371" s="314" t="s">
        <v>140</v>
      </c>
      <c r="E371" s="314" t="s">
        <v>720</v>
      </c>
      <c r="F371" s="324" t="s">
        <v>733</v>
      </c>
      <c r="G371" s="314" t="s">
        <v>728</v>
      </c>
      <c r="H371" s="350">
        <v>757</v>
      </c>
      <c r="I371" s="314" t="s">
        <v>46</v>
      </c>
      <c r="J371" s="312" t="str">
        <f t="shared" si="30"/>
        <v>Industry</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34"/>
        <v>Percentage Improvement in Eqpt Efficiency Standards above BAU</v>
      </c>
      <c r="D372" s="314" t="s">
        <v>140</v>
      </c>
      <c r="E372" s="314" t="s">
        <v>721</v>
      </c>
      <c r="F372" s="324" t="s">
        <v>733</v>
      </c>
      <c r="G372" s="314" t="s">
        <v>729</v>
      </c>
      <c r="H372" s="350">
        <v>758</v>
      </c>
      <c r="I372" s="314" t="s">
        <v>47</v>
      </c>
      <c r="J372" s="312" t="str">
        <f t="shared" si="30"/>
        <v>Industry</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34"/>
        <v>Percentage Improvement in Eqpt Efficiency Standards above BAU</v>
      </c>
      <c r="D373" s="314" t="s">
        <v>140</v>
      </c>
      <c r="E373" s="314" t="s">
        <v>722</v>
      </c>
      <c r="F373" s="324" t="s">
        <v>733</v>
      </c>
      <c r="G373" s="314" t="s">
        <v>726</v>
      </c>
      <c r="H373" s="350">
        <v>759</v>
      </c>
      <c r="I373" s="314" t="s">
        <v>46</v>
      </c>
      <c r="J373" s="312" t="str">
        <f t="shared" si="30"/>
        <v>Industry</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34"/>
        <v>Percentage Improvement in Eqpt Efficiency Standards above BAU</v>
      </c>
      <c r="D374" s="314" t="s">
        <v>140</v>
      </c>
      <c r="E374" s="314" t="s">
        <v>723</v>
      </c>
      <c r="F374" s="324" t="s">
        <v>733</v>
      </c>
      <c r="G374" s="314" t="s">
        <v>727</v>
      </c>
      <c r="H374" s="350">
        <v>760</v>
      </c>
      <c r="I374" s="314" t="s">
        <v>46</v>
      </c>
      <c r="J374" s="312" t="str">
        <f t="shared" si="30"/>
        <v>Industry</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34"/>
        <v>Percentage Improvement in Eqpt Efficiency Standards above BAU</v>
      </c>
      <c r="D375" s="314" t="s">
        <v>140</v>
      </c>
      <c r="E375" s="314" t="s">
        <v>724</v>
      </c>
      <c r="F375" s="324" t="s">
        <v>733</v>
      </c>
      <c r="G375" s="314" t="s">
        <v>730</v>
      </c>
      <c r="H375" s="350">
        <v>761</v>
      </c>
      <c r="I375" s="314" t="s">
        <v>47</v>
      </c>
      <c r="J375" s="312" t="str">
        <f t="shared" si="30"/>
        <v>Industry</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1066</v>
      </c>
      <c r="F376" s="324" t="s">
        <v>733</v>
      </c>
      <c r="G376" s="314" t="s">
        <v>1069</v>
      </c>
      <c r="H376" s="350">
        <v>762</v>
      </c>
      <c r="I376" s="314" t="s">
        <v>47</v>
      </c>
      <c r="J376" s="312" t="str">
        <f t="shared" si="30"/>
        <v>Industry</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34"/>
        <v>Percentage Improvement in Eqpt Efficiency Standards above BAU</v>
      </c>
      <c r="D377" s="314" t="s">
        <v>140</v>
      </c>
      <c r="E377" s="314" t="s">
        <v>1067</v>
      </c>
      <c r="F377" s="324" t="s">
        <v>733</v>
      </c>
      <c r="G377" s="314" t="s">
        <v>1071</v>
      </c>
      <c r="H377" s="350">
        <v>763</v>
      </c>
      <c r="I377" s="314" t="s">
        <v>46</v>
      </c>
      <c r="J377" s="312" t="str">
        <f t="shared" si="30"/>
        <v>Industry</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34"/>
        <v>Percentage Improvement in Eqpt Efficiency Standards above BAU</v>
      </c>
      <c r="D378" s="314" t="s">
        <v>140</v>
      </c>
      <c r="E378" s="314" t="s">
        <v>1068</v>
      </c>
      <c r="F378" s="324" t="s">
        <v>733</v>
      </c>
      <c r="G378" s="314" t="s">
        <v>1072</v>
      </c>
      <c r="H378" s="350">
        <v>764</v>
      </c>
      <c r="I378" s="314" t="s">
        <v>46</v>
      </c>
      <c r="J378" s="312" t="str">
        <f t="shared" si="30"/>
        <v>Industry</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34"/>
        <v>Percentage Improvement in Eqpt Efficiency Standards above BAU</v>
      </c>
      <c r="D379" s="314" t="s">
        <v>140</v>
      </c>
      <c r="E379" s="314" t="s">
        <v>1065</v>
      </c>
      <c r="F379" s="324" t="s">
        <v>733</v>
      </c>
      <c r="G379" s="314" t="s">
        <v>1070</v>
      </c>
      <c r="H379" s="350">
        <v>765</v>
      </c>
      <c r="I379" s="314" t="s">
        <v>47</v>
      </c>
      <c r="J379" s="312" t="str">
        <f t="shared" si="30"/>
        <v>Industry</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34"/>
        <v>Percentage Improvement in Eqpt Efficiency Standards above BAU</v>
      </c>
      <c r="D380" s="324" t="s">
        <v>141</v>
      </c>
      <c r="E380" s="314" t="s">
        <v>719</v>
      </c>
      <c r="F380" s="324" t="s">
        <v>734</v>
      </c>
      <c r="G380" s="314" t="s">
        <v>725</v>
      </c>
      <c r="H380" s="350">
        <v>766</v>
      </c>
      <c r="I380" s="314" t="s">
        <v>46</v>
      </c>
      <c r="J380" s="312" t="str">
        <f t="shared" si="30"/>
        <v>Industry</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34"/>
        <v>Percentage Improvement in Eqpt Efficiency Standards above BAU</v>
      </c>
      <c r="D381" s="324" t="s">
        <v>141</v>
      </c>
      <c r="E381" s="314" t="s">
        <v>720</v>
      </c>
      <c r="F381" s="324" t="s">
        <v>734</v>
      </c>
      <c r="G381" s="314" t="s">
        <v>728</v>
      </c>
      <c r="H381" s="350">
        <v>767</v>
      </c>
      <c r="I381" s="314" t="s">
        <v>47</v>
      </c>
      <c r="J381" s="312" t="str">
        <f t="shared" si="30"/>
        <v>Industry</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34"/>
        <v>Percentage Improvement in Eqpt Efficiency Standards above BAU</v>
      </c>
      <c r="D382" s="324" t="s">
        <v>141</v>
      </c>
      <c r="E382" s="314" t="s">
        <v>721</v>
      </c>
      <c r="F382" s="324" t="s">
        <v>734</v>
      </c>
      <c r="G382" s="314" t="s">
        <v>729</v>
      </c>
      <c r="H382" s="350">
        <v>768</v>
      </c>
      <c r="I382" s="314" t="s">
        <v>46</v>
      </c>
      <c r="J382" s="312" t="str">
        <f t="shared" si="30"/>
        <v>Industry</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34"/>
        <v>Percentage Improvement in Eqpt Efficiency Standards above BAU</v>
      </c>
      <c r="D383" s="324" t="s">
        <v>141</v>
      </c>
      <c r="E383" s="314" t="s">
        <v>722</v>
      </c>
      <c r="F383" s="324" t="s">
        <v>734</v>
      </c>
      <c r="G383" s="314" t="s">
        <v>726</v>
      </c>
      <c r="H383" s="350">
        <v>769</v>
      </c>
      <c r="I383" s="314" t="s">
        <v>46</v>
      </c>
      <c r="J383" s="312" t="str">
        <f t="shared" si="30"/>
        <v>Industry</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34"/>
        <v>Percentage Improvement in Eqpt Efficiency Standards above BAU</v>
      </c>
      <c r="D384" s="324" t="s">
        <v>141</v>
      </c>
      <c r="E384" s="314" t="s">
        <v>723</v>
      </c>
      <c r="F384" s="324" t="s">
        <v>734</v>
      </c>
      <c r="G384" s="314" t="s">
        <v>727</v>
      </c>
      <c r="H384" s="350">
        <v>770</v>
      </c>
      <c r="I384" s="314" t="s">
        <v>47</v>
      </c>
      <c r="J384" s="312" t="str">
        <f t="shared" si="30"/>
        <v>Industry</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34"/>
        <v>Percentage Improvement in Eqpt Efficiency Standards above BAU</v>
      </c>
      <c r="D385" s="324" t="s">
        <v>141</v>
      </c>
      <c r="E385" s="314" t="s">
        <v>724</v>
      </c>
      <c r="F385" s="324" t="s">
        <v>734</v>
      </c>
      <c r="G385" s="314" t="s">
        <v>730</v>
      </c>
      <c r="H385" s="350">
        <v>771</v>
      </c>
      <c r="I385" s="314" t="s">
        <v>47</v>
      </c>
      <c r="J385" s="312" t="str">
        <f t="shared" si="30"/>
        <v>Industry</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34"/>
        <v>Percentage Improvement in Eqpt Efficiency Standards above BAU</v>
      </c>
      <c r="D386" s="324" t="s">
        <v>141</v>
      </c>
      <c r="E386" s="314" t="s">
        <v>1066</v>
      </c>
      <c r="F386" s="324" t="s">
        <v>734</v>
      </c>
      <c r="G386" s="314" t="s">
        <v>1069</v>
      </c>
      <c r="H386" s="350">
        <v>772</v>
      </c>
      <c r="I386" s="314" t="s">
        <v>46</v>
      </c>
      <c r="J386" s="312" t="str">
        <f t="shared" si="30"/>
        <v>Industry</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35">C$370</f>
        <v>Percentage Improvement in Eqpt Efficiency Standards above BAU</v>
      </c>
      <c r="D387" s="324" t="s">
        <v>141</v>
      </c>
      <c r="E387" s="314" t="s">
        <v>1067</v>
      </c>
      <c r="F387" s="324" t="s">
        <v>734</v>
      </c>
      <c r="G387" s="314" t="s">
        <v>1071</v>
      </c>
      <c r="H387" s="350">
        <v>773</v>
      </c>
      <c r="I387" s="314" t="s">
        <v>47</v>
      </c>
      <c r="J387" s="312" t="str">
        <f t="shared" ref="J387:J450" si="36">A387</f>
        <v>Industry</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7">C$370</f>
        <v>Percentage Improvement in Eqpt Efficiency Standards above BAU</v>
      </c>
      <c r="D388" s="324" t="s">
        <v>141</v>
      </c>
      <c r="E388" s="314" t="s">
        <v>1068</v>
      </c>
      <c r="F388" s="324" t="s">
        <v>734</v>
      </c>
      <c r="G388" s="314" t="s">
        <v>1072</v>
      </c>
      <c r="H388" s="350">
        <v>774</v>
      </c>
      <c r="I388" s="314" t="s">
        <v>47</v>
      </c>
      <c r="J388" s="312" t="str">
        <f t="shared" si="36"/>
        <v>Industry</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7"/>
        <v>Percentage Improvement in Eqpt Efficiency Standards above BAU</v>
      </c>
      <c r="D389" s="324" t="s">
        <v>141</v>
      </c>
      <c r="E389" s="314" t="s">
        <v>1065</v>
      </c>
      <c r="F389" s="324" t="s">
        <v>734</v>
      </c>
      <c r="G389" s="314" t="s">
        <v>1070</v>
      </c>
      <c r="H389" s="350">
        <v>775</v>
      </c>
      <c r="I389" s="314" t="s">
        <v>47</v>
      </c>
      <c r="J389" s="312" t="str">
        <f t="shared" si="36"/>
        <v>Industry</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7"/>
        <v>Percentage Improvement in Eqpt Efficiency Standards above BAU</v>
      </c>
      <c r="D390" s="324" t="s">
        <v>142</v>
      </c>
      <c r="E390" s="314" t="s">
        <v>719</v>
      </c>
      <c r="F390" s="324" t="s">
        <v>735</v>
      </c>
      <c r="G390" s="314" t="s">
        <v>725</v>
      </c>
      <c r="H390" s="350">
        <v>776</v>
      </c>
      <c r="I390" s="314" t="s">
        <v>46</v>
      </c>
      <c r="J390" s="312" t="str">
        <f t="shared" si="36"/>
        <v>Industry</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7"/>
        <v>Percentage Improvement in Eqpt Efficiency Standards above BAU</v>
      </c>
      <c r="D391" s="324" t="s">
        <v>142</v>
      </c>
      <c r="E391" s="314" t="s">
        <v>720</v>
      </c>
      <c r="F391" s="324" t="s">
        <v>735</v>
      </c>
      <c r="G391" s="314" t="s">
        <v>728</v>
      </c>
      <c r="H391" s="350">
        <v>777</v>
      </c>
      <c r="I391" s="314" t="s">
        <v>46</v>
      </c>
      <c r="J391" s="312" t="str">
        <f t="shared" si="36"/>
        <v>Industry</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7"/>
        <v>Percentage Improvement in Eqpt Efficiency Standards above BAU</v>
      </c>
      <c r="D392" s="324" t="s">
        <v>142</v>
      </c>
      <c r="E392" s="314" t="s">
        <v>721</v>
      </c>
      <c r="F392" s="324" t="s">
        <v>735</v>
      </c>
      <c r="G392" s="314" t="s">
        <v>729</v>
      </c>
      <c r="H392" s="350">
        <v>778</v>
      </c>
      <c r="I392" s="314" t="s">
        <v>46</v>
      </c>
      <c r="J392" s="312" t="str">
        <f t="shared" si="36"/>
        <v>Industry</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7"/>
        <v>Percentage Improvement in Eqpt Efficiency Standards above BAU</v>
      </c>
      <c r="D393" s="324" t="s">
        <v>142</v>
      </c>
      <c r="E393" s="314" t="s">
        <v>722</v>
      </c>
      <c r="F393" s="324" t="s">
        <v>735</v>
      </c>
      <c r="G393" s="314" t="s">
        <v>726</v>
      </c>
      <c r="H393" s="350">
        <v>779</v>
      </c>
      <c r="I393" s="314" t="s">
        <v>47</v>
      </c>
      <c r="J393" s="312" t="str">
        <f t="shared" si="36"/>
        <v>Industry</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7"/>
        <v>Percentage Improvement in Eqpt Efficiency Standards above BAU</v>
      </c>
      <c r="D394" s="324" t="s">
        <v>142</v>
      </c>
      <c r="E394" s="314" t="s">
        <v>723</v>
      </c>
      <c r="F394" s="324" t="s">
        <v>735</v>
      </c>
      <c r="G394" s="314" t="s">
        <v>727</v>
      </c>
      <c r="H394" s="350">
        <v>780</v>
      </c>
      <c r="I394" s="314" t="s">
        <v>46</v>
      </c>
      <c r="J394" s="312" t="str">
        <f t="shared" si="36"/>
        <v>Industry</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7"/>
        <v>Percentage Improvement in Eqpt Efficiency Standards above BAU</v>
      </c>
      <c r="D395" s="324" t="s">
        <v>142</v>
      </c>
      <c r="E395" s="314" t="s">
        <v>724</v>
      </c>
      <c r="F395" s="324" t="s">
        <v>735</v>
      </c>
      <c r="G395" s="314" t="s">
        <v>730</v>
      </c>
      <c r="H395" s="350">
        <v>781</v>
      </c>
      <c r="I395" s="314" t="s">
        <v>47</v>
      </c>
      <c r="J395" s="312" t="str">
        <f t="shared" si="36"/>
        <v>Industry</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7"/>
        <v>Percentage Improvement in Eqpt Efficiency Standards above BAU</v>
      </c>
      <c r="D396" s="324" t="s">
        <v>142</v>
      </c>
      <c r="E396" s="314" t="s">
        <v>1066</v>
      </c>
      <c r="F396" s="324" t="s">
        <v>735</v>
      </c>
      <c r="G396" s="314" t="s">
        <v>1069</v>
      </c>
      <c r="H396" s="350">
        <v>782</v>
      </c>
      <c r="I396" s="314" t="s">
        <v>47</v>
      </c>
      <c r="J396" s="312" t="str">
        <f t="shared" si="36"/>
        <v>Industry</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7"/>
        <v>Percentage Improvement in Eqpt Efficiency Standards above BAU</v>
      </c>
      <c r="D397" s="324" t="s">
        <v>142</v>
      </c>
      <c r="E397" s="314" t="s">
        <v>1067</v>
      </c>
      <c r="F397" s="324" t="s">
        <v>735</v>
      </c>
      <c r="G397" s="314" t="s">
        <v>1071</v>
      </c>
      <c r="H397" s="350">
        <v>783</v>
      </c>
      <c r="I397" s="314" t="s">
        <v>46</v>
      </c>
      <c r="J397" s="312" t="str">
        <f t="shared" si="36"/>
        <v>Industry</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7"/>
        <v>Percentage Improvement in Eqpt Efficiency Standards above BAU</v>
      </c>
      <c r="D398" s="324" t="s">
        <v>142</v>
      </c>
      <c r="E398" s="314" t="s">
        <v>1068</v>
      </c>
      <c r="F398" s="324" t="s">
        <v>735</v>
      </c>
      <c r="G398" s="314" t="s">
        <v>1072</v>
      </c>
      <c r="H398" s="350">
        <v>784</v>
      </c>
      <c r="I398" s="314" t="s">
        <v>46</v>
      </c>
      <c r="J398" s="312" t="str">
        <f t="shared" si="36"/>
        <v>Industry</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7"/>
        <v>Percentage Improvement in Eqpt Efficiency Standards above BAU</v>
      </c>
      <c r="D399" s="324" t="s">
        <v>142</v>
      </c>
      <c r="E399" s="314" t="s">
        <v>1065</v>
      </c>
      <c r="F399" s="324" t="s">
        <v>735</v>
      </c>
      <c r="G399" s="314" t="s">
        <v>1070</v>
      </c>
      <c r="H399" s="350">
        <v>785</v>
      </c>
      <c r="I399" s="314" t="s">
        <v>47</v>
      </c>
      <c r="J399" s="312" t="str">
        <f t="shared" si="36"/>
        <v>Industry</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7"/>
        <v>Percentage Improvement in Eqpt Efficiency Standards above BAU</v>
      </c>
      <c r="D400" s="324" t="s">
        <v>143</v>
      </c>
      <c r="E400" s="314" t="s">
        <v>719</v>
      </c>
      <c r="F400" s="324" t="s">
        <v>736</v>
      </c>
      <c r="G400" s="314" t="s">
        <v>725</v>
      </c>
      <c r="H400" s="350">
        <v>786</v>
      </c>
      <c r="I400" s="314" t="s">
        <v>46</v>
      </c>
      <c r="J400" s="312" t="str">
        <f t="shared" si="36"/>
        <v>Industry</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7"/>
        <v>Percentage Improvement in Eqpt Efficiency Standards above BAU</v>
      </c>
      <c r="D401" s="324" t="s">
        <v>143</v>
      </c>
      <c r="E401" s="314" t="s">
        <v>720</v>
      </c>
      <c r="F401" s="324" t="s">
        <v>736</v>
      </c>
      <c r="G401" s="314" t="s">
        <v>728</v>
      </c>
      <c r="H401" s="350">
        <v>787</v>
      </c>
      <c r="I401" s="314" t="s">
        <v>46</v>
      </c>
      <c r="J401" s="312" t="str">
        <f t="shared" si="36"/>
        <v>Industry</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7"/>
        <v>Percentage Improvement in Eqpt Efficiency Standards above BAU</v>
      </c>
      <c r="D402" s="324" t="s">
        <v>143</v>
      </c>
      <c r="E402" s="314" t="s">
        <v>721</v>
      </c>
      <c r="F402" s="324" t="s">
        <v>736</v>
      </c>
      <c r="G402" s="314" t="s">
        <v>729</v>
      </c>
      <c r="H402" s="350">
        <v>788</v>
      </c>
      <c r="I402" s="314" t="s">
        <v>46</v>
      </c>
      <c r="J402" s="312" t="str">
        <f t="shared" si="36"/>
        <v>Industry</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7"/>
        <v>Percentage Improvement in Eqpt Efficiency Standards above BAU</v>
      </c>
      <c r="D403" s="324" t="s">
        <v>143</v>
      </c>
      <c r="E403" s="314" t="s">
        <v>722</v>
      </c>
      <c r="F403" s="324" t="s">
        <v>736</v>
      </c>
      <c r="G403" s="314" t="s">
        <v>726</v>
      </c>
      <c r="H403" s="350">
        <v>789</v>
      </c>
      <c r="I403" s="314" t="s">
        <v>47</v>
      </c>
      <c r="J403" s="312" t="str">
        <f t="shared" si="36"/>
        <v>Industry</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7"/>
        <v>Percentage Improvement in Eqpt Efficiency Standards above BAU</v>
      </c>
      <c r="D404" s="324" t="s">
        <v>143</v>
      </c>
      <c r="E404" s="314" t="s">
        <v>723</v>
      </c>
      <c r="F404" s="324" t="s">
        <v>736</v>
      </c>
      <c r="G404" s="314" t="s">
        <v>727</v>
      </c>
      <c r="H404" s="350">
        <v>790</v>
      </c>
      <c r="I404" s="314" t="s">
        <v>46</v>
      </c>
      <c r="J404" s="312" t="str">
        <f t="shared" si="36"/>
        <v>Industry</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7"/>
        <v>Percentage Improvement in Eqpt Efficiency Standards above BAU</v>
      </c>
      <c r="D405" s="324" t="s">
        <v>143</v>
      </c>
      <c r="E405" s="314" t="s">
        <v>724</v>
      </c>
      <c r="F405" s="324" t="s">
        <v>736</v>
      </c>
      <c r="G405" s="314" t="s">
        <v>730</v>
      </c>
      <c r="H405" s="350">
        <v>791</v>
      </c>
      <c r="I405" s="314" t="s">
        <v>47</v>
      </c>
      <c r="J405" s="312" t="str">
        <f t="shared" si="36"/>
        <v>Industry</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7"/>
        <v>Percentage Improvement in Eqpt Efficiency Standards above BAU</v>
      </c>
      <c r="D406" s="324" t="s">
        <v>143</v>
      </c>
      <c r="E406" s="314" t="s">
        <v>1066</v>
      </c>
      <c r="F406" s="324" t="s">
        <v>736</v>
      </c>
      <c r="G406" s="314" t="s">
        <v>1069</v>
      </c>
      <c r="H406" s="350">
        <v>792</v>
      </c>
      <c r="I406" s="314" t="s">
        <v>47</v>
      </c>
      <c r="J406" s="312" t="str">
        <f t="shared" si="36"/>
        <v>Industry</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7"/>
        <v>Percentage Improvement in Eqpt Efficiency Standards above BAU</v>
      </c>
      <c r="D407" s="324" t="s">
        <v>143</v>
      </c>
      <c r="E407" s="314" t="s">
        <v>1067</v>
      </c>
      <c r="F407" s="324" t="s">
        <v>736</v>
      </c>
      <c r="G407" s="314" t="s">
        <v>1071</v>
      </c>
      <c r="H407" s="350">
        <v>793</v>
      </c>
      <c r="I407" s="314" t="s">
        <v>46</v>
      </c>
      <c r="J407" s="312" t="str">
        <f t="shared" si="36"/>
        <v>Industry</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7"/>
        <v>Percentage Improvement in Eqpt Efficiency Standards above BAU</v>
      </c>
      <c r="D408" s="324" t="s">
        <v>143</v>
      </c>
      <c r="E408" s="314" t="s">
        <v>1068</v>
      </c>
      <c r="F408" s="324" t="s">
        <v>736</v>
      </c>
      <c r="G408" s="314" t="s">
        <v>1072</v>
      </c>
      <c r="H408" s="350">
        <v>794</v>
      </c>
      <c r="I408" s="314" t="s">
        <v>46</v>
      </c>
      <c r="J408" s="312" t="str">
        <f t="shared" si="36"/>
        <v>Industry</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7"/>
        <v>Percentage Improvement in Eqpt Efficiency Standards above BAU</v>
      </c>
      <c r="D409" s="324" t="s">
        <v>143</v>
      </c>
      <c r="E409" s="314" t="s">
        <v>1065</v>
      </c>
      <c r="F409" s="324" t="s">
        <v>736</v>
      </c>
      <c r="G409" s="314" t="s">
        <v>1070</v>
      </c>
      <c r="H409" s="350">
        <v>795</v>
      </c>
      <c r="I409" s="314" t="s">
        <v>47</v>
      </c>
      <c r="J409" s="312" t="str">
        <f t="shared" si="36"/>
        <v>Industry</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7"/>
        <v>Percentage Improvement in Eqpt Efficiency Standards above BAU</v>
      </c>
      <c r="D410" s="324" t="s">
        <v>765</v>
      </c>
      <c r="E410" s="314" t="s">
        <v>719</v>
      </c>
      <c r="F410" s="314" t="s">
        <v>1136</v>
      </c>
      <c r="G410" s="314" t="s">
        <v>725</v>
      </c>
      <c r="H410" s="350">
        <v>796</v>
      </c>
      <c r="I410" s="314" t="s">
        <v>46</v>
      </c>
      <c r="J410" s="312" t="str">
        <f t="shared" si="36"/>
        <v>Industry</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7"/>
        <v>Percentage Improvement in Eqpt Efficiency Standards above BAU</v>
      </c>
      <c r="D411" s="324" t="s">
        <v>765</v>
      </c>
      <c r="E411" s="314" t="s">
        <v>720</v>
      </c>
      <c r="F411" s="314" t="s">
        <v>1136</v>
      </c>
      <c r="G411" s="314" t="s">
        <v>728</v>
      </c>
      <c r="H411" s="350">
        <v>797</v>
      </c>
      <c r="I411" s="314" t="s">
        <v>47</v>
      </c>
      <c r="J411" s="312" t="str">
        <f t="shared" si="36"/>
        <v>Industry</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7"/>
        <v>Percentage Improvement in Eqpt Efficiency Standards above BAU</v>
      </c>
      <c r="D412" s="324" t="s">
        <v>765</v>
      </c>
      <c r="E412" s="314" t="s">
        <v>721</v>
      </c>
      <c r="F412" s="314" t="s">
        <v>1136</v>
      </c>
      <c r="G412" s="314" t="s">
        <v>729</v>
      </c>
      <c r="H412" s="350">
        <v>798</v>
      </c>
      <c r="I412" s="314" t="s">
        <v>47</v>
      </c>
      <c r="J412" s="312" t="str">
        <f t="shared" si="36"/>
        <v>Industry</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7"/>
        <v>Percentage Improvement in Eqpt Efficiency Standards above BAU</v>
      </c>
      <c r="D413" s="324" t="s">
        <v>765</v>
      </c>
      <c r="E413" s="314" t="s">
        <v>722</v>
      </c>
      <c r="F413" s="314" t="s">
        <v>1136</v>
      </c>
      <c r="G413" s="314" t="s">
        <v>726</v>
      </c>
      <c r="H413" s="350">
        <v>799</v>
      </c>
      <c r="I413" s="314" t="s">
        <v>47</v>
      </c>
      <c r="J413" s="312" t="str">
        <f t="shared" si="36"/>
        <v>Industry</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7"/>
        <v>Percentage Improvement in Eqpt Efficiency Standards above BAU</v>
      </c>
      <c r="D414" s="324" t="s">
        <v>765</v>
      </c>
      <c r="E414" s="314" t="s">
        <v>723</v>
      </c>
      <c r="F414" s="314" t="s">
        <v>1136</v>
      </c>
      <c r="G414" s="314" t="s">
        <v>727</v>
      </c>
      <c r="H414" s="350">
        <v>800</v>
      </c>
      <c r="I414" s="314" t="s">
        <v>47</v>
      </c>
      <c r="J414" s="312" t="str">
        <f t="shared" si="36"/>
        <v>Industry</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7"/>
        <v>Percentage Improvement in Eqpt Efficiency Standards above BAU</v>
      </c>
      <c r="D415" s="324" t="s">
        <v>765</v>
      </c>
      <c r="E415" s="314" t="s">
        <v>724</v>
      </c>
      <c r="F415" s="314" t="s">
        <v>1136</v>
      </c>
      <c r="G415" s="314" t="s">
        <v>730</v>
      </c>
      <c r="H415" s="350">
        <v>801</v>
      </c>
      <c r="I415" s="314" t="s">
        <v>47</v>
      </c>
      <c r="J415" s="312" t="str">
        <f t="shared" si="36"/>
        <v>Industry</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7"/>
        <v>Percentage Improvement in Eqpt Efficiency Standards above BAU</v>
      </c>
      <c r="D416" s="324" t="s">
        <v>765</v>
      </c>
      <c r="E416" s="314" t="s">
        <v>1066</v>
      </c>
      <c r="F416" s="314" t="s">
        <v>1136</v>
      </c>
      <c r="G416" s="314" t="s">
        <v>1069</v>
      </c>
      <c r="H416" s="350">
        <v>802</v>
      </c>
      <c r="I416" s="314" t="s">
        <v>47</v>
      </c>
      <c r="J416" s="312" t="str">
        <f t="shared" si="36"/>
        <v>Industry</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7"/>
        <v>Percentage Improvement in Eqpt Efficiency Standards above BAU</v>
      </c>
      <c r="D417" s="324" t="s">
        <v>765</v>
      </c>
      <c r="E417" s="314" t="s">
        <v>1067</v>
      </c>
      <c r="F417" s="314" t="s">
        <v>1136</v>
      </c>
      <c r="G417" s="314" t="s">
        <v>1071</v>
      </c>
      <c r="H417" s="350">
        <v>803</v>
      </c>
      <c r="I417" s="314" t="s">
        <v>46</v>
      </c>
      <c r="J417" s="312" t="str">
        <f t="shared" si="36"/>
        <v>Industry</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7"/>
        <v>Percentage Improvement in Eqpt Efficiency Standards above BAU</v>
      </c>
      <c r="D418" s="324" t="s">
        <v>765</v>
      </c>
      <c r="E418" s="314" t="s">
        <v>1068</v>
      </c>
      <c r="F418" s="314" t="s">
        <v>1136</v>
      </c>
      <c r="G418" s="314" t="s">
        <v>1072</v>
      </c>
      <c r="H418" s="350">
        <v>804</v>
      </c>
      <c r="I418" s="314" t="s">
        <v>46</v>
      </c>
      <c r="J418" s="312" t="str">
        <f t="shared" si="36"/>
        <v>Industry</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7"/>
        <v>Percentage Improvement in Eqpt Efficiency Standards above BAU</v>
      </c>
      <c r="D419" s="324" t="s">
        <v>765</v>
      </c>
      <c r="E419" s="314" t="s">
        <v>1065</v>
      </c>
      <c r="F419" s="314" t="s">
        <v>1136</v>
      </c>
      <c r="G419" s="314" t="s">
        <v>1070</v>
      </c>
      <c r="H419" s="350">
        <v>805</v>
      </c>
      <c r="I419" s="314" t="s">
        <v>47</v>
      </c>
      <c r="J419" s="312" t="str">
        <f t="shared" si="36"/>
        <v>Industry</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7"/>
        <v>Percentage Improvement in Eqpt Efficiency Standards above BAU</v>
      </c>
      <c r="D420" s="324" t="s">
        <v>144</v>
      </c>
      <c r="E420" s="314" t="s">
        <v>719</v>
      </c>
      <c r="F420" s="324" t="s">
        <v>764</v>
      </c>
      <c r="G420" s="314" t="s">
        <v>725</v>
      </c>
      <c r="H420" s="350">
        <v>806</v>
      </c>
      <c r="I420" s="314" t="s">
        <v>46</v>
      </c>
      <c r="J420" s="312" t="str">
        <f t="shared" si="36"/>
        <v>Industry</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7"/>
        <v>Percentage Improvement in Eqpt Efficiency Standards above BAU</v>
      </c>
      <c r="D421" s="324" t="s">
        <v>144</v>
      </c>
      <c r="E421" s="314" t="s">
        <v>720</v>
      </c>
      <c r="F421" s="324" t="s">
        <v>764</v>
      </c>
      <c r="G421" s="314" t="s">
        <v>728</v>
      </c>
      <c r="H421" s="350">
        <v>807</v>
      </c>
      <c r="I421" s="314" t="s">
        <v>46</v>
      </c>
      <c r="J421" s="312" t="str">
        <f t="shared" si="36"/>
        <v>Industry</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7"/>
        <v>Percentage Improvement in Eqpt Efficiency Standards above BAU</v>
      </c>
      <c r="D422" s="324" t="s">
        <v>144</v>
      </c>
      <c r="E422" s="314" t="s">
        <v>721</v>
      </c>
      <c r="F422" s="324" t="s">
        <v>764</v>
      </c>
      <c r="G422" s="314" t="s">
        <v>729</v>
      </c>
      <c r="H422" s="350">
        <v>808</v>
      </c>
      <c r="I422" s="314" t="s">
        <v>47</v>
      </c>
      <c r="J422" s="312" t="str">
        <f t="shared" si="36"/>
        <v>Industry</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7"/>
        <v>Percentage Improvement in Eqpt Efficiency Standards above BAU</v>
      </c>
      <c r="D423" s="324" t="s">
        <v>144</v>
      </c>
      <c r="E423" s="314" t="s">
        <v>722</v>
      </c>
      <c r="F423" s="324" t="s">
        <v>764</v>
      </c>
      <c r="G423" s="314" t="s">
        <v>726</v>
      </c>
      <c r="H423" s="350">
        <v>809</v>
      </c>
      <c r="I423" s="314" t="s">
        <v>47</v>
      </c>
      <c r="J423" s="312" t="str">
        <f t="shared" si="36"/>
        <v>Industry</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7"/>
        <v>Percentage Improvement in Eqpt Efficiency Standards above BAU</v>
      </c>
      <c r="D424" s="324" t="s">
        <v>144</v>
      </c>
      <c r="E424" s="314" t="s">
        <v>723</v>
      </c>
      <c r="F424" s="324" t="s">
        <v>764</v>
      </c>
      <c r="G424" s="314" t="s">
        <v>727</v>
      </c>
      <c r="H424" s="350">
        <v>810</v>
      </c>
      <c r="I424" s="314" t="s">
        <v>47</v>
      </c>
      <c r="J424" s="312" t="str">
        <f t="shared" si="36"/>
        <v>Industry</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7"/>
        <v>Percentage Improvement in Eqpt Efficiency Standards above BAU</v>
      </c>
      <c r="D425" s="324" t="s">
        <v>144</v>
      </c>
      <c r="E425" s="314" t="s">
        <v>724</v>
      </c>
      <c r="F425" s="324" t="s">
        <v>764</v>
      </c>
      <c r="G425" s="314" t="s">
        <v>730</v>
      </c>
      <c r="H425" s="350">
        <v>811</v>
      </c>
      <c r="I425" s="314" t="s">
        <v>47</v>
      </c>
      <c r="J425" s="312" t="str">
        <f t="shared" si="36"/>
        <v>Industry</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7"/>
        <v>Percentage Improvement in Eqpt Efficiency Standards above BAU</v>
      </c>
      <c r="D426" s="324" t="s">
        <v>144</v>
      </c>
      <c r="E426" s="314" t="s">
        <v>1066</v>
      </c>
      <c r="F426" s="324" t="s">
        <v>764</v>
      </c>
      <c r="G426" s="314" t="s">
        <v>1069</v>
      </c>
      <c r="H426" s="350">
        <v>812</v>
      </c>
      <c r="I426" s="314" t="s">
        <v>47</v>
      </c>
      <c r="J426" s="312" t="str">
        <f t="shared" si="36"/>
        <v>Industry</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7"/>
        <v>Percentage Improvement in Eqpt Efficiency Standards above BAU</v>
      </c>
      <c r="D427" s="324" t="s">
        <v>144</v>
      </c>
      <c r="E427" s="314" t="s">
        <v>1067</v>
      </c>
      <c r="F427" s="324" t="s">
        <v>764</v>
      </c>
      <c r="G427" s="314" t="s">
        <v>1071</v>
      </c>
      <c r="H427" s="350">
        <v>813</v>
      </c>
      <c r="I427" s="314" t="s">
        <v>47</v>
      </c>
      <c r="J427" s="312" t="str">
        <f t="shared" si="36"/>
        <v>Industry</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7"/>
        <v>Percentage Improvement in Eqpt Efficiency Standards above BAU</v>
      </c>
      <c r="D428" s="324" t="s">
        <v>144</v>
      </c>
      <c r="E428" s="314" t="s">
        <v>1068</v>
      </c>
      <c r="F428" s="324" t="s">
        <v>764</v>
      </c>
      <c r="G428" s="314" t="s">
        <v>1072</v>
      </c>
      <c r="H428" s="350">
        <v>814</v>
      </c>
      <c r="I428" s="314" t="s">
        <v>47</v>
      </c>
      <c r="J428" s="312" t="str">
        <f t="shared" si="36"/>
        <v>Industry</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7"/>
        <v>Percentage Improvement in Eqpt Efficiency Standards above BAU</v>
      </c>
      <c r="D429" s="324" t="s">
        <v>144</v>
      </c>
      <c r="E429" s="314" t="s">
        <v>1065</v>
      </c>
      <c r="F429" s="324" t="s">
        <v>764</v>
      </c>
      <c r="G429" s="314" t="s">
        <v>1070</v>
      </c>
      <c r="H429" s="350">
        <v>815</v>
      </c>
      <c r="I429" s="314" t="s">
        <v>47</v>
      </c>
      <c r="J429" s="312" t="str">
        <f t="shared" si="36"/>
        <v>Industry</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7"/>
        <v>Percentage Improvement in Eqpt Efficiency Standards above BAU</v>
      </c>
      <c r="D430" s="324" t="s">
        <v>145</v>
      </c>
      <c r="E430" s="314" t="s">
        <v>719</v>
      </c>
      <c r="F430" s="324" t="s">
        <v>147</v>
      </c>
      <c r="G430" s="314" t="s">
        <v>725</v>
      </c>
      <c r="H430" s="350">
        <v>816</v>
      </c>
      <c r="I430" s="314" t="s">
        <v>46</v>
      </c>
      <c r="J430" s="312" t="str">
        <f t="shared" si="36"/>
        <v>Industry</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7"/>
        <v>Percentage Improvement in Eqpt Efficiency Standards above BAU</v>
      </c>
      <c r="D431" s="324" t="s">
        <v>145</v>
      </c>
      <c r="E431" s="314" t="s">
        <v>720</v>
      </c>
      <c r="F431" s="324" t="s">
        <v>147</v>
      </c>
      <c r="G431" s="314" t="s">
        <v>728</v>
      </c>
      <c r="H431" s="350">
        <v>817</v>
      </c>
      <c r="I431" s="314" t="s">
        <v>47</v>
      </c>
      <c r="J431" s="312" t="str">
        <f t="shared" si="36"/>
        <v>Industry</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7"/>
        <v>Percentage Improvement in Eqpt Efficiency Standards above BAU</v>
      </c>
      <c r="D432" s="324" t="s">
        <v>145</v>
      </c>
      <c r="E432" s="314" t="s">
        <v>721</v>
      </c>
      <c r="F432" s="324" t="s">
        <v>147</v>
      </c>
      <c r="G432" s="314" t="s">
        <v>729</v>
      </c>
      <c r="H432" s="350">
        <v>818</v>
      </c>
      <c r="I432" s="314" t="s">
        <v>47</v>
      </c>
      <c r="J432" s="312" t="str">
        <f t="shared" si="36"/>
        <v>Industry</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7"/>
        <v>Percentage Improvement in Eqpt Efficiency Standards above BAU</v>
      </c>
      <c r="D433" s="324" t="s">
        <v>145</v>
      </c>
      <c r="E433" s="314" t="s">
        <v>722</v>
      </c>
      <c r="F433" s="324" t="s">
        <v>147</v>
      </c>
      <c r="G433" s="314" t="s">
        <v>726</v>
      </c>
      <c r="H433" s="350">
        <v>819</v>
      </c>
      <c r="I433" s="314" t="s">
        <v>47</v>
      </c>
      <c r="J433" s="312" t="str">
        <f t="shared" si="36"/>
        <v>Industry</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7"/>
        <v>Percentage Improvement in Eqpt Efficiency Standards above BAU</v>
      </c>
      <c r="D434" s="324" t="s">
        <v>145</v>
      </c>
      <c r="E434" s="314" t="s">
        <v>723</v>
      </c>
      <c r="F434" s="324" t="s">
        <v>147</v>
      </c>
      <c r="G434" s="314" t="s">
        <v>727</v>
      </c>
      <c r="H434" s="350">
        <v>820</v>
      </c>
      <c r="I434" s="314" t="s">
        <v>46</v>
      </c>
      <c r="J434" s="312" t="str">
        <f t="shared" si="36"/>
        <v>Industry</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7"/>
        <v>Percentage Improvement in Eqpt Efficiency Standards above BAU</v>
      </c>
      <c r="D435" s="324" t="s">
        <v>145</v>
      </c>
      <c r="E435" s="314" t="s">
        <v>724</v>
      </c>
      <c r="F435" s="324" t="s">
        <v>147</v>
      </c>
      <c r="G435" s="314" t="s">
        <v>730</v>
      </c>
      <c r="H435" s="350">
        <v>821</v>
      </c>
      <c r="I435" s="314" t="s">
        <v>47</v>
      </c>
      <c r="J435" s="312" t="str">
        <f t="shared" si="36"/>
        <v>Industry</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7"/>
        <v>Percentage Improvement in Eqpt Efficiency Standards above BAU</v>
      </c>
      <c r="D436" s="324" t="s">
        <v>145</v>
      </c>
      <c r="E436" s="314" t="s">
        <v>1066</v>
      </c>
      <c r="F436" s="324" t="s">
        <v>147</v>
      </c>
      <c r="G436" s="314" t="s">
        <v>1069</v>
      </c>
      <c r="H436" s="350">
        <v>822</v>
      </c>
      <c r="I436" s="314" t="s">
        <v>47</v>
      </c>
      <c r="J436" s="312" t="str">
        <f t="shared" si="36"/>
        <v>Industry</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7"/>
        <v>Percentage Improvement in Eqpt Efficiency Standards above BAU</v>
      </c>
      <c r="D437" s="324" t="s">
        <v>145</v>
      </c>
      <c r="E437" s="314" t="s">
        <v>1067</v>
      </c>
      <c r="F437" s="324" t="s">
        <v>147</v>
      </c>
      <c r="G437" s="314" t="s">
        <v>1071</v>
      </c>
      <c r="H437" s="350">
        <v>823</v>
      </c>
      <c r="I437" s="314" t="s">
        <v>46</v>
      </c>
      <c r="J437" s="312" t="str">
        <f t="shared" si="36"/>
        <v>Industry</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7"/>
        <v>Percentage Improvement in Eqpt Efficiency Standards above BAU</v>
      </c>
      <c r="D438" s="324" t="s">
        <v>145</v>
      </c>
      <c r="E438" s="314" t="s">
        <v>1068</v>
      </c>
      <c r="F438" s="324" t="s">
        <v>147</v>
      </c>
      <c r="G438" s="314" t="s">
        <v>1072</v>
      </c>
      <c r="H438" s="350">
        <v>824</v>
      </c>
      <c r="I438" s="314" t="s">
        <v>46</v>
      </c>
      <c r="J438" s="312" t="str">
        <f t="shared" si="36"/>
        <v>Industry</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7"/>
        <v>Percentage Improvement in Eqpt Efficiency Standards above BAU</v>
      </c>
      <c r="D439" s="324" t="s">
        <v>145</v>
      </c>
      <c r="E439" s="314" t="s">
        <v>1065</v>
      </c>
      <c r="F439" s="324" t="s">
        <v>147</v>
      </c>
      <c r="G439" s="314" t="s">
        <v>1070</v>
      </c>
      <c r="H439" s="350">
        <v>825</v>
      </c>
      <c r="I439" s="314" t="s">
        <v>47</v>
      </c>
      <c r="J439" s="312" t="str">
        <f t="shared" si="36"/>
        <v>Industry</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7"/>
        <v>Percentage Improvement in Eqpt Efficiency Standards above BAU</v>
      </c>
      <c r="D440" s="324" t="s">
        <v>146</v>
      </c>
      <c r="E440" s="314" t="s">
        <v>719</v>
      </c>
      <c r="F440" s="324" t="s">
        <v>148</v>
      </c>
      <c r="G440" s="314" t="s">
        <v>725</v>
      </c>
      <c r="H440" s="350">
        <v>826</v>
      </c>
      <c r="I440" s="314" t="s">
        <v>46</v>
      </c>
      <c r="J440" s="312" t="str">
        <f t="shared" si="36"/>
        <v>Industry</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7"/>
        <v>Percentage Improvement in Eqpt Efficiency Standards above BAU</v>
      </c>
      <c r="D441" s="324" t="s">
        <v>146</v>
      </c>
      <c r="E441" s="314" t="s">
        <v>720</v>
      </c>
      <c r="F441" s="324" t="s">
        <v>148</v>
      </c>
      <c r="G441" s="314" t="s">
        <v>728</v>
      </c>
      <c r="H441" s="350">
        <v>827</v>
      </c>
      <c r="I441" s="314" t="s">
        <v>46</v>
      </c>
      <c r="J441" s="312" t="str">
        <f t="shared" si="36"/>
        <v>Industry</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7"/>
        <v>Percentage Improvement in Eqpt Efficiency Standards above BAU</v>
      </c>
      <c r="D442" s="324" t="s">
        <v>146</v>
      </c>
      <c r="E442" s="314" t="s">
        <v>721</v>
      </c>
      <c r="F442" s="324" t="s">
        <v>148</v>
      </c>
      <c r="G442" s="314" t="s">
        <v>729</v>
      </c>
      <c r="H442" s="350">
        <v>828</v>
      </c>
      <c r="I442" s="314" t="s">
        <v>46</v>
      </c>
      <c r="J442" s="312" t="str">
        <f t="shared" si="36"/>
        <v>Industry</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7"/>
        <v>Percentage Improvement in Eqpt Efficiency Standards above BAU</v>
      </c>
      <c r="D443" s="324" t="s">
        <v>146</v>
      </c>
      <c r="E443" s="314" t="s">
        <v>722</v>
      </c>
      <c r="F443" s="324" t="s">
        <v>148</v>
      </c>
      <c r="G443" s="314" t="s">
        <v>726</v>
      </c>
      <c r="H443" s="350">
        <v>829</v>
      </c>
      <c r="I443" s="314" t="s">
        <v>47</v>
      </c>
      <c r="J443" s="312" t="str">
        <f t="shared" si="36"/>
        <v>Industry</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7"/>
        <v>Percentage Improvement in Eqpt Efficiency Standards above BAU</v>
      </c>
      <c r="D444" s="324" t="s">
        <v>146</v>
      </c>
      <c r="E444" s="314" t="s">
        <v>723</v>
      </c>
      <c r="F444" s="324" t="s">
        <v>148</v>
      </c>
      <c r="G444" s="314" t="s">
        <v>727</v>
      </c>
      <c r="H444" s="350">
        <v>830</v>
      </c>
      <c r="I444" s="314" t="s">
        <v>46</v>
      </c>
      <c r="J444" s="312" t="str">
        <f t="shared" si="36"/>
        <v>Industry</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7"/>
        <v>Percentage Improvement in Eqpt Efficiency Standards above BAU</v>
      </c>
      <c r="D445" s="324" t="s">
        <v>146</v>
      </c>
      <c r="E445" s="314" t="s">
        <v>724</v>
      </c>
      <c r="F445" s="324" t="s">
        <v>148</v>
      </c>
      <c r="G445" s="314" t="s">
        <v>730</v>
      </c>
      <c r="H445" s="350">
        <v>831</v>
      </c>
      <c r="I445" s="314" t="s">
        <v>47</v>
      </c>
      <c r="J445" s="312" t="str">
        <f t="shared" si="36"/>
        <v>Industry</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7"/>
        <v>Percentage Improvement in Eqpt Efficiency Standards above BAU</v>
      </c>
      <c r="D446" s="324" t="s">
        <v>146</v>
      </c>
      <c r="E446" s="314" t="s">
        <v>1066</v>
      </c>
      <c r="F446" s="324" t="s">
        <v>148</v>
      </c>
      <c r="G446" s="314" t="s">
        <v>1069</v>
      </c>
      <c r="H446" s="350">
        <v>832</v>
      </c>
      <c r="I446" s="314" t="s">
        <v>47</v>
      </c>
      <c r="J446" s="312" t="str">
        <f t="shared" si="36"/>
        <v>Industry</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7"/>
        <v>Percentage Improvement in Eqpt Efficiency Standards above BAU</v>
      </c>
      <c r="D447" s="324" t="s">
        <v>146</v>
      </c>
      <c r="E447" s="314" t="s">
        <v>1067</v>
      </c>
      <c r="F447" s="324" t="s">
        <v>148</v>
      </c>
      <c r="G447" s="314" t="s">
        <v>1071</v>
      </c>
      <c r="H447" s="350">
        <v>833</v>
      </c>
      <c r="I447" s="314" t="s">
        <v>46</v>
      </c>
      <c r="J447" s="312" t="str">
        <f t="shared" si="36"/>
        <v>Industry</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7"/>
        <v>Percentage Improvement in Eqpt Efficiency Standards above BAU</v>
      </c>
      <c r="D448" s="324" t="s">
        <v>146</v>
      </c>
      <c r="E448" s="314" t="s">
        <v>1068</v>
      </c>
      <c r="F448" s="324" t="s">
        <v>148</v>
      </c>
      <c r="G448" s="314" t="s">
        <v>1072</v>
      </c>
      <c r="H448" s="350">
        <v>834</v>
      </c>
      <c r="I448" s="314" t="s">
        <v>46</v>
      </c>
      <c r="J448" s="312" t="str">
        <f t="shared" si="36"/>
        <v>Industry</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7"/>
        <v>Percentage Improvement in Eqpt Efficiency Standards above BAU</v>
      </c>
      <c r="D449" s="324" t="s">
        <v>146</v>
      </c>
      <c r="E449" s="314" t="s">
        <v>1065</v>
      </c>
      <c r="F449" s="324" t="s">
        <v>148</v>
      </c>
      <c r="G449" s="314" t="s">
        <v>1070</v>
      </c>
      <c r="H449" s="350">
        <v>835</v>
      </c>
      <c r="I449" s="314" t="s">
        <v>47</v>
      </c>
      <c r="J449" s="312" t="str">
        <f t="shared" si="36"/>
        <v>Industry</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 t="shared" si="36"/>
        <v>Industry</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718</v>
      </c>
      <c r="D451" s="314" t="s">
        <v>140</v>
      </c>
      <c r="E451" s="314" t="s">
        <v>719</v>
      </c>
      <c r="F451" s="324" t="s">
        <v>733</v>
      </c>
      <c r="G451" s="314" t="s">
        <v>725</v>
      </c>
      <c r="H451" s="350">
        <v>381</v>
      </c>
      <c r="I451" s="314" t="s">
        <v>47</v>
      </c>
      <c r="J451" s="312" t="str">
        <f t="shared" ref="J451:J514" si="38">A451</f>
        <v>Industry</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9">C$451</f>
        <v>Fraction of Industrial Fuel Use Shifted to Other Fuels</v>
      </c>
      <c r="D452" s="314" t="s">
        <v>140</v>
      </c>
      <c r="E452" s="314" t="s">
        <v>720</v>
      </c>
      <c r="F452" s="324" t="s">
        <v>733</v>
      </c>
      <c r="G452" s="314" t="s">
        <v>728</v>
      </c>
      <c r="H452" s="350">
        <v>382</v>
      </c>
      <c r="I452" s="314" t="s">
        <v>46</v>
      </c>
      <c r="J452" s="312" t="str">
        <f t="shared" si="38"/>
        <v>Industry</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9"/>
        <v>Fraction of Industrial Fuel Use Shifted to Other Fuels</v>
      </c>
      <c r="D453" s="314" t="s">
        <v>140</v>
      </c>
      <c r="E453" s="314" t="s">
        <v>721</v>
      </c>
      <c r="F453" s="324" t="s">
        <v>733</v>
      </c>
      <c r="G453" s="314" t="s">
        <v>729</v>
      </c>
      <c r="H453" s="350">
        <v>383</v>
      </c>
      <c r="I453" s="314" t="s">
        <v>46</v>
      </c>
      <c r="J453" s="312" t="str">
        <f t="shared" si="38"/>
        <v>Industry</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9"/>
        <v>Fraction of Industrial Fuel Use Shifted to Other Fuels</v>
      </c>
      <c r="D454" s="314" t="s">
        <v>140</v>
      </c>
      <c r="E454" s="314" t="s">
        <v>722</v>
      </c>
      <c r="F454" s="324" t="s">
        <v>733</v>
      </c>
      <c r="G454" s="314" t="s">
        <v>726</v>
      </c>
      <c r="H454" s="350">
        <v>384</v>
      </c>
      <c r="I454" s="314" t="s">
        <v>46</v>
      </c>
      <c r="J454" s="312" t="str">
        <f t="shared" si="38"/>
        <v>Industry</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9"/>
        <v>Fraction of Industrial Fuel Use Shifted to Other Fuels</v>
      </c>
      <c r="D455" s="314" t="s">
        <v>140</v>
      </c>
      <c r="E455" s="314" t="s">
        <v>723</v>
      </c>
      <c r="F455" s="324" t="s">
        <v>733</v>
      </c>
      <c r="G455" s="314" t="s">
        <v>727</v>
      </c>
      <c r="H455" s="350">
        <v>385</v>
      </c>
      <c r="I455" s="314" t="s">
        <v>46</v>
      </c>
      <c r="J455" s="312" t="str">
        <f t="shared" si="38"/>
        <v>Industry</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9"/>
        <v>Fraction of Industrial Fuel Use Shifted to Other Fuels</v>
      </c>
      <c r="D456" s="314" t="s">
        <v>140</v>
      </c>
      <c r="E456" s="314" t="s">
        <v>724</v>
      </c>
      <c r="F456" s="324" t="s">
        <v>733</v>
      </c>
      <c r="G456" s="314" t="s">
        <v>730</v>
      </c>
      <c r="H456" s="350">
        <v>386</v>
      </c>
      <c r="I456" s="314" t="s">
        <v>47</v>
      </c>
      <c r="J456" s="312" t="str">
        <f t="shared" si="38"/>
        <v>Industry</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9"/>
        <v>Fraction of Industrial Fuel Use Shifted to Other Fuels</v>
      </c>
      <c r="D457" s="314" t="s">
        <v>140</v>
      </c>
      <c r="E457" s="314" t="s">
        <v>1066</v>
      </c>
      <c r="F457" s="324" t="s">
        <v>733</v>
      </c>
      <c r="G457" s="314" t="s">
        <v>1069</v>
      </c>
      <c r="H457" s="350">
        <v>387</v>
      </c>
      <c r="I457" s="314" t="s">
        <v>47</v>
      </c>
      <c r="J457" s="312" t="str">
        <f t="shared" si="38"/>
        <v>Industry</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9"/>
        <v>Fraction of Industrial Fuel Use Shifted to Other Fuels</v>
      </c>
      <c r="D458" s="314" t="s">
        <v>140</v>
      </c>
      <c r="E458" s="314" t="s">
        <v>1067</v>
      </c>
      <c r="F458" s="324" t="s">
        <v>733</v>
      </c>
      <c r="G458" s="314" t="s">
        <v>1071</v>
      </c>
      <c r="H458" s="350">
        <v>388</v>
      </c>
      <c r="I458" s="314" t="s">
        <v>46</v>
      </c>
      <c r="J458" s="312" t="str">
        <f t="shared" si="38"/>
        <v>Industry</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9"/>
        <v>Fraction of Industrial Fuel Use Shifted to Other Fuels</v>
      </c>
      <c r="D459" s="314" t="s">
        <v>140</v>
      </c>
      <c r="E459" s="314" t="s">
        <v>1068</v>
      </c>
      <c r="F459" s="324" t="s">
        <v>733</v>
      </c>
      <c r="G459" s="314" t="s">
        <v>1072</v>
      </c>
      <c r="H459" s="350">
        <v>389</v>
      </c>
      <c r="I459" s="314" t="s">
        <v>46</v>
      </c>
      <c r="J459" s="312" t="str">
        <f t="shared" si="38"/>
        <v>Industry</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9"/>
        <v>Fraction of Industrial Fuel Use Shifted to Other Fuels</v>
      </c>
      <c r="D460" s="314" t="s">
        <v>140</v>
      </c>
      <c r="E460" s="314" t="s">
        <v>1065</v>
      </c>
      <c r="F460" s="324" t="s">
        <v>733</v>
      </c>
      <c r="G460" s="314" t="s">
        <v>1070</v>
      </c>
      <c r="H460" s="350">
        <v>390</v>
      </c>
      <c r="I460" s="314" t="s">
        <v>47</v>
      </c>
      <c r="J460" s="312" t="str">
        <f t="shared" si="38"/>
        <v>Industry</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9"/>
        <v>Fraction of Industrial Fuel Use Shifted to Other Fuels</v>
      </c>
      <c r="D461" s="324" t="s">
        <v>141</v>
      </c>
      <c r="E461" s="314" t="s">
        <v>719</v>
      </c>
      <c r="F461" s="324" t="s">
        <v>734</v>
      </c>
      <c r="G461" s="314" t="s">
        <v>725</v>
      </c>
      <c r="H461" s="350">
        <v>391</v>
      </c>
      <c r="I461" s="314" t="s">
        <v>47</v>
      </c>
      <c r="J461" s="312" t="str">
        <f t="shared" si="38"/>
        <v>Industry</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9"/>
        <v>Fraction of Industrial Fuel Use Shifted to Other Fuels</v>
      </c>
      <c r="D462" s="324" t="s">
        <v>141</v>
      </c>
      <c r="E462" s="314" t="s">
        <v>720</v>
      </c>
      <c r="F462" s="324" t="s">
        <v>734</v>
      </c>
      <c r="G462" s="314" t="s">
        <v>728</v>
      </c>
      <c r="H462" s="350">
        <v>392</v>
      </c>
      <c r="I462" s="314" t="s">
        <v>46</v>
      </c>
      <c r="J462" s="312" t="str">
        <f t="shared" si="38"/>
        <v>Industry</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9"/>
        <v>Fraction of Industrial Fuel Use Shifted to Other Fuels</v>
      </c>
      <c r="D463" s="324" t="s">
        <v>141</v>
      </c>
      <c r="E463" s="314" t="s">
        <v>721</v>
      </c>
      <c r="F463" s="324" t="s">
        <v>734</v>
      </c>
      <c r="G463" s="314" t="s">
        <v>729</v>
      </c>
      <c r="H463" s="350">
        <v>393</v>
      </c>
      <c r="I463" s="314" t="s">
        <v>46</v>
      </c>
      <c r="J463" s="312" t="str">
        <f t="shared" si="38"/>
        <v>Industry</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9"/>
        <v>Fraction of Industrial Fuel Use Shifted to Other Fuels</v>
      </c>
      <c r="D464" s="324" t="s">
        <v>141</v>
      </c>
      <c r="E464" s="314" t="s">
        <v>722</v>
      </c>
      <c r="F464" s="324" t="s">
        <v>734</v>
      </c>
      <c r="G464" s="314" t="s">
        <v>726</v>
      </c>
      <c r="H464" s="350">
        <v>394</v>
      </c>
      <c r="I464" s="314" t="s">
        <v>46</v>
      </c>
      <c r="J464" s="312" t="str">
        <f t="shared" si="38"/>
        <v>Industry</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9"/>
        <v>Fraction of Industrial Fuel Use Shifted to Other Fuels</v>
      </c>
      <c r="D465" s="324" t="s">
        <v>141</v>
      </c>
      <c r="E465" s="314" t="s">
        <v>723</v>
      </c>
      <c r="F465" s="324" t="s">
        <v>734</v>
      </c>
      <c r="G465" s="314" t="s">
        <v>727</v>
      </c>
      <c r="H465" s="350">
        <v>395</v>
      </c>
      <c r="I465" s="314" t="s">
        <v>47</v>
      </c>
      <c r="J465" s="312" t="str">
        <f t="shared" si="38"/>
        <v>Industry</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9"/>
        <v>Fraction of Industrial Fuel Use Shifted to Other Fuels</v>
      </c>
      <c r="D466" s="324" t="s">
        <v>141</v>
      </c>
      <c r="E466" s="314" t="s">
        <v>724</v>
      </c>
      <c r="F466" s="324" t="s">
        <v>734</v>
      </c>
      <c r="G466" s="314" t="s">
        <v>730</v>
      </c>
      <c r="H466" s="350">
        <v>396</v>
      </c>
      <c r="I466" s="314" t="s">
        <v>47</v>
      </c>
      <c r="J466" s="312" t="str">
        <f t="shared" si="38"/>
        <v>Industry</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9"/>
        <v>Fraction of Industrial Fuel Use Shifted to Other Fuels</v>
      </c>
      <c r="D467" s="324" t="s">
        <v>141</v>
      </c>
      <c r="E467" s="314" t="s">
        <v>1066</v>
      </c>
      <c r="F467" s="324" t="s">
        <v>734</v>
      </c>
      <c r="G467" s="314" t="s">
        <v>1069</v>
      </c>
      <c r="H467" s="350">
        <v>397</v>
      </c>
      <c r="I467" s="314" t="s">
        <v>46</v>
      </c>
      <c r="J467" s="312" t="str">
        <f t="shared" si="38"/>
        <v>Industry</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9"/>
        <v>Fraction of Industrial Fuel Use Shifted to Other Fuels</v>
      </c>
      <c r="D468" s="324" t="s">
        <v>141</v>
      </c>
      <c r="E468" s="314" t="s">
        <v>1067</v>
      </c>
      <c r="F468" s="324" t="s">
        <v>734</v>
      </c>
      <c r="G468" s="314" t="s">
        <v>1071</v>
      </c>
      <c r="H468" s="350">
        <v>398</v>
      </c>
      <c r="I468" s="314" t="s">
        <v>47</v>
      </c>
      <c r="J468" s="312" t="str">
        <f t="shared" si="38"/>
        <v>Industry</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9"/>
        <v>Fraction of Industrial Fuel Use Shifted to Other Fuels</v>
      </c>
      <c r="D469" s="324" t="s">
        <v>141</v>
      </c>
      <c r="E469" s="314" t="s">
        <v>1068</v>
      </c>
      <c r="F469" s="324" t="s">
        <v>734</v>
      </c>
      <c r="G469" s="314" t="s">
        <v>1072</v>
      </c>
      <c r="H469" s="350">
        <v>399</v>
      </c>
      <c r="I469" s="314" t="s">
        <v>47</v>
      </c>
      <c r="J469" s="312" t="str">
        <f t="shared" si="38"/>
        <v>Industry</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9"/>
        <v>Fraction of Industrial Fuel Use Shifted to Other Fuels</v>
      </c>
      <c r="D470" s="324" t="s">
        <v>141</v>
      </c>
      <c r="E470" s="314" t="s">
        <v>1065</v>
      </c>
      <c r="F470" s="324" t="s">
        <v>734</v>
      </c>
      <c r="G470" s="314" t="s">
        <v>1070</v>
      </c>
      <c r="H470" s="350">
        <v>400</v>
      </c>
      <c r="I470" s="314" t="s">
        <v>47</v>
      </c>
      <c r="J470" s="312" t="str">
        <f t="shared" si="38"/>
        <v>Industry</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9"/>
        <v>Fraction of Industrial Fuel Use Shifted to Other Fuels</v>
      </c>
      <c r="D471" s="324" t="s">
        <v>142</v>
      </c>
      <c r="E471" s="314" t="s">
        <v>719</v>
      </c>
      <c r="F471" s="324" t="s">
        <v>735</v>
      </c>
      <c r="G471" s="314" t="s">
        <v>725</v>
      </c>
      <c r="H471" s="350">
        <v>401</v>
      </c>
      <c r="I471" s="314" t="s">
        <v>47</v>
      </c>
      <c r="J471" s="312" t="str">
        <f t="shared" si="38"/>
        <v>Industry</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9"/>
        <v>Fraction of Industrial Fuel Use Shifted to Other Fuels</v>
      </c>
      <c r="D472" s="324" t="s">
        <v>142</v>
      </c>
      <c r="E472" s="314" t="s">
        <v>720</v>
      </c>
      <c r="F472" s="324" t="s">
        <v>735</v>
      </c>
      <c r="G472" s="314" t="s">
        <v>728</v>
      </c>
      <c r="H472" s="350">
        <v>402</v>
      </c>
      <c r="I472" s="314" t="s">
        <v>46</v>
      </c>
      <c r="J472" s="312" t="str">
        <f t="shared" si="38"/>
        <v>Industry</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9"/>
        <v>Fraction of Industrial Fuel Use Shifted to Other Fuels</v>
      </c>
      <c r="D473" s="324" t="s">
        <v>142</v>
      </c>
      <c r="E473" s="314" t="s">
        <v>721</v>
      </c>
      <c r="F473" s="324" t="s">
        <v>735</v>
      </c>
      <c r="G473" s="314" t="s">
        <v>729</v>
      </c>
      <c r="H473" s="350">
        <v>403</v>
      </c>
      <c r="I473" s="314" t="s">
        <v>46</v>
      </c>
      <c r="J473" s="312" t="str">
        <f t="shared" si="38"/>
        <v>Industry</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9"/>
        <v>Fraction of Industrial Fuel Use Shifted to Other Fuels</v>
      </c>
      <c r="D474" s="324" t="s">
        <v>142</v>
      </c>
      <c r="E474" s="314" t="s">
        <v>722</v>
      </c>
      <c r="F474" s="324" t="s">
        <v>735</v>
      </c>
      <c r="G474" s="314" t="s">
        <v>726</v>
      </c>
      <c r="H474" s="350">
        <v>404</v>
      </c>
      <c r="I474" s="314" t="s">
        <v>47</v>
      </c>
      <c r="J474" s="312" t="str">
        <f t="shared" si="38"/>
        <v>Industry</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9"/>
        <v>Fraction of Industrial Fuel Use Shifted to Other Fuels</v>
      </c>
      <c r="D475" s="324" t="s">
        <v>142</v>
      </c>
      <c r="E475" s="314" t="s">
        <v>723</v>
      </c>
      <c r="F475" s="324" t="s">
        <v>735</v>
      </c>
      <c r="G475" s="314" t="s">
        <v>727</v>
      </c>
      <c r="H475" s="350">
        <v>405</v>
      </c>
      <c r="I475" s="314" t="s">
        <v>46</v>
      </c>
      <c r="J475" s="312" t="str">
        <f t="shared" si="38"/>
        <v>Industry</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9"/>
        <v>Fraction of Industrial Fuel Use Shifted to Other Fuels</v>
      </c>
      <c r="D476" s="324" t="s">
        <v>142</v>
      </c>
      <c r="E476" s="314" t="s">
        <v>724</v>
      </c>
      <c r="F476" s="324" t="s">
        <v>735</v>
      </c>
      <c r="G476" s="314" t="s">
        <v>730</v>
      </c>
      <c r="H476" s="350">
        <v>406</v>
      </c>
      <c r="I476" s="314" t="s">
        <v>47</v>
      </c>
      <c r="J476" s="312" t="str">
        <f t="shared" si="38"/>
        <v>Industry</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9"/>
        <v>Fraction of Industrial Fuel Use Shifted to Other Fuels</v>
      </c>
      <c r="D477" s="324" t="s">
        <v>142</v>
      </c>
      <c r="E477" s="314" t="s">
        <v>1066</v>
      </c>
      <c r="F477" s="324" t="s">
        <v>735</v>
      </c>
      <c r="G477" s="314" t="s">
        <v>1069</v>
      </c>
      <c r="H477" s="350">
        <v>407</v>
      </c>
      <c r="I477" s="314" t="s">
        <v>47</v>
      </c>
      <c r="J477" s="312" t="str">
        <f t="shared" si="38"/>
        <v>Industry</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9"/>
        <v>Fraction of Industrial Fuel Use Shifted to Other Fuels</v>
      </c>
      <c r="D478" s="324" t="s">
        <v>142</v>
      </c>
      <c r="E478" s="314" t="s">
        <v>1067</v>
      </c>
      <c r="F478" s="324" t="s">
        <v>735</v>
      </c>
      <c r="G478" s="314" t="s">
        <v>1071</v>
      </c>
      <c r="H478" s="350">
        <v>408</v>
      </c>
      <c r="I478" s="314" t="s">
        <v>46</v>
      </c>
      <c r="J478" s="312" t="str">
        <f t="shared" si="38"/>
        <v>Industry</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9"/>
        <v>Fraction of Industrial Fuel Use Shifted to Other Fuels</v>
      </c>
      <c r="D479" s="324" t="s">
        <v>142</v>
      </c>
      <c r="E479" s="314" t="s">
        <v>1068</v>
      </c>
      <c r="F479" s="324" t="s">
        <v>735</v>
      </c>
      <c r="G479" s="314" t="s">
        <v>1072</v>
      </c>
      <c r="H479" s="350">
        <v>409</v>
      </c>
      <c r="I479" s="314" t="s">
        <v>46</v>
      </c>
      <c r="J479" s="312" t="str">
        <f t="shared" si="38"/>
        <v>Industry</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9"/>
        <v>Fraction of Industrial Fuel Use Shifted to Other Fuels</v>
      </c>
      <c r="D480" s="324" t="s">
        <v>142</v>
      </c>
      <c r="E480" s="314" t="s">
        <v>1065</v>
      </c>
      <c r="F480" s="324" t="s">
        <v>735</v>
      </c>
      <c r="G480" s="314" t="s">
        <v>1070</v>
      </c>
      <c r="H480" s="350">
        <v>410</v>
      </c>
      <c r="I480" s="314" t="s">
        <v>47</v>
      </c>
      <c r="J480" s="312" t="str">
        <f t="shared" si="38"/>
        <v>Industry</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9"/>
        <v>Fraction of Industrial Fuel Use Shifted to Other Fuels</v>
      </c>
      <c r="D481" s="324" t="s">
        <v>143</v>
      </c>
      <c r="E481" s="314" t="s">
        <v>719</v>
      </c>
      <c r="F481" s="324" t="s">
        <v>736</v>
      </c>
      <c r="G481" s="314" t="s">
        <v>725</v>
      </c>
      <c r="H481" s="350">
        <v>411</v>
      </c>
      <c r="I481" s="314" t="s">
        <v>47</v>
      </c>
      <c r="J481" s="312" t="str">
        <f t="shared" si="38"/>
        <v>Industry</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9"/>
        <v>Fraction of Industrial Fuel Use Shifted to Other Fuels</v>
      </c>
      <c r="D482" s="324" t="s">
        <v>143</v>
      </c>
      <c r="E482" s="314" t="s">
        <v>720</v>
      </c>
      <c r="F482" s="324" t="s">
        <v>736</v>
      </c>
      <c r="G482" s="314" t="s">
        <v>728</v>
      </c>
      <c r="H482" s="350">
        <v>412</v>
      </c>
      <c r="I482" s="314" t="s">
        <v>46</v>
      </c>
      <c r="J482" s="312" t="str">
        <f t="shared" si="38"/>
        <v>Industry</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9"/>
        <v>Fraction of Industrial Fuel Use Shifted to Other Fuels</v>
      </c>
      <c r="D483" s="324" t="s">
        <v>143</v>
      </c>
      <c r="E483" s="314" t="s">
        <v>721</v>
      </c>
      <c r="F483" s="324" t="s">
        <v>736</v>
      </c>
      <c r="G483" s="314" t="s">
        <v>729</v>
      </c>
      <c r="H483" s="350">
        <v>413</v>
      </c>
      <c r="I483" s="314" t="s">
        <v>46</v>
      </c>
      <c r="J483" s="312" t="str">
        <f t="shared" si="38"/>
        <v>Industry</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40">C$451</f>
        <v>Fraction of Industrial Fuel Use Shifted to Other Fuels</v>
      </c>
      <c r="D484" s="324" t="s">
        <v>143</v>
      </c>
      <c r="E484" s="314" t="s">
        <v>722</v>
      </c>
      <c r="F484" s="324" t="s">
        <v>736</v>
      </c>
      <c r="G484" s="314" t="s">
        <v>726</v>
      </c>
      <c r="H484" s="350">
        <v>414</v>
      </c>
      <c r="I484" s="314" t="s">
        <v>47</v>
      </c>
      <c r="J484" s="312" t="str">
        <f t="shared" si="38"/>
        <v>Industry</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40"/>
        <v>Fraction of Industrial Fuel Use Shifted to Other Fuels</v>
      </c>
      <c r="D485" s="324" t="s">
        <v>143</v>
      </c>
      <c r="E485" s="314" t="s">
        <v>723</v>
      </c>
      <c r="F485" s="324" t="s">
        <v>736</v>
      </c>
      <c r="G485" s="314" t="s">
        <v>727</v>
      </c>
      <c r="H485" s="350">
        <v>415</v>
      </c>
      <c r="I485" s="314" t="s">
        <v>46</v>
      </c>
      <c r="J485" s="312" t="str">
        <f t="shared" si="38"/>
        <v>Industry</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41">C$451</f>
        <v>Fraction of Industrial Fuel Use Shifted to Other Fuels</v>
      </c>
      <c r="D486" s="324" t="s">
        <v>143</v>
      </c>
      <c r="E486" s="314" t="s">
        <v>724</v>
      </c>
      <c r="F486" s="324" t="s">
        <v>736</v>
      </c>
      <c r="G486" s="314" t="s">
        <v>730</v>
      </c>
      <c r="H486" s="350">
        <v>416</v>
      </c>
      <c r="I486" s="314" t="s">
        <v>47</v>
      </c>
      <c r="J486" s="312" t="str">
        <f t="shared" si="38"/>
        <v>Industry</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41"/>
        <v>Fraction of Industrial Fuel Use Shifted to Other Fuels</v>
      </c>
      <c r="D487" s="324" t="s">
        <v>143</v>
      </c>
      <c r="E487" s="314" t="s">
        <v>1066</v>
      </c>
      <c r="F487" s="324" t="s">
        <v>736</v>
      </c>
      <c r="G487" s="314" t="s">
        <v>1069</v>
      </c>
      <c r="H487" s="350">
        <v>417</v>
      </c>
      <c r="I487" s="314" t="s">
        <v>47</v>
      </c>
      <c r="J487" s="312" t="str">
        <f t="shared" si="38"/>
        <v>Industry</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41"/>
        <v>Fraction of Industrial Fuel Use Shifted to Other Fuels</v>
      </c>
      <c r="D488" s="324" t="s">
        <v>143</v>
      </c>
      <c r="E488" s="314" t="s">
        <v>1067</v>
      </c>
      <c r="F488" s="324" t="s">
        <v>736</v>
      </c>
      <c r="G488" s="314" t="s">
        <v>1071</v>
      </c>
      <c r="H488" s="350">
        <v>418</v>
      </c>
      <c r="I488" s="314" t="s">
        <v>46</v>
      </c>
      <c r="J488" s="312" t="str">
        <f t="shared" si="38"/>
        <v>Industry</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41"/>
        <v>Fraction of Industrial Fuel Use Shifted to Other Fuels</v>
      </c>
      <c r="D489" s="324" t="s">
        <v>143</v>
      </c>
      <c r="E489" s="314" t="s">
        <v>1068</v>
      </c>
      <c r="F489" s="324" t="s">
        <v>736</v>
      </c>
      <c r="G489" s="314" t="s">
        <v>1072</v>
      </c>
      <c r="H489" s="350">
        <v>419</v>
      </c>
      <c r="I489" s="314" t="s">
        <v>46</v>
      </c>
      <c r="J489" s="312" t="str">
        <f t="shared" si="38"/>
        <v>Industry</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41"/>
        <v>Fraction of Industrial Fuel Use Shifted to Other Fuels</v>
      </c>
      <c r="D490" s="324" t="s">
        <v>143</v>
      </c>
      <c r="E490" s="314" t="s">
        <v>1065</v>
      </c>
      <c r="F490" s="324" t="s">
        <v>736</v>
      </c>
      <c r="G490" s="314" t="s">
        <v>1070</v>
      </c>
      <c r="H490" s="350">
        <v>420</v>
      </c>
      <c r="I490" s="314" t="s">
        <v>47</v>
      </c>
      <c r="J490" s="312" t="str">
        <f t="shared" si="38"/>
        <v>Industry</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41"/>
        <v>Fraction of Industrial Fuel Use Shifted to Other Fuels</v>
      </c>
      <c r="D491" s="324" t="s">
        <v>765</v>
      </c>
      <c r="E491" s="314" t="s">
        <v>719</v>
      </c>
      <c r="F491" s="314" t="s">
        <v>1136</v>
      </c>
      <c r="G491" s="314" t="s">
        <v>725</v>
      </c>
      <c r="H491" s="350">
        <v>421</v>
      </c>
      <c r="I491" s="314" t="s">
        <v>47</v>
      </c>
      <c r="J491" s="312" t="str">
        <f t="shared" si="38"/>
        <v>Industry</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41"/>
        <v>Fraction of Industrial Fuel Use Shifted to Other Fuels</v>
      </c>
      <c r="D492" s="324" t="s">
        <v>765</v>
      </c>
      <c r="E492" s="314" t="s">
        <v>720</v>
      </c>
      <c r="F492" s="314" t="s">
        <v>1136</v>
      </c>
      <c r="G492" s="314" t="s">
        <v>728</v>
      </c>
      <c r="H492" s="350">
        <v>422</v>
      </c>
      <c r="I492" s="314" t="s">
        <v>46</v>
      </c>
      <c r="J492" s="312" t="str">
        <f t="shared" si="38"/>
        <v>Industry</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41"/>
        <v>Fraction of Industrial Fuel Use Shifted to Other Fuels</v>
      </c>
      <c r="D493" s="324" t="s">
        <v>765</v>
      </c>
      <c r="E493" s="314" t="s">
        <v>721</v>
      </c>
      <c r="F493" s="314" t="s">
        <v>1136</v>
      </c>
      <c r="G493" s="314" t="s">
        <v>729</v>
      </c>
      <c r="H493" s="350">
        <v>423</v>
      </c>
      <c r="I493" s="314" t="s">
        <v>46</v>
      </c>
      <c r="J493" s="312" t="str">
        <f t="shared" si="38"/>
        <v>Industry</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41"/>
        <v>Fraction of Industrial Fuel Use Shifted to Other Fuels</v>
      </c>
      <c r="D494" s="324" t="s">
        <v>765</v>
      </c>
      <c r="E494" s="314" t="s">
        <v>722</v>
      </c>
      <c r="F494" s="314" t="s">
        <v>1136</v>
      </c>
      <c r="G494" s="314" t="s">
        <v>726</v>
      </c>
      <c r="H494" s="350">
        <v>424</v>
      </c>
      <c r="I494" s="314" t="s">
        <v>47</v>
      </c>
      <c r="J494" s="312" t="str">
        <f t="shared" si="38"/>
        <v>Industry</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41"/>
        <v>Fraction of Industrial Fuel Use Shifted to Other Fuels</v>
      </c>
      <c r="D495" s="324" t="s">
        <v>765</v>
      </c>
      <c r="E495" s="314" t="s">
        <v>723</v>
      </c>
      <c r="F495" s="314" t="s">
        <v>1136</v>
      </c>
      <c r="G495" s="314" t="s">
        <v>727</v>
      </c>
      <c r="H495" s="350">
        <v>425</v>
      </c>
      <c r="I495" s="314" t="s">
        <v>46</v>
      </c>
      <c r="J495" s="312" t="str">
        <f t="shared" si="38"/>
        <v>Industry</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41"/>
        <v>Fraction of Industrial Fuel Use Shifted to Other Fuels</v>
      </c>
      <c r="D496" s="324" t="s">
        <v>765</v>
      </c>
      <c r="E496" s="314" t="s">
        <v>724</v>
      </c>
      <c r="F496" s="314" t="s">
        <v>1136</v>
      </c>
      <c r="G496" s="314" t="s">
        <v>730</v>
      </c>
      <c r="H496" s="350">
        <v>426</v>
      </c>
      <c r="I496" s="314" t="s">
        <v>47</v>
      </c>
      <c r="J496" s="312" t="str">
        <f t="shared" si="38"/>
        <v>Industry</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41"/>
        <v>Fraction of Industrial Fuel Use Shifted to Other Fuels</v>
      </c>
      <c r="D497" s="324" t="s">
        <v>765</v>
      </c>
      <c r="E497" s="314" t="s">
        <v>1066</v>
      </c>
      <c r="F497" s="314" t="s">
        <v>1136</v>
      </c>
      <c r="G497" s="314" t="s">
        <v>1069</v>
      </c>
      <c r="H497" s="350">
        <v>427</v>
      </c>
      <c r="I497" s="314" t="s">
        <v>47</v>
      </c>
      <c r="J497" s="312" t="str">
        <f t="shared" si="38"/>
        <v>Industry</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41"/>
        <v>Fraction of Industrial Fuel Use Shifted to Other Fuels</v>
      </c>
      <c r="D498" s="324" t="s">
        <v>765</v>
      </c>
      <c r="E498" s="314" t="s">
        <v>1067</v>
      </c>
      <c r="F498" s="314" t="s">
        <v>1136</v>
      </c>
      <c r="G498" s="314" t="s">
        <v>1071</v>
      </c>
      <c r="H498" s="350">
        <v>428</v>
      </c>
      <c r="I498" s="314" t="s">
        <v>46</v>
      </c>
      <c r="J498" s="312" t="str">
        <f t="shared" si="38"/>
        <v>Industry</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41"/>
        <v>Fraction of Industrial Fuel Use Shifted to Other Fuels</v>
      </c>
      <c r="D499" s="324" t="s">
        <v>765</v>
      </c>
      <c r="E499" s="314" t="s">
        <v>1068</v>
      </c>
      <c r="F499" s="314" t="s">
        <v>1136</v>
      </c>
      <c r="G499" s="314" t="s">
        <v>1072</v>
      </c>
      <c r="H499" s="350">
        <v>464</v>
      </c>
      <c r="I499" s="314" t="s">
        <v>47</v>
      </c>
      <c r="J499" s="312" t="str">
        <f t="shared" si="38"/>
        <v>Industry</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41"/>
        <v>Fraction of Industrial Fuel Use Shifted to Other Fuels</v>
      </c>
      <c r="D500" s="324" t="s">
        <v>765</v>
      </c>
      <c r="E500" s="314" t="s">
        <v>1065</v>
      </c>
      <c r="F500" s="314" t="s">
        <v>1136</v>
      </c>
      <c r="G500" s="314" t="s">
        <v>1070</v>
      </c>
      <c r="H500" s="350">
        <v>465</v>
      </c>
      <c r="I500" s="314" t="s">
        <v>47</v>
      </c>
      <c r="J500" s="312" t="str">
        <f t="shared" si="38"/>
        <v>Industry</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41"/>
        <v>Fraction of Industrial Fuel Use Shifted to Other Fuels</v>
      </c>
      <c r="D501" s="324" t="s">
        <v>144</v>
      </c>
      <c r="E501" s="314" t="s">
        <v>719</v>
      </c>
      <c r="F501" s="324" t="s">
        <v>764</v>
      </c>
      <c r="G501" s="314" t="s">
        <v>725</v>
      </c>
      <c r="H501" s="350">
        <v>466</v>
      </c>
      <c r="I501" s="314" t="s">
        <v>47</v>
      </c>
      <c r="J501" s="312" t="str">
        <f t="shared" si="38"/>
        <v>Industry</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41"/>
        <v>Fraction of Industrial Fuel Use Shifted to Other Fuels</v>
      </c>
      <c r="D502" s="324" t="s">
        <v>144</v>
      </c>
      <c r="E502" s="314" t="s">
        <v>720</v>
      </c>
      <c r="F502" s="324" t="s">
        <v>764</v>
      </c>
      <c r="G502" s="314" t="s">
        <v>728</v>
      </c>
      <c r="H502" s="350">
        <v>467</v>
      </c>
      <c r="I502" s="314" t="s">
        <v>47</v>
      </c>
      <c r="J502" s="312" t="str">
        <f t="shared" si="38"/>
        <v>Industry</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41"/>
        <v>Fraction of Industrial Fuel Use Shifted to Other Fuels</v>
      </c>
      <c r="D503" s="324" t="s">
        <v>144</v>
      </c>
      <c r="E503" s="314" t="s">
        <v>721</v>
      </c>
      <c r="F503" s="324" t="s">
        <v>764</v>
      </c>
      <c r="G503" s="314" t="s">
        <v>729</v>
      </c>
      <c r="H503" s="350">
        <v>468</v>
      </c>
      <c r="I503" s="314" t="s">
        <v>47</v>
      </c>
      <c r="J503" s="312" t="str">
        <f t="shared" si="38"/>
        <v>Industry</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41"/>
        <v>Fraction of Industrial Fuel Use Shifted to Other Fuels</v>
      </c>
      <c r="D504" s="324" t="s">
        <v>144</v>
      </c>
      <c r="E504" s="314" t="s">
        <v>722</v>
      </c>
      <c r="F504" s="324" t="s">
        <v>764</v>
      </c>
      <c r="G504" s="314" t="s">
        <v>726</v>
      </c>
      <c r="H504" s="350">
        <v>469</v>
      </c>
      <c r="I504" s="314" t="s">
        <v>47</v>
      </c>
      <c r="J504" s="312" t="str">
        <f t="shared" si="38"/>
        <v>Industry</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41"/>
        <v>Fraction of Industrial Fuel Use Shifted to Other Fuels</v>
      </c>
      <c r="D505" s="324" t="s">
        <v>144</v>
      </c>
      <c r="E505" s="314" t="s">
        <v>723</v>
      </c>
      <c r="F505" s="324" t="s">
        <v>764</v>
      </c>
      <c r="G505" s="314" t="s">
        <v>727</v>
      </c>
      <c r="H505" s="350">
        <v>470</v>
      </c>
      <c r="I505" s="314" t="s">
        <v>47</v>
      </c>
      <c r="J505" s="312" t="str">
        <f t="shared" si="38"/>
        <v>Industry</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41"/>
        <v>Fraction of Industrial Fuel Use Shifted to Other Fuels</v>
      </c>
      <c r="D506" s="324" t="s">
        <v>144</v>
      </c>
      <c r="E506" s="314" t="s">
        <v>724</v>
      </c>
      <c r="F506" s="324" t="s">
        <v>764</v>
      </c>
      <c r="G506" s="314" t="s">
        <v>730</v>
      </c>
      <c r="H506" s="350">
        <v>471</v>
      </c>
      <c r="I506" s="314" t="s">
        <v>47</v>
      </c>
      <c r="J506" s="312" t="str">
        <f t="shared" si="38"/>
        <v>Industry</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41"/>
        <v>Fraction of Industrial Fuel Use Shifted to Other Fuels</v>
      </c>
      <c r="D507" s="324" t="s">
        <v>144</v>
      </c>
      <c r="E507" s="314" t="s">
        <v>1066</v>
      </c>
      <c r="F507" s="324" t="s">
        <v>764</v>
      </c>
      <c r="G507" s="314" t="s">
        <v>1069</v>
      </c>
      <c r="H507" s="350">
        <v>472</v>
      </c>
      <c r="I507" s="314" t="s">
        <v>47</v>
      </c>
      <c r="J507" s="312" t="str">
        <f t="shared" si="38"/>
        <v>Industry</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41"/>
        <v>Fraction of Industrial Fuel Use Shifted to Other Fuels</v>
      </c>
      <c r="D508" s="324" t="s">
        <v>144</v>
      </c>
      <c r="E508" s="314" t="s">
        <v>1067</v>
      </c>
      <c r="F508" s="324" t="s">
        <v>764</v>
      </c>
      <c r="G508" s="314" t="s">
        <v>1071</v>
      </c>
      <c r="H508" s="350">
        <v>473</v>
      </c>
      <c r="I508" s="314" t="s">
        <v>47</v>
      </c>
      <c r="J508" s="312" t="str">
        <f t="shared" si="38"/>
        <v>Industry</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41"/>
        <v>Fraction of Industrial Fuel Use Shifted to Other Fuels</v>
      </c>
      <c r="D509" s="324" t="s">
        <v>144</v>
      </c>
      <c r="E509" s="314" t="s">
        <v>1068</v>
      </c>
      <c r="F509" s="324" t="s">
        <v>764</v>
      </c>
      <c r="G509" s="314" t="s">
        <v>1072</v>
      </c>
      <c r="H509" s="350">
        <v>474</v>
      </c>
      <c r="I509" s="314" t="s">
        <v>47</v>
      </c>
      <c r="J509" s="312" t="str">
        <f t="shared" si="38"/>
        <v>Industry</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41"/>
        <v>Fraction of Industrial Fuel Use Shifted to Other Fuels</v>
      </c>
      <c r="D510" s="324" t="s">
        <v>144</v>
      </c>
      <c r="E510" s="314" t="s">
        <v>1065</v>
      </c>
      <c r="F510" s="324" t="s">
        <v>764</v>
      </c>
      <c r="G510" s="314" t="s">
        <v>1070</v>
      </c>
      <c r="H510" s="350">
        <v>475</v>
      </c>
      <c r="I510" s="314" t="s">
        <v>47</v>
      </c>
      <c r="J510" s="312" t="str">
        <f t="shared" si="38"/>
        <v>Industry</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41"/>
        <v>Fraction of Industrial Fuel Use Shifted to Other Fuels</v>
      </c>
      <c r="D511" s="324" t="s">
        <v>145</v>
      </c>
      <c r="E511" s="314" t="s">
        <v>719</v>
      </c>
      <c r="F511" s="324" t="s">
        <v>147</v>
      </c>
      <c r="G511" s="314" t="s">
        <v>725</v>
      </c>
      <c r="H511" s="350">
        <v>476</v>
      </c>
      <c r="I511" s="314" t="s">
        <v>47</v>
      </c>
      <c r="J511" s="312" t="str">
        <f t="shared" si="38"/>
        <v>Industry</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41"/>
        <v>Fraction of Industrial Fuel Use Shifted to Other Fuels</v>
      </c>
      <c r="D512" s="324" t="s">
        <v>145</v>
      </c>
      <c r="E512" s="314" t="s">
        <v>720</v>
      </c>
      <c r="F512" s="324" t="s">
        <v>147</v>
      </c>
      <c r="G512" s="314" t="s">
        <v>728</v>
      </c>
      <c r="H512" s="350">
        <v>477</v>
      </c>
      <c r="I512" s="314" t="s">
        <v>47</v>
      </c>
      <c r="J512" s="312" t="str">
        <f t="shared" si="38"/>
        <v>Industry</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41"/>
        <v>Fraction of Industrial Fuel Use Shifted to Other Fuels</v>
      </c>
      <c r="D513" s="324" t="s">
        <v>145</v>
      </c>
      <c r="E513" s="314" t="s">
        <v>721</v>
      </c>
      <c r="F513" s="324" t="s">
        <v>147</v>
      </c>
      <c r="G513" s="314" t="s">
        <v>729</v>
      </c>
      <c r="H513" s="350">
        <v>478</v>
      </c>
      <c r="I513" s="314" t="s">
        <v>46</v>
      </c>
      <c r="J513" s="312" t="str">
        <f t="shared" si="38"/>
        <v>Industry</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41"/>
        <v>Fraction of Industrial Fuel Use Shifted to Other Fuels</v>
      </c>
      <c r="D514" s="324" t="s">
        <v>145</v>
      </c>
      <c r="E514" s="314" t="s">
        <v>722</v>
      </c>
      <c r="F514" s="324" t="s">
        <v>147</v>
      </c>
      <c r="G514" s="314" t="s">
        <v>726</v>
      </c>
      <c r="H514" s="350">
        <v>479</v>
      </c>
      <c r="I514" s="314" t="s">
        <v>47</v>
      </c>
      <c r="J514" s="312" t="str">
        <f t="shared" si="38"/>
        <v>Industry</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41"/>
        <v>Fraction of Industrial Fuel Use Shifted to Other Fuels</v>
      </c>
      <c r="D515" s="324" t="s">
        <v>145</v>
      </c>
      <c r="E515" s="314" t="s">
        <v>723</v>
      </c>
      <c r="F515" s="324" t="s">
        <v>147</v>
      </c>
      <c r="G515" s="314" t="s">
        <v>727</v>
      </c>
      <c r="H515" s="350">
        <v>480</v>
      </c>
      <c r="I515" s="314" t="s">
        <v>46</v>
      </c>
      <c r="J515" s="312" t="str">
        <f t="shared" ref="J515:J578" si="42">A515</f>
        <v>Industry</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41"/>
        <v>Fraction of Industrial Fuel Use Shifted to Other Fuels</v>
      </c>
      <c r="D516" s="324" t="s">
        <v>145</v>
      </c>
      <c r="E516" s="314" t="s">
        <v>724</v>
      </c>
      <c r="F516" s="324" t="s">
        <v>147</v>
      </c>
      <c r="G516" s="314" t="s">
        <v>730</v>
      </c>
      <c r="H516" s="350">
        <v>481</v>
      </c>
      <c r="I516" s="314" t="s">
        <v>47</v>
      </c>
      <c r="J516" s="312" t="str">
        <f t="shared" si="42"/>
        <v>Industry</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41"/>
        <v>Fraction of Industrial Fuel Use Shifted to Other Fuels</v>
      </c>
      <c r="D517" s="324" t="s">
        <v>145</v>
      </c>
      <c r="E517" s="314" t="s">
        <v>1066</v>
      </c>
      <c r="F517" s="324" t="s">
        <v>147</v>
      </c>
      <c r="G517" s="314" t="s">
        <v>1069</v>
      </c>
      <c r="H517" s="350">
        <v>482</v>
      </c>
      <c r="I517" s="314" t="s">
        <v>47</v>
      </c>
      <c r="J517" s="312" t="str">
        <f t="shared" si="42"/>
        <v>Industry</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41"/>
        <v>Fraction of Industrial Fuel Use Shifted to Other Fuels</v>
      </c>
      <c r="D518" s="324" t="s">
        <v>145</v>
      </c>
      <c r="E518" s="314" t="s">
        <v>1067</v>
      </c>
      <c r="F518" s="324" t="s">
        <v>147</v>
      </c>
      <c r="G518" s="314" t="s">
        <v>1071</v>
      </c>
      <c r="H518" s="350">
        <v>483</v>
      </c>
      <c r="I518" s="314" t="s">
        <v>46</v>
      </c>
      <c r="J518" s="312" t="str">
        <f t="shared" si="42"/>
        <v>Industry</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41"/>
        <v>Fraction of Industrial Fuel Use Shifted to Other Fuels</v>
      </c>
      <c r="D519" s="324" t="s">
        <v>145</v>
      </c>
      <c r="E519" s="314" t="s">
        <v>1068</v>
      </c>
      <c r="F519" s="324" t="s">
        <v>147</v>
      </c>
      <c r="G519" s="314" t="s">
        <v>1072</v>
      </c>
      <c r="H519" s="350">
        <v>484</v>
      </c>
      <c r="I519" s="314" t="s">
        <v>46</v>
      </c>
      <c r="J519" s="312" t="str">
        <f t="shared" si="42"/>
        <v>Industry</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41"/>
        <v>Fraction of Industrial Fuel Use Shifted to Other Fuels</v>
      </c>
      <c r="D520" s="324" t="s">
        <v>145</v>
      </c>
      <c r="E520" s="314" t="s">
        <v>1065</v>
      </c>
      <c r="F520" s="324" t="s">
        <v>147</v>
      </c>
      <c r="G520" s="314" t="s">
        <v>1070</v>
      </c>
      <c r="H520" s="350">
        <v>485</v>
      </c>
      <c r="I520" s="314" t="s">
        <v>47</v>
      </c>
      <c r="J520" s="312" t="str">
        <f t="shared" si="42"/>
        <v>Industry</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41"/>
        <v>Fraction of Industrial Fuel Use Shifted to Other Fuels</v>
      </c>
      <c r="D521" s="324" t="s">
        <v>146</v>
      </c>
      <c r="E521" s="314" t="s">
        <v>719</v>
      </c>
      <c r="F521" s="324" t="s">
        <v>148</v>
      </c>
      <c r="G521" s="314" t="s">
        <v>725</v>
      </c>
      <c r="H521" s="350">
        <v>486</v>
      </c>
      <c r="I521" s="314" t="s">
        <v>47</v>
      </c>
      <c r="J521" s="312" t="str">
        <f t="shared" si="42"/>
        <v>Industry</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41"/>
        <v>Fraction of Industrial Fuel Use Shifted to Other Fuels</v>
      </c>
      <c r="D522" s="324" t="s">
        <v>146</v>
      </c>
      <c r="E522" s="314" t="s">
        <v>720</v>
      </c>
      <c r="F522" s="324" t="s">
        <v>148</v>
      </c>
      <c r="G522" s="314" t="s">
        <v>728</v>
      </c>
      <c r="H522" s="350">
        <v>487</v>
      </c>
      <c r="I522" s="314" t="s">
        <v>46</v>
      </c>
      <c r="J522" s="312" t="str">
        <f t="shared" si="42"/>
        <v>Industry</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41"/>
        <v>Fraction of Industrial Fuel Use Shifted to Other Fuels</v>
      </c>
      <c r="D523" s="324" t="s">
        <v>146</v>
      </c>
      <c r="E523" s="314" t="s">
        <v>721</v>
      </c>
      <c r="F523" s="324" t="s">
        <v>148</v>
      </c>
      <c r="G523" s="314" t="s">
        <v>729</v>
      </c>
      <c r="H523" s="350">
        <v>488</v>
      </c>
      <c r="I523" s="314" t="s">
        <v>46</v>
      </c>
      <c r="J523" s="312" t="str">
        <f t="shared" si="42"/>
        <v>Industry</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41"/>
        <v>Fraction of Industrial Fuel Use Shifted to Other Fuels</v>
      </c>
      <c r="D524" s="324" t="s">
        <v>146</v>
      </c>
      <c r="E524" s="314" t="s">
        <v>722</v>
      </c>
      <c r="F524" s="324" t="s">
        <v>148</v>
      </c>
      <c r="G524" s="314" t="s">
        <v>726</v>
      </c>
      <c r="H524" s="350">
        <v>489</v>
      </c>
      <c r="I524" s="314" t="s">
        <v>47</v>
      </c>
      <c r="J524" s="312" t="str">
        <f t="shared" si="42"/>
        <v>Industry</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41"/>
        <v>Fraction of Industrial Fuel Use Shifted to Other Fuels</v>
      </c>
      <c r="D525" s="324" t="s">
        <v>146</v>
      </c>
      <c r="E525" s="314" t="s">
        <v>723</v>
      </c>
      <c r="F525" s="324" t="s">
        <v>148</v>
      </c>
      <c r="G525" s="314" t="s">
        <v>727</v>
      </c>
      <c r="H525" s="350">
        <v>490</v>
      </c>
      <c r="I525" s="314" t="s">
        <v>46</v>
      </c>
      <c r="J525" s="312" t="str">
        <f t="shared" si="42"/>
        <v>Industry</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41"/>
        <v>Fraction of Industrial Fuel Use Shifted to Other Fuels</v>
      </c>
      <c r="D526" s="324" t="s">
        <v>146</v>
      </c>
      <c r="E526" s="314" t="s">
        <v>724</v>
      </c>
      <c r="F526" s="324" t="s">
        <v>148</v>
      </c>
      <c r="G526" s="314" t="s">
        <v>730</v>
      </c>
      <c r="H526" s="350">
        <v>491</v>
      </c>
      <c r="I526" s="314" t="s">
        <v>47</v>
      </c>
      <c r="J526" s="312" t="str">
        <f t="shared" si="42"/>
        <v>Industry</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41"/>
        <v>Fraction of Industrial Fuel Use Shifted to Other Fuels</v>
      </c>
      <c r="D527" s="324" t="s">
        <v>146</v>
      </c>
      <c r="E527" s="314" t="s">
        <v>1066</v>
      </c>
      <c r="F527" s="324" t="s">
        <v>148</v>
      </c>
      <c r="G527" s="314" t="s">
        <v>1069</v>
      </c>
      <c r="H527" s="350">
        <v>492</v>
      </c>
      <c r="I527" s="314" t="s">
        <v>47</v>
      </c>
      <c r="J527" s="312" t="str">
        <f t="shared" si="42"/>
        <v>Industry</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41"/>
        <v>Fraction of Industrial Fuel Use Shifted to Other Fuels</v>
      </c>
      <c r="D528" s="324" t="s">
        <v>146</v>
      </c>
      <c r="E528" s="314" t="s">
        <v>1067</v>
      </c>
      <c r="F528" s="324" t="s">
        <v>148</v>
      </c>
      <c r="G528" s="314" t="s">
        <v>1071</v>
      </c>
      <c r="H528" s="350">
        <v>493</v>
      </c>
      <c r="I528" s="314" t="s">
        <v>46</v>
      </c>
      <c r="J528" s="312" t="str">
        <f t="shared" si="42"/>
        <v>Industry</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41"/>
        <v>Fraction of Industrial Fuel Use Shifted to Other Fuels</v>
      </c>
      <c r="D529" s="324" t="s">
        <v>146</v>
      </c>
      <c r="E529" s="314" t="s">
        <v>1068</v>
      </c>
      <c r="F529" s="324" t="s">
        <v>148</v>
      </c>
      <c r="G529" s="314" t="s">
        <v>1072</v>
      </c>
      <c r="H529" s="350">
        <v>494</v>
      </c>
      <c r="I529" s="314" t="s">
        <v>46</v>
      </c>
      <c r="J529" s="312" t="str">
        <f t="shared" si="42"/>
        <v>Industry</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41"/>
        <v>Fraction of Industrial Fuel Use Shifted to Other Fuels</v>
      </c>
      <c r="D530" s="324" t="s">
        <v>146</v>
      </c>
      <c r="E530" s="314" t="s">
        <v>1065</v>
      </c>
      <c r="F530" s="324" t="s">
        <v>148</v>
      </c>
      <c r="G530" s="314" t="s">
        <v>1070</v>
      </c>
      <c r="H530" s="350">
        <v>495</v>
      </c>
      <c r="I530" s="314" t="s">
        <v>47</v>
      </c>
      <c r="J530" s="312" t="str">
        <f t="shared" si="42"/>
        <v>Industry</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1150</v>
      </c>
      <c r="D531" s="324"/>
      <c r="E531" s="324"/>
      <c r="F531" s="324"/>
      <c r="G531" s="324"/>
      <c r="H531" s="333">
        <v>58</v>
      </c>
      <c r="I531" s="324" t="s">
        <v>46</v>
      </c>
      <c r="J531" s="312" t="str">
        <f t="shared" si="42"/>
        <v>Industry</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1151</v>
      </c>
      <c r="D532" s="324"/>
      <c r="E532" s="324"/>
      <c r="F532" s="324"/>
      <c r="G532" s="324"/>
      <c r="H532" s="333">
        <v>510</v>
      </c>
      <c r="I532" s="324" t="s">
        <v>46</v>
      </c>
      <c r="J532" s="312" t="str">
        <f t="shared" si="42"/>
        <v>Industry</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1152</v>
      </c>
      <c r="D533" s="324"/>
      <c r="E533" s="324"/>
      <c r="F533" s="324"/>
      <c r="G533" s="324"/>
      <c r="H533" s="333">
        <v>511</v>
      </c>
      <c r="I533" s="324" t="s">
        <v>46</v>
      </c>
      <c r="J533" s="312" t="str">
        <f t="shared" si="42"/>
        <v>Industry</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1153</v>
      </c>
      <c r="D534" s="324"/>
      <c r="E534" s="324"/>
      <c r="F534" s="324"/>
      <c r="G534" s="324"/>
      <c r="H534" s="333">
        <v>512</v>
      </c>
      <c r="I534" s="324" t="s">
        <v>46</v>
      </c>
      <c r="J534" s="312" t="str">
        <f t="shared" si="42"/>
        <v>Industry</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762</v>
      </c>
      <c r="D535" s="314" t="s">
        <v>140</v>
      </c>
      <c r="E535" s="314"/>
      <c r="F535" s="324" t="s">
        <v>733</v>
      </c>
      <c r="G535" s="314"/>
      <c r="H535" s="350">
        <v>429</v>
      </c>
      <c r="I535" s="314" t="s">
        <v>46</v>
      </c>
      <c r="J535" s="312" t="str">
        <f t="shared" si="42"/>
        <v>Industry</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43">C$535</f>
        <v>Percent Reduction in Nonenergy Nonagriculture Industry Product Demand</v>
      </c>
      <c r="D536" s="324" t="s">
        <v>142</v>
      </c>
      <c r="E536" s="314"/>
      <c r="F536" s="324" t="s">
        <v>735</v>
      </c>
      <c r="G536" s="314"/>
      <c r="H536" s="350">
        <v>430</v>
      </c>
      <c r="I536" s="314" t="s">
        <v>46</v>
      </c>
      <c r="J536" s="312" t="str">
        <f t="shared" si="42"/>
        <v>Industry</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44">C$535</f>
        <v>Percent Reduction in Nonenergy Nonagriculture Industry Product Demand</v>
      </c>
      <c r="D537" s="324" t="s">
        <v>144</v>
      </c>
      <c r="E537" s="314"/>
      <c r="F537" s="324" t="s">
        <v>764</v>
      </c>
      <c r="G537" s="314"/>
      <c r="H537" s="350">
        <v>432</v>
      </c>
      <c r="I537" s="314" t="s">
        <v>46</v>
      </c>
      <c r="J537" s="312" t="str">
        <f t="shared" si="42"/>
        <v>Industry</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734</v>
      </c>
      <c r="G538" s="314"/>
      <c r="H538" s="350">
        <v>56</v>
      </c>
      <c r="I538" s="314" t="s">
        <v>46</v>
      </c>
      <c r="J538" s="312" t="str">
        <f t="shared" si="42"/>
        <v>Industry</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45">C$538</f>
        <v>Fraction of Methane Capture Opportunities Achieved</v>
      </c>
      <c r="D539" s="314" t="s">
        <v>765</v>
      </c>
      <c r="E539" s="314"/>
      <c r="F539" s="314" t="s">
        <v>1136</v>
      </c>
      <c r="G539" s="314"/>
      <c r="H539" s="350">
        <v>513</v>
      </c>
      <c r="I539" s="314" t="s">
        <v>46</v>
      </c>
      <c r="J539" s="312" t="str">
        <f t="shared" si="42"/>
        <v>Industry</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45"/>
        <v>Fraction of Methane Capture Opportunities Achieved</v>
      </c>
      <c r="D540" s="314" t="s">
        <v>144</v>
      </c>
      <c r="E540" s="314"/>
      <c r="F540" s="324" t="s">
        <v>764</v>
      </c>
      <c r="G540" s="314"/>
      <c r="H540" s="350">
        <v>514</v>
      </c>
      <c r="I540" s="314" t="s">
        <v>46</v>
      </c>
      <c r="J540" s="312" t="str">
        <f t="shared" si="42"/>
        <v>Industry</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734</v>
      </c>
      <c r="G541" s="314"/>
      <c r="H541" s="350">
        <v>57</v>
      </c>
      <c r="I541" s="314" t="s">
        <v>46</v>
      </c>
      <c r="J541" s="312" t="str">
        <f t="shared" si="42"/>
        <v>Industry</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46">C$541</f>
        <v>Fraction of Methane Destruction Opportunities Achieved</v>
      </c>
      <c r="D542" s="314" t="s">
        <v>765</v>
      </c>
      <c r="E542" s="314"/>
      <c r="F542" s="314" t="s">
        <v>1136</v>
      </c>
      <c r="G542" s="314"/>
      <c r="H542" s="350">
        <v>515</v>
      </c>
      <c r="I542" s="314" t="s">
        <v>46</v>
      </c>
      <c r="J542" s="312" t="str">
        <f t="shared" si="42"/>
        <v>Industry</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46"/>
        <v>Fraction of Methane Destruction Opportunities Achieved</v>
      </c>
      <c r="D543" s="314" t="s">
        <v>144</v>
      </c>
      <c r="E543" s="314"/>
      <c r="F543" s="324" t="s">
        <v>764</v>
      </c>
      <c r="G543" s="314"/>
      <c r="H543" s="350">
        <v>516</v>
      </c>
      <c r="I543" s="314" t="s">
        <v>46</v>
      </c>
      <c r="J543" s="312" t="str">
        <f t="shared" si="42"/>
        <v>Industry</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827</v>
      </c>
      <c r="D544" s="324" t="s">
        <v>473</v>
      </c>
      <c r="E544" s="314"/>
      <c r="F544" s="324" t="s">
        <v>470</v>
      </c>
      <c r="G544" s="314"/>
      <c r="H544" s="345">
        <v>451</v>
      </c>
      <c r="I544" s="314" t="s">
        <v>47</v>
      </c>
      <c r="J544" s="312" t="str">
        <f t="shared" si="42"/>
        <v>Industry</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47">C$544</f>
        <v>Percent Reduction in Fossil Fuel Exports</v>
      </c>
      <c r="D545" s="324" t="s">
        <v>49</v>
      </c>
      <c r="E545" s="314"/>
      <c r="F545" s="324" t="s">
        <v>93</v>
      </c>
      <c r="G545" s="314"/>
      <c r="H545" s="345">
        <v>452</v>
      </c>
      <c r="I545" s="314" t="s">
        <v>47</v>
      </c>
      <c r="J545" s="312" t="str">
        <f t="shared" si="42"/>
        <v>Industry</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47"/>
        <v>Percent Reduction in Fossil Fuel Exports</v>
      </c>
      <c r="D546" s="324" t="s">
        <v>56</v>
      </c>
      <c r="E546" s="314"/>
      <c r="F546" s="324" t="s">
        <v>101</v>
      </c>
      <c r="G546" s="314"/>
      <c r="H546" s="350">
        <v>453</v>
      </c>
      <c r="I546" s="314" t="s">
        <v>46</v>
      </c>
      <c r="J546" s="312" t="str">
        <f t="shared" si="42"/>
        <v>Industry</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47"/>
        <v>Percent Reduction in Fossil Fuel Exports</v>
      </c>
      <c r="D547" s="324" t="s">
        <v>57</v>
      </c>
      <c r="E547" s="314"/>
      <c r="F547" s="324" t="s">
        <v>102</v>
      </c>
      <c r="G547" s="314"/>
      <c r="H547" s="350">
        <v>454</v>
      </c>
      <c r="I547" s="314" t="s">
        <v>46</v>
      </c>
      <c r="J547" s="312" t="str">
        <f t="shared" si="42"/>
        <v>Industry</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47"/>
        <v>Percent Reduction in Fossil Fuel Exports</v>
      </c>
      <c r="D548" s="324" t="s">
        <v>809</v>
      </c>
      <c r="E548" s="314"/>
      <c r="F548" s="324" t="s">
        <v>810</v>
      </c>
      <c r="G548" s="314"/>
      <c r="H548" s="350">
        <v>455</v>
      </c>
      <c r="I548" s="314" t="s">
        <v>46</v>
      </c>
      <c r="J548" s="312" t="str">
        <f t="shared" si="42"/>
        <v>Industry</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47"/>
        <v>Percent Reduction in Fossil Fuel Exports</v>
      </c>
      <c r="D549" s="324" t="s">
        <v>466</v>
      </c>
      <c r="E549" s="314"/>
      <c r="F549" s="324" t="s">
        <v>467</v>
      </c>
      <c r="G549" s="314"/>
      <c r="H549" s="350">
        <v>456</v>
      </c>
      <c r="I549" s="324" t="s">
        <v>47</v>
      </c>
      <c r="J549" s="312" t="str">
        <f t="shared" si="42"/>
        <v>Industry</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47"/>
        <v>Percent Reduction in Fossil Fuel Exports</v>
      </c>
      <c r="D550" s="324" t="s">
        <v>801</v>
      </c>
      <c r="E550" s="314"/>
      <c r="F550" s="324" t="s">
        <v>805</v>
      </c>
      <c r="G550" s="314"/>
      <c r="H550" s="345">
        <v>457</v>
      </c>
      <c r="I550" s="314" t="s">
        <v>47</v>
      </c>
      <c r="J550" s="312" t="str">
        <f t="shared" si="42"/>
        <v>Industry</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47"/>
        <v>Percent Reduction in Fossil Fuel Exports</v>
      </c>
      <c r="D551" s="324" t="s">
        <v>811</v>
      </c>
      <c r="E551" s="314"/>
      <c r="F551" s="324" t="s">
        <v>812</v>
      </c>
      <c r="G551" s="314"/>
      <c r="H551" s="350">
        <v>458</v>
      </c>
      <c r="I551" s="314" t="s">
        <v>46</v>
      </c>
      <c r="J551" s="312" t="str">
        <f t="shared" si="42"/>
        <v>Industry</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47"/>
        <v>Percent Reduction in Fossil Fuel Exports</v>
      </c>
      <c r="D552" s="324" t="s">
        <v>802</v>
      </c>
      <c r="E552" s="314"/>
      <c r="F552" s="324" t="s">
        <v>806</v>
      </c>
      <c r="G552" s="314"/>
      <c r="H552" s="345">
        <v>459</v>
      </c>
      <c r="I552" s="314" t="s">
        <v>47</v>
      </c>
      <c r="J552" s="312" t="str">
        <f t="shared" si="42"/>
        <v>Industry</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 t="shared" si="42"/>
        <v>Agriculture, Land Use, and Forestry</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 t="shared" si="42"/>
        <v>Agriculture, Land Use, and Forestry</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 t="shared" si="42"/>
        <v>Agriculture, Land Use, and Forestry</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 t="shared" si="42"/>
        <v>Agriculture, Land Use, and Forestry</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1145</v>
      </c>
      <c r="D557" s="314"/>
      <c r="E557" s="314"/>
      <c r="F557" s="314"/>
      <c r="G557" s="314"/>
      <c r="H557" s="350">
        <v>62</v>
      </c>
      <c r="I557" s="314" t="s">
        <v>46</v>
      </c>
      <c r="J557" s="312" t="str">
        <f t="shared" si="42"/>
        <v>Agriculture, Land Use, and Forestry</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 t="shared" si="42"/>
        <v>Agriculture, Land Use, and Forestry</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1177</v>
      </c>
      <c r="D559" s="314"/>
      <c r="E559" s="314"/>
      <c r="F559" s="314"/>
      <c r="G559" s="314"/>
      <c r="H559" s="350">
        <v>64</v>
      </c>
      <c r="I559" s="314" t="s">
        <v>46</v>
      </c>
      <c r="J559" s="312" t="str">
        <f t="shared" si="42"/>
        <v>Agriculture, Land Use, and Forestry</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 t="shared" si="42"/>
        <v>Agriculture, Land Use, and Forestry</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770</v>
      </c>
      <c r="D561" s="314"/>
      <c r="E561" s="314"/>
      <c r="F561" s="314"/>
      <c r="G561" s="314"/>
      <c r="H561" s="345">
        <v>434</v>
      </c>
      <c r="I561" s="314" t="s">
        <v>46</v>
      </c>
      <c r="J561" s="312" t="str">
        <f t="shared" si="42"/>
        <v>Agriculture, Land Use, and Forestry</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 t="shared" si="42"/>
        <v>District Heat and Hydrogen</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1100</v>
      </c>
      <c r="D563" s="324"/>
      <c r="E563" s="324"/>
      <c r="F563" s="324"/>
      <c r="G563" s="324"/>
      <c r="H563" s="345">
        <v>176</v>
      </c>
      <c r="I563" s="324" t="s">
        <v>47</v>
      </c>
      <c r="J563" s="312" t="str">
        <f t="shared" si="42"/>
        <v>District Heat and Hydrogen</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815</v>
      </c>
      <c r="D564" s="324"/>
      <c r="E564" s="324"/>
      <c r="F564" s="324"/>
      <c r="G564" s="324"/>
      <c r="H564" s="350">
        <v>450</v>
      </c>
      <c r="I564" s="324" t="s">
        <v>46</v>
      </c>
      <c r="J564" s="312" t="str">
        <f t="shared" si="42"/>
        <v>District Heat and Hydrogen</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ht="126.95" customHeight="1">
      <c r="A565" s="311" t="str">
        <f>INDEX('Policy Characteristics'!A:A,MATCH($C565,'Policy Characteristics'!$C:$C,0))</f>
        <v>Cross-Sector</v>
      </c>
      <c r="B565" s="330" t="str">
        <f>INDEX('Policy Characteristics'!B:B,MATCH($C565,'Policy Characteristics'!$C:$C,0))</f>
        <v>Carbon Tax</v>
      </c>
      <c r="C565" s="330" t="s">
        <v>737</v>
      </c>
      <c r="D565" s="314" t="s">
        <v>355</v>
      </c>
      <c r="E565" s="314"/>
      <c r="F565" s="314" t="s">
        <v>359</v>
      </c>
      <c r="G565" s="314"/>
      <c r="H565" s="350">
        <v>171</v>
      </c>
      <c r="I565" s="314" t="s">
        <v>46</v>
      </c>
      <c r="J565" s="312" t="str">
        <f t="shared" si="42"/>
        <v>Cross-Sector</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482"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48">C$565</f>
        <v>Additional Carbon Tax Rate</v>
      </c>
      <c r="D566" s="314" t="s">
        <v>363</v>
      </c>
      <c r="E566" s="314"/>
      <c r="F566" s="314" t="s">
        <v>364</v>
      </c>
      <c r="G566" s="314"/>
      <c r="H566" s="350">
        <v>172</v>
      </c>
      <c r="I566" s="314" t="s">
        <v>46</v>
      </c>
      <c r="J566" s="312" t="str">
        <f t="shared" si="42"/>
        <v>Cross-Sector</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9">C$565</f>
        <v>Additional Carbon Tax Rate</v>
      </c>
      <c r="D567" s="314" t="s">
        <v>357</v>
      </c>
      <c r="E567" s="314"/>
      <c r="F567" s="314" t="s">
        <v>361</v>
      </c>
      <c r="G567" s="314"/>
      <c r="H567" s="350">
        <v>173</v>
      </c>
      <c r="I567" s="314" t="s">
        <v>46</v>
      </c>
      <c r="J567" s="312" t="str">
        <f t="shared" si="42"/>
        <v>Cross-Sector</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9"/>
        <v>Additional Carbon Tax Rate</v>
      </c>
      <c r="D568" s="314" t="s">
        <v>358</v>
      </c>
      <c r="E568" s="314"/>
      <c r="F568" s="314" t="s">
        <v>362</v>
      </c>
      <c r="G568" s="314"/>
      <c r="H568" s="350">
        <v>174</v>
      </c>
      <c r="I568" s="314" t="s">
        <v>46</v>
      </c>
      <c r="J568" s="312" t="str">
        <f t="shared" si="42"/>
        <v>Cross-Sector</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9"/>
        <v>Additional Carbon Tax Rate</v>
      </c>
      <c r="D569" s="314" t="s">
        <v>356</v>
      </c>
      <c r="E569" s="314"/>
      <c r="F569" s="314" t="s">
        <v>360</v>
      </c>
      <c r="G569" s="314"/>
      <c r="H569" s="350">
        <v>175</v>
      </c>
      <c r="I569" s="314" t="s">
        <v>46</v>
      </c>
      <c r="J569" s="312" t="str">
        <f t="shared" si="42"/>
        <v>Cross-Sector</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9"/>
        <v>Additional Carbon Tax Rate</v>
      </c>
      <c r="D570" s="314" t="s">
        <v>834</v>
      </c>
      <c r="E570" s="314"/>
      <c r="F570" s="314" t="s">
        <v>1262</v>
      </c>
      <c r="G570" s="314"/>
      <c r="H570" s="350">
        <v>544</v>
      </c>
      <c r="I570" s="314" t="s">
        <v>46</v>
      </c>
      <c r="J570" s="312" t="str">
        <f t="shared" si="42"/>
        <v>Cross-Sector</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 t="shared" si="42"/>
        <v>Cross-Sector</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50">C$571</f>
        <v>Percent Reduction in BAU Subsidies</v>
      </c>
      <c r="D572" s="324" t="s">
        <v>473</v>
      </c>
      <c r="E572" s="314"/>
      <c r="F572" s="324" t="s">
        <v>470</v>
      </c>
      <c r="G572" s="314"/>
      <c r="H572" s="345">
        <v>69</v>
      </c>
      <c r="I572" s="324" t="s">
        <v>47</v>
      </c>
      <c r="J572" s="312" t="str">
        <f t="shared" si="42"/>
        <v>Cross-Sector</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50"/>
        <v>Percent Reduction in BAU Subsidies</v>
      </c>
      <c r="D573" s="324" t="s">
        <v>49</v>
      </c>
      <c r="E573" s="314"/>
      <c r="F573" s="324" t="s">
        <v>93</v>
      </c>
      <c r="G573" s="314"/>
      <c r="H573" s="350">
        <v>70</v>
      </c>
      <c r="I573" s="324" t="s">
        <v>46</v>
      </c>
      <c r="J573" s="312" t="str">
        <f t="shared" si="42"/>
        <v>Cross-Sector</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50"/>
        <v>Percent Reduction in BAU Subsidies</v>
      </c>
      <c r="D574" s="324" t="s">
        <v>50</v>
      </c>
      <c r="E574" s="314"/>
      <c r="F574" s="324" t="s">
        <v>94</v>
      </c>
      <c r="G574" s="314"/>
      <c r="H574" s="345">
        <v>71</v>
      </c>
      <c r="I574" s="324" t="s">
        <v>47</v>
      </c>
      <c r="J574" s="312" t="str">
        <f t="shared" si="42"/>
        <v>Cross-Sector</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50"/>
        <v>Percent Reduction in BAU Subsidies</v>
      </c>
      <c r="D575" s="324" t="s">
        <v>51</v>
      </c>
      <c r="E575" s="314"/>
      <c r="F575" s="324" t="s">
        <v>95</v>
      </c>
      <c r="G575" s="314"/>
      <c r="H575" s="350">
        <v>72</v>
      </c>
      <c r="I575" s="324" t="s">
        <v>47</v>
      </c>
      <c r="J575" s="312" t="str">
        <f t="shared" si="42"/>
        <v>Cross-Sector</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50"/>
        <v>Percent Reduction in BAU Subsidies</v>
      </c>
      <c r="D576" s="324" t="s">
        <v>52</v>
      </c>
      <c r="E576" s="314"/>
      <c r="F576" s="324" t="s">
        <v>475</v>
      </c>
      <c r="G576" s="314"/>
      <c r="H576" s="350">
        <v>73</v>
      </c>
      <c r="I576" s="324" t="s">
        <v>47</v>
      </c>
      <c r="J576" s="312" t="str">
        <f t="shared" si="42"/>
        <v>Cross-Sector</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50"/>
        <v>Percent Reduction in BAU Subsidies</v>
      </c>
      <c r="D577" s="324" t="s">
        <v>53</v>
      </c>
      <c r="E577" s="314"/>
      <c r="F577" s="324" t="s">
        <v>100</v>
      </c>
      <c r="G577" s="314"/>
      <c r="H577" s="345">
        <v>74</v>
      </c>
      <c r="I577" s="324" t="s">
        <v>47</v>
      </c>
      <c r="J577" s="312" t="str">
        <f t="shared" si="42"/>
        <v>Cross-Sector</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50"/>
        <v>Percent Reduction in BAU Subsidies</v>
      </c>
      <c r="D578" s="324" t="s">
        <v>54</v>
      </c>
      <c r="E578" s="314"/>
      <c r="F578" s="324" t="s">
        <v>98</v>
      </c>
      <c r="G578" s="314"/>
      <c r="H578" s="350">
        <v>707</v>
      </c>
      <c r="I578" s="324" t="s">
        <v>47</v>
      </c>
      <c r="J578" s="312" t="str">
        <f t="shared" si="42"/>
        <v>Cross-Sector</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50"/>
        <v>Percent Reduction in BAU Subsidies</v>
      </c>
      <c r="D579" s="324" t="s">
        <v>56</v>
      </c>
      <c r="E579" s="314"/>
      <c r="F579" s="324" t="s">
        <v>101</v>
      </c>
      <c r="G579" s="314"/>
      <c r="H579" s="345">
        <v>75</v>
      </c>
      <c r="I579" s="324" t="s">
        <v>47</v>
      </c>
      <c r="J579" s="312" t="str">
        <f t="shared" ref="J579:J642" si="51">A579</f>
        <v>Cross-Sector</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50"/>
        <v>Percent Reduction in BAU Subsidies</v>
      </c>
      <c r="D580" s="324" t="s">
        <v>57</v>
      </c>
      <c r="E580" s="314"/>
      <c r="F580" s="324" t="s">
        <v>102</v>
      </c>
      <c r="G580" s="314"/>
      <c r="H580" s="345">
        <v>76</v>
      </c>
      <c r="I580" s="324" t="s">
        <v>47</v>
      </c>
      <c r="J580" s="312" t="str">
        <f t="shared" si="51"/>
        <v>Cross-Sector</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50"/>
        <v>Percent Reduction in BAU Subsidies</v>
      </c>
      <c r="D581" s="324" t="s">
        <v>58</v>
      </c>
      <c r="E581" s="314"/>
      <c r="F581" s="324" t="s">
        <v>103</v>
      </c>
      <c r="G581" s="314"/>
      <c r="H581" s="350">
        <v>708</v>
      </c>
      <c r="I581" s="324" t="s">
        <v>47</v>
      </c>
      <c r="J581" s="312" t="str">
        <f t="shared" si="51"/>
        <v>Cross-Sector</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50"/>
        <v>Percent Reduction in BAU Subsidies</v>
      </c>
      <c r="D582" s="324" t="s">
        <v>59</v>
      </c>
      <c r="E582" s="314"/>
      <c r="F582" s="324" t="s">
        <v>104</v>
      </c>
      <c r="G582" s="314"/>
      <c r="H582" s="350">
        <v>709</v>
      </c>
      <c r="I582" s="324" t="s">
        <v>47</v>
      </c>
      <c r="J582" s="312" t="str">
        <f t="shared" si="51"/>
        <v>Cross-Sector</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50"/>
        <v>Percent Reduction in BAU Subsidies</v>
      </c>
      <c r="D583" s="324" t="s">
        <v>809</v>
      </c>
      <c r="E583" s="314"/>
      <c r="F583" s="324" t="s">
        <v>810</v>
      </c>
      <c r="G583" s="314"/>
      <c r="H583" s="350">
        <v>710</v>
      </c>
      <c r="I583" s="324" t="s">
        <v>47</v>
      </c>
      <c r="J583" s="312" t="str">
        <f t="shared" si="51"/>
        <v>Cross-Sector</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50"/>
        <v>Percent Reduction in BAU Subsidies</v>
      </c>
      <c r="D584" s="324" t="s">
        <v>78</v>
      </c>
      <c r="E584" s="314"/>
      <c r="F584" s="324" t="s">
        <v>105</v>
      </c>
      <c r="G584" s="314"/>
      <c r="H584" s="350">
        <v>711</v>
      </c>
      <c r="I584" s="324" t="s">
        <v>47</v>
      </c>
      <c r="J584" s="312" t="str">
        <f t="shared" si="51"/>
        <v>Cross-Sector</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50"/>
        <v>Percent Reduction in BAU Subsidies</v>
      </c>
      <c r="D585" s="324" t="s">
        <v>459</v>
      </c>
      <c r="E585" s="314"/>
      <c r="F585" s="364" t="s">
        <v>1703</v>
      </c>
      <c r="G585" s="314"/>
      <c r="H585" s="350">
        <v>712</v>
      </c>
      <c r="I585" s="324" t="s">
        <v>47</v>
      </c>
      <c r="J585" s="312" t="str">
        <f t="shared" si="51"/>
        <v>Cross-Sector</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50"/>
        <v>Percent Reduction in BAU Subsidies</v>
      </c>
      <c r="D586" s="324" t="s">
        <v>466</v>
      </c>
      <c r="E586" s="314"/>
      <c r="F586" s="324" t="s">
        <v>467</v>
      </c>
      <c r="G586" s="314"/>
      <c r="H586" s="350">
        <v>713</v>
      </c>
      <c r="I586" s="324" t="s">
        <v>47</v>
      </c>
      <c r="J586" s="312" t="str">
        <f t="shared" si="51"/>
        <v>Cross-Sector</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50"/>
        <v>Percent Reduction in BAU Subsidies</v>
      </c>
      <c r="D587" s="324" t="s">
        <v>801</v>
      </c>
      <c r="E587" s="314"/>
      <c r="F587" s="324" t="s">
        <v>805</v>
      </c>
      <c r="G587" s="314"/>
      <c r="H587" s="350">
        <v>714</v>
      </c>
      <c r="I587" s="324" t="s">
        <v>47</v>
      </c>
      <c r="J587" s="312" t="str">
        <f t="shared" si="51"/>
        <v>Cross-Sector</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52">C$571</f>
        <v>Percent Reduction in BAU Subsidies</v>
      </c>
      <c r="D588" s="324" t="s">
        <v>811</v>
      </c>
      <c r="E588" s="314"/>
      <c r="F588" s="324" t="s">
        <v>812</v>
      </c>
      <c r="G588" s="314"/>
      <c r="H588" s="350">
        <v>715</v>
      </c>
      <c r="I588" s="324" t="s">
        <v>47</v>
      </c>
      <c r="J588" s="312" t="str">
        <f t="shared" si="51"/>
        <v>Cross-Sector</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53">C$571</f>
        <v>Percent Reduction in BAU Subsidies</v>
      </c>
      <c r="D589" s="324" t="s">
        <v>802</v>
      </c>
      <c r="E589" s="314"/>
      <c r="F589" s="324" t="s">
        <v>806</v>
      </c>
      <c r="G589" s="314"/>
      <c r="H589" s="345">
        <v>716</v>
      </c>
      <c r="I589" s="324" t="s">
        <v>46</v>
      </c>
      <c r="J589" s="312" t="str">
        <f t="shared" si="51"/>
        <v>Cross-Sector</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53"/>
        <v>Percent Reduction in BAU Subsidies</v>
      </c>
      <c r="D590" s="324" t="s">
        <v>803</v>
      </c>
      <c r="E590" s="314"/>
      <c r="F590" s="324" t="s">
        <v>807</v>
      </c>
      <c r="G590" s="314"/>
      <c r="H590" s="350">
        <v>717</v>
      </c>
      <c r="I590" s="324" t="s">
        <v>47</v>
      </c>
      <c r="J590" s="312" t="str">
        <f t="shared" si="51"/>
        <v>Cross-Sector</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53"/>
        <v>Percent Reduction in BAU Subsidies</v>
      </c>
      <c r="D591" s="324" t="s">
        <v>804</v>
      </c>
      <c r="E591" s="314"/>
      <c r="F591" s="324" t="s">
        <v>808</v>
      </c>
      <c r="G591" s="314"/>
      <c r="H591" s="350">
        <v>718</v>
      </c>
      <c r="I591" s="324" t="s">
        <v>47</v>
      </c>
      <c r="J591" s="312" t="str">
        <f t="shared" si="51"/>
        <v>Cross-Sector</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776</v>
      </c>
      <c r="D592" s="324"/>
      <c r="E592" s="324"/>
      <c r="F592" s="324"/>
      <c r="G592" s="324"/>
      <c r="H592" s="350">
        <v>719</v>
      </c>
      <c r="I592" s="324" t="s">
        <v>47</v>
      </c>
      <c r="J592" s="312" t="str">
        <f t="shared" si="51"/>
        <v>Cross-Sector</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775</v>
      </c>
      <c r="D593" s="324"/>
      <c r="E593" s="324"/>
      <c r="F593" s="324"/>
      <c r="G593" s="324"/>
      <c r="H593" s="333">
        <v>509</v>
      </c>
      <c r="I593" s="324" t="s">
        <v>46</v>
      </c>
      <c r="J593" s="312" t="str">
        <f t="shared" si="51"/>
        <v>Cross-Sector</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1073</v>
      </c>
      <c r="D594" s="324" t="s">
        <v>55</v>
      </c>
      <c r="E594" s="324"/>
      <c r="F594" s="324" t="s">
        <v>99</v>
      </c>
      <c r="G594" s="324"/>
      <c r="H594" s="350">
        <v>720</v>
      </c>
      <c r="I594" s="324" t="s">
        <v>47</v>
      </c>
      <c r="J594" s="312" t="str">
        <f t="shared" si="51"/>
        <v>Cross-Sector</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54">C$594</f>
        <v>Toggle Whether Policies Affect Energy Prices</v>
      </c>
      <c r="D595" s="324" t="s">
        <v>78</v>
      </c>
      <c r="E595" s="324"/>
      <c r="F595" s="324" t="s">
        <v>105</v>
      </c>
      <c r="G595" s="324"/>
      <c r="H595" s="350">
        <v>721</v>
      </c>
      <c r="I595" s="324" t="s">
        <v>47</v>
      </c>
      <c r="J595" s="312" t="str">
        <f t="shared" si="51"/>
        <v>Cross-Sector</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54"/>
        <v>Toggle Whether Policies Affect Energy Prices</v>
      </c>
      <c r="D596" s="324" t="s">
        <v>804</v>
      </c>
      <c r="E596" s="324"/>
      <c r="F596" s="324" t="s">
        <v>808</v>
      </c>
      <c r="G596" s="324"/>
      <c r="H596" s="350">
        <v>722</v>
      </c>
      <c r="I596" s="324" t="s">
        <v>47</v>
      </c>
      <c r="J596" s="312" t="str">
        <f t="shared" si="51"/>
        <v>Cross-Sector</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1073</v>
      </c>
      <c r="D597" s="324" t="s">
        <v>473</v>
      </c>
      <c r="E597" s="314"/>
      <c r="F597" s="324" t="s">
        <v>470</v>
      </c>
      <c r="G597" s="324"/>
      <c r="H597" s="333">
        <v>836</v>
      </c>
      <c r="I597" s="324" t="s">
        <v>47</v>
      </c>
      <c r="J597" s="312" t="str">
        <f t="shared" si="51"/>
        <v>Cross-Sector</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55">C$597</f>
        <v>Toggle Whether Policies Affect Energy Prices</v>
      </c>
      <c r="D598" s="324" t="s">
        <v>49</v>
      </c>
      <c r="E598" s="314"/>
      <c r="F598" s="324" t="s">
        <v>93</v>
      </c>
      <c r="G598" s="324"/>
      <c r="H598" s="350">
        <v>837</v>
      </c>
      <c r="I598" s="324" t="s">
        <v>47</v>
      </c>
      <c r="J598" s="312" t="str">
        <f t="shared" si="51"/>
        <v>Cross-Sector</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55"/>
        <v>Toggle Whether Policies Affect Energy Prices</v>
      </c>
      <c r="D599" s="324" t="s">
        <v>54</v>
      </c>
      <c r="E599" s="314"/>
      <c r="F599" s="324" t="s">
        <v>98</v>
      </c>
      <c r="G599" s="324"/>
      <c r="H599" s="333">
        <v>838</v>
      </c>
      <c r="I599" s="324" t="s">
        <v>47</v>
      </c>
      <c r="J599" s="312" t="str">
        <f t="shared" si="51"/>
        <v>Cross-Sector</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55"/>
        <v>Toggle Whether Policies Affect Energy Prices</v>
      </c>
      <c r="D600" s="324" t="s">
        <v>56</v>
      </c>
      <c r="E600" s="314"/>
      <c r="F600" s="324" t="s">
        <v>101</v>
      </c>
      <c r="G600" s="324"/>
      <c r="H600" s="350">
        <v>839</v>
      </c>
      <c r="I600" s="324" t="s">
        <v>47</v>
      </c>
      <c r="J600" s="312" t="str">
        <f t="shared" si="51"/>
        <v>Cross-Sector</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55"/>
        <v>Toggle Whether Policies Affect Energy Prices</v>
      </c>
      <c r="D601" s="324" t="s">
        <v>57</v>
      </c>
      <c r="E601" s="314"/>
      <c r="F601" s="324" t="s">
        <v>102</v>
      </c>
      <c r="G601" s="324"/>
      <c r="H601" s="333">
        <v>840</v>
      </c>
      <c r="I601" s="324" t="s">
        <v>47</v>
      </c>
      <c r="J601" s="312" t="str">
        <f t="shared" si="51"/>
        <v>Cross-Sector</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55"/>
        <v>Toggle Whether Policies Affect Energy Prices</v>
      </c>
      <c r="D602" s="324" t="s">
        <v>58</v>
      </c>
      <c r="E602" s="314"/>
      <c r="F602" s="324" t="s">
        <v>103</v>
      </c>
      <c r="G602" s="324"/>
      <c r="H602" s="350">
        <v>841</v>
      </c>
      <c r="I602" s="324" t="s">
        <v>47</v>
      </c>
      <c r="J602" s="312" t="str">
        <f t="shared" si="51"/>
        <v>Cross-Sector</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55"/>
        <v>Toggle Whether Policies Affect Energy Prices</v>
      </c>
      <c r="D603" s="324" t="s">
        <v>59</v>
      </c>
      <c r="E603" s="314"/>
      <c r="F603" s="324" t="s">
        <v>104</v>
      </c>
      <c r="G603" s="324"/>
      <c r="H603" s="333">
        <v>842</v>
      </c>
      <c r="I603" s="324" t="s">
        <v>47</v>
      </c>
      <c r="J603" s="312" t="str">
        <f t="shared" si="51"/>
        <v>Cross-Sector</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55"/>
        <v>Toggle Whether Policies Affect Energy Prices</v>
      </c>
      <c r="D604" s="324" t="s">
        <v>809</v>
      </c>
      <c r="E604" s="314"/>
      <c r="F604" s="324" t="s">
        <v>810</v>
      </c>
      <c r="G604" s="324"/>
      <c r="H604" s="350">
        <v>843</v>
      </c>
      <c r="I604" s="324" t="s">
        <v>47</v>
      </c>
      <c r="J604" s="312" t="str">
        <f t="shared" si="51"/>
        <v>Cross-Sector</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55"/>
        <v>Toggle Whether Policies Affect Energy Prices</v>
      </c>
      <c r="D605" s="324" t="s">
        <v>466</v>
      </c>
      <c r="E605" s="314"/>
      <c r="F605" s="324" t="s">
        <v>467</v>
      </c>
      <c r="G605" s="324"/>
      <c r="H605" s="333">
        <v>844</v>
      </c>
      <c r="I605" s="324" t="s">
        <v>47</v>
      </c>
      <c r="J605" s="312" t="str">
        <f t="shared" si="51"/>
        <v>Cross-Sector</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55"/>
        <v>Toggle Whether Policies Affect Energy Prices</v>
      </c>
      <c r="D606" s="324" t="s">
        <v>801</v>
      </c>
      <c r="E606" s="314"/>
      <c r="F606" s="324" t="s">
        <v>805</v>
      </c>
      <c r="G606" s="324"/>
      <c r="H606" s="350">
        <v>845</v>
      </c>
      <c r="I606" s="324" t="s">
        <v>47</v>
      </c>
      <c r="J606" s="312" t="str">
        <f t="shared" si="51"/>
        <v>Cross-Sector</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55"/>
        <v>Toggle Whether Policies Affect Energy Prices</v>
      </c>
      <c r="D607" s="324" t="s">
        <v>811</v>
      </c>
      <c r="E607" s="314"/>
      <c r="F607" s="324" t="s">
        <v>812</v>
      </c>
      <c r="G607" s="324"/>
      <c r="H607" s="333">
        <v>846</v>
      </c>
      <c r="I607" s="324" t="s">
        <v>47</v>
      </c>
      <c r="J607" s="312" t="str">
        <f t="shared" si="51"/>
        <v>Cross-Sector</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55"/>
        <v>Toggle Whether Policies Affect Energy Prices</v>
      </c>
      <c r="D608" s="324" t="s">
        <v>802</v>
      </c>
      <c r="E608" s="314"/>
      <c r="F608" s="324" t="s">
        <v>806</v>
      </c>
      <c r="G608" s="324"/>
      <c r="H608" s="350">
        <v>847</v>
      </c>
      <c r="I608" s="324" t="s">
        <v>47</v>
      </c>
      <c r="J608" s="312" t="str">
        <f t="shared" si="51"/>
        <v>Cross-Sector</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1126</v>
      </c>
      <c r="D609" s="324" t="s">
        <v>473</v>
      </c>
      <c r="E609" s="314"/>
      <c r="F609" s="324" t="s">
        <v>470</v>
      </c>
      <c r="G609" s="324"/>
      <c r="H609" s="350">
        <v>723</v>
      </c>
      <c r="I609" s="324" t="s">
        <v>47</v>
      </c>
      <c r="J609" s="312" t="str">
        <f t="shared" si="51"/>
        <v>Cross-Sector</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56">C$609</f>
        <v>Fuel Price Deregulation</v>
      </c>
      <c r="D610" s="324" t="s">
        <v>49</v>
      </c>
      <c r="E610" s="314"/>
      <c r="F610" s="324" t="s">
        <v>93</v>
      </c>
      <c r="G610" s="324"/>
      <c r="H610" s="350">
        <v>724</v>
      </c>
      <c r="I610" s="324" t="s">
        <v>47</v>
      </c>
      <c r="J610" s="312" t="str">
        <f t="shared" si="51"/>
        <v>Cross-Sector</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56"/>
        <v>Fuel Price Deregulation</v>
      </c>
      <c r="D611" s="324" t="s">
        <v>50</v>
      </c>
      <c r="E611" s="314"/>
      <c r="F611" s="324" t="s">
        <v>94</v>
      </c>
      <c r="G611" s="324"/>
      <c r="H611" s="350">
        <v>725</v>
      </c>
      <c r="I611" s="324" t="s">
        <v>47</v>
      </c>
      <c r="J611" s="312" t="str">
        <f t="shared" si="51"/>
        <v>Cross-Sector</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56"/>
        <v>Fuel Price Deregulation</v>
      </c>
      <c r="D612" s="324" t="s">
        <v>54</v>
      </c>
      <c r="E612" s="314"/>
      <c r="F612" s="324" t="s">
        <v>98</v>
      </c>
      <c r="G612" s="324"/>
      <c r="H612" s="350">
        <v>726</v>
      </c>
      <c r="I612" s="324" t="s">
        <v>47</v>
      </c>
      <c r="J612" s="312" t="str">
        <f t="shared" si="51"/>
        <v>Cross-Sector</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56"/>
        <v>Fuel Price Deregulation</v>
      </c>
      <c r="D613" s="324" t="s">
        <v>56</v>
      </c>
      <c r="E613" s="314"/>
      <c r="F613" s="324" t="s">
        <v>101</v>
      </c>
      <c r="G613" s="324"/>
      <c r="H613" s="350">
        <v>727</v>
      </c>
      <c r="I613" s="324" t="s">
        <v>47</v>
      </c>
      <c r="J613" s="312" t="str">
        <f t="shared" si="51"/>
        <v>Cross-Sector</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56"/>
        <v>Fuel Price Deregulation</v>
      </c>
      <c r="D614" s="324" t="s">
        <v>57</v>
      </c>
      <c r="E614" s="314"/>
      <c r="F614" s="324" t="s">
        <v>102</v>
      </c>
      <c r="G614" s="324"/>
      <c r="H614" s="350">
        <v>728</v>
      </c>
      <c r="I614" s="324" t="s">
        <v>47</v>
      </c>
      <c r="J614" s="312" t="str">
        <f t="shared" si="51"/>
        <v>Cross-Sector</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56"/>
        <v>Fuel Price Deregulation</v>
      </c>
      <c r="D615" s="324" t="s">
        <v>58</v>
      </c>
      <c r="E615" s="314"/>
      <c r="F615" s="324" t="s">
        <v>103</v>
      </c>
      <c r="G615" s="324"/>
      <c r="H615" s="350">
        <v>729</v>
      </c>
      <c r="I615" s="324" t="s">
        <v>47</v>
      </c>
      <c r="J615" s="312" t="str">
        <f t="shared" si="51"/>
        <v>Cross-Sector</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56"/>
        <v>Fuel Price Deregulation</v>
      </c>
      <c r="D616" s="324" t="s">
        <v>59</v>
      </c>
      <c r="E616" s="314"/>
      <c r="F616" s="324" t="s">
        <v>104</v>
      </c>
      <c r="G616" s="324"/>
      <c r="H616" s="350">
        <v>730</v>
      </c>
      <c r="I616" s="324" t="s">
        <v>47</v>
      </c>
      <c r="J616" s="312" t="str">
        <f t="shared" si="51"/>
        <v>Cross-Sector</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56"/>
        <v>Fuel Price Deregulation</v>
      </c>
      <c r="D617" s="324" t="s">
        <v>809</v>
      </c>
      <c r="E617" s="314"/>
      <c r="F617" s="324" t="s">
        <v>810</v>
      </c>
      <c r="G617" s="324"/>
      <c r="H617" s="350">
        <v>731</v>
      </c>
      <c r="I617" s="324" t="s">
        <v>47</v>
      </c>
      <c r="J617" s="312" t="str">
        <f t="shared" si="51"/>
        <v>Cross-Sector</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56"/>
        <v>Fuel Price Deregulation</v>
      </c>
      <c r="D618" s="324" t="s">
        <v>466</v>
      </c>
      <c r="E618" s="314"/>
      <c r="F618" s="324" t="s">
        <v>467</v>
      </c>
      <c r="G618" s="324"/>
      <c r="H618" s="350">
        <v>732</v>
      </c>
      <c r="I618" s="324" t="s">
        <v>47</v>
      </c>
      <c r="J618" s="312" t="str">
        <f t="shared" si="51"/>
        <v>Cross-Sector</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56"/>
        <v>Fuel Price Deregulation</v>
      </c>
      <c r="D619" s="324" t="s">
        <v>801</v>
      </c>
      <c r="E619" s="314"/>
      <c r="F619" s="324" t="s">
        <v>805</v>
      </c>
      <c r="G619" s="324"/>
      <c r="H619" s="350">
        <v>733</v>
      </c>
      <c r="I619" s="324" t="s">
        <v>47</v>
      </c>
      <c r="J619" s="312" t="str">
        <f t="shared" si="51"/>
        <v>Cross-Sector</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56"/>
        <v>Fuel Price Deregulation</v>
      </c>
      <c r="D620" s="324" t="s">
        <v>811</v>
      </c>
      <c r="E620" s="314"/>
      <c r="F620" s="324" t="s">
        <v>812</v>
      </c>
      <c r="G620" s="324"/>
      <c r="H620" s="350">
        <v>734</v>
      </c>
      <c r="I620" s="324" t="s">
        <v>47</v>
      </c>
      <c r="J620" s="312" t="str">
        <f t="shared" si="51"/>
        <v>Cross-Sector</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56"/>
        <v>Fuel Price Deregulation</v>
      </c>
      <c r="D621" s="324" t="s">
        <v>802</v>
      </c>
      <c r="E621" s="314"/>
      <c r="F621" s="324" t="s">
        <v>806</v>
      </c>
      <c r="G621" s="324"/>
      <c r="H621" s="350">
        <v>735</v>
      </c>
      <c r="I621" s="324" t="s">
        <v>47</v>
      </c>
      <c r="J621" s="312" t="str">
        <f t="shared" si="51"/>
        <v>Cross-Sector</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56"/>
        <v>Fuel Price Deregulation</v>
      </c>
      <c r="D622" s="324" t="s">
        <v>803</v>
      </c>
      <c r="E622" s="314"/>
      <c r="F622" s="324" t="s">
        <v>807</v>
      </c>
      <c r="G622" s="324"/>
      <c r="H622" s="350">
        <v>736</v>
      </c>
      <c r="I622" s="324" t="s">
        <v>47</v>
      </c>
      <c r="J622" s="312" t="str">
        <f t="shared" si="51"/>
        <v>Cross-Sector</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56"/>
        <v>Fuel Price Deregulation</v>
      </c>
      <c r="D623" s="324" t="s">
        <v>804</v>
      </c>
      <c r="E623" s="314"/>
      <c r="F623" s="324" t="s">
        <v>808</v>
      </c>
      <c r="G623" s="324"/>
      <c r="H623" s="350">
        <v>737</v>
      </c>
      <c r="I623" s="324" t="s">
        <v>47</v>
      </c>
      <c r="J623" s="312" t="str">
        <f t="shared" si="51"/>
        <v>Cross-Sector</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 t="shared" si="51"/>
        <v>Cross-Sector</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57">C$624</f>
        <v>Additional Fuel Tax Rate by Fuel</v>
      </c>
      <c r="D625" s="324" t="s">
        <v>473</v>
      </c>
      <c r="E625" s="324"/>
      <c r="F625" s="324" t="s">
        <v>470</v>
      </c>
      <c r="G625" s="346"/>
      <c r="H625" s="350">
        <v>79</v>
      </c>
      <c r="I625" s="324" t="s">
        <v>46</v>
      </c>
      <c r="J625" s="312" t="str">
        <f t="shared" si="51"/>
        <v>Cross-Sector</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57"/>
        <v>Additional Fuel Tax Rate by Fuel</v>
      </c>
      <c r="D626" s="324" t="s">
        <v>49</v>
      </c>
      <c r="E626" s="324"/>
      <c r="F626" s="324" t="s">
        <v>93</v>
      </c>
      <c r="G626" s="346"/>
      <c r="H626" s="350">
        <v>80</v>
      </c>
      <c r="I626" s="324" t="s">
        <v>46</v>
      </c>
      <c r="J626" s="312" t="str">
        <f t="shared" si="51"/>
        <v>Cross-Sector</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57"/>
        <v>Additional Fuel Tax Rate by Fuel</v>
      </c>
      <c r="D627" s="324" t="s">
        <v>50</v>
      </c>
      <c r="E627" s="324"/>
      <c r="F627" s="324" t="s">
        <v>94</v>
      </c>
      <c r="G627" s="346"/>
      <c r="H627" s="350">
        <v>738</v>
      </c>
      <c r="I627" s="324" t="s">
        <v>47</v>
      </c>
      <c r="J627" s="312" t="str">
        <f t="shared" si="51"/>
        <v>Cross-Sector</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57"/>
        <v>Additional Fuel Tax Rate by Fuel</v>
      </c>
      <c r="D628" s="324" t="s">
        <v>54</v>
      </c>
      <c r="E628" s="324"/>
      <c r="F628" s="324" t="s">
        <v>98</v>
      </c>
      <c r="G628" s="346"/>
      <c r="H628" s="350">
        <v>739</v>
      </c>
      <c r="I628" s="324" t="s">
        <v>47</v>
      </c>
      <c r="J628" s="312" t="str">
        <f t="shared" si="51"/>
        <v>Cross-Sector</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57"/>
        <v>Additional Fuel Tax Rate by Fuel</v>
      </c>
      <c r="D629" s="324" t="s">
        <v>56</v>
      </c>
      <c r="E629" s="324"/>
      <c r="F629" s="324" t="s">
        <v>101</v>
      </c>
      <c r="G629" s="346"/>
      <c r="H629" s="350">
        <v>81</v>
      </c>
      <c r="I629" s="324" t="s">
        <v>46</v>
      </c>
      <c r="J629" s="312" t="str">
        <f t="shared" si="51"/>
        <v>Cross-Sector</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57"/>
        <v>Additional Fuel Tax Rate by Fuel</v>
      </c>
      <c r="D630" s="324" t="s">
        <v>57</v>
      </c>
      <c r="E630" s="324"/>
      <c r="F630" s="324" t="s">
        <v>102</v>
      </c>
      <c r="G630" s="346"/>
      <c r="H630" s="350">
        <v>82</v>
      </c>
      <c r="I630" s="324" t="s">
        <v>46</v>
      </c>
      <c r="J630" s="312" t="str">
        <f t="shared" si="51"/>
        <v>Cross-Sector</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57"/>
        <v>Additional Fuel Tax Rate by Fuel</v>
      </c>
      <c r="D631" s="324" t="s">
        <v>58</v>
      </c>
      <c r="E631" s="324"/>
      <c r="F631" s="324" t="s">
        <v>103</v>
      </c>
      <c r="G631" s="346"/>
      <c r="H631" s="350">
        <v>740</v>
      </c>
      <c r="I631" s="324" t="s">
        <v>47</v>
      </c>
      <c r="J631" s="312" t="str">
        <f t="shared" si="51"/>
        <v>Cross-Sector</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57"/>
        <v>Additional Fuel Tax Rate by Fuel</v>
      </c>
      <c r="D632" s="324" t="s">
        <v>59</v>
      </c>
      <c r="E632" s="324"/>
      <c r="F632" s="324" t="s">
        <v>104</v>
      </c>
      <c r="G632" s="346"/>
      <c r="H632" s="350">
        <v>741</v>
      </c>
      <c r="I632" s="324" t="s">
        <v>47</v>
      </c>
      <c r="J632" s="312" t="str">
        <f t="shared" si="51"/>
        <v>Cross-Sector</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57"/>
        <v>Additional Fuel Tax Rate by Fuel</v>
      </c>
      <c r="D633" s="324" t="s">
        <v>809</v>
      </c>
      <c r="E633" s="324"/>
      <c r="F633" s="324" t="s">
        <v>810</v>
      </c>
      <c r="G633" s="346"/>
      <c r="H633" s="345">
        <v>742</v>
      </c>
      <c r="I633" s="324" t="s">
        <v>46</v>
      </c>
      <c r="J633" s="312" t="str">
        <f t="shared" si="51"/>
        <v>Cross-Sector</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57"/>
        <v>Additional Fuel Tax Rate by Fuel</v>
      </c>
      <c r="D634" s="324" t="s">
        <v>78</v>
      </c>
      <c r="E634" s="324"/>
      <c r="F634" s="324" t="s">
        <v>105</v>
      </c>
      <c r="G634" s="346"/>
      <c r="H634" s="350">
        <v>743</v>
      </c>
      <c r="I634" s="324" t="s">
        <v>47</v>
      </c>
      <c r="J634" s="312" t="str">
        <f t="shared" si="51"/>
        <v>Cross-Sector</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57"/>
        <v>Additional Fuel Tax Rate by Fuel</v>
      </c>
      <c r="D635" s="324" t="s">
        <v>466</v>
      </c>
      <c r="E635" s="324"/>
      <c r="F635" s="324" t="s">
        <v>467</v>
      </c>
      <c r="G635" s="346"/>
      <c r="H635" s="345">
        <v>744</v>
      </c>
      <c r="I635" s="324" t="s">
        <v>46</v>
      </c>
      <c r="J635" s="312" t="str">
        <f t="shared" si="51"/>
        <v>Cross-Sector</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57"/>
        <v>Additional Fuel Tax Rate by Fuel</v>
      </c>
      <c r="D636" s="324" t="s">
        <v>801</v>
      </c>
      <c r="E636" s="324"/>
      <c r="F636" s="324" t="s">
        <v>805</v>
      </c>
      <c r="G636" s="346"/>
      <c r="H636" s="345">
        <v>745</v>
      </c>
      <c r="I636" s="324" t="s">
        <v>46</v>
      </c>
      <c r="J636" s="312" t="str">
        <f t="shared" si="51"/>
        <v>Cross-Sector</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57"/>
        <v>Additional Fuel Tax Rate by Fuel</v>
      </c>
      <c r="D637" s="324" t="s">
        <v>811</v>
      </c>
      <c r="E637" s="324"/>
      <c r="F637" s="324" t="s">
        <v>812</v>
      </c>
      <c r="G637" s="346"/>
      <c r="H637" s="345">
        <v>746</v>
      </c>
      <c r="I637" s="324" t="s">
        <v>46</v>
      </c>
      <c r="J637" s="312" t="str">
        <f t="shared" si="51"/>
        <v>Cross-Sector</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58">C$624</f>
        <v>Additional Fuel Tax Rate by Fuel</v>
      </c>
      <c r="D638" s="324" t="s">
        <v>802</v>
      </c>
      <c r="E638" s="324"/>
      <c r="F638" s="324" t="s">
        <v>806</v>
      </c>
      <c r="G638" s="346"/>
      <c r="H638" s="345">
        <v>747</v>
      </c>
      <c r="I638" s="324" t="s">
        <v>46</v>
      </c>
      <c r="J638" s="312" t="str">
        <f t="shared" si="51"/>
        <v>Cross-Sector</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58"/>
        <v>Additional Fuel Tax Rate by Fuel</v>
      </c>
      <c r="D639" s="324" t="s">
        <v>803</v>
      </c>
      <c r="E639" s="324"/>
      <c r="F639" s="324" t="s">
        <v>807</v>
      </c>
      <c r="G639" s="346"/>
      <c r="H639" s="350">
        <v>748</v>
      </c>
      <c r="I639" s="324" t="s">
        <v>47</v>
      </c>
      <c r="J639" s="312" t="str">
        <f t="shared" si="51"/>
        <v>Cross-Sector</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58"/>
        <v>Additional Fuel Tax Rate by Fuel</v>
      </c>
      <c r="D640" s="324" t="s">
        <v>804</v>
      </c>
      <c r="E640" s="324"/>
      <c r="F640" s="324" t="s">
        <v>808</v>
      </c>
      <c r="G640" s="346"/>
      <c r="H640" s="350">
        <v>749</v>
      </c>
      <c r="I640" s="324" t="s">
        <v>47</v>
      </c>
      <c r="J640" s="312" t="str">
        <f t="shared" si="51"/>
        <v>Cross-Sector</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 t="shared" si="51"/>
        <v>Research and Development</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59">C$641</f>
        <v>RnD Building Capital Cost Perc Reduction</v>
      </c>
      <c r="D642" s="314" t="s">
        <v>121</v>
      </c>
      <c r="E642" s="314"/>
      <c r="F642" s="314" t="s">
        <v>333</v>
      </c>
      <c r="G642" s="314"/>
      <c r="H642" s="350">
        <v>86</v>
      </c>
      <c r="I642" s="314" t="s">
        <v>46</v>
      </c>
      <c r="J642" s="312" t="str">
        <f t="shared" si="51"/>
        <v>Research and Development</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59"/>
        <v>RnD Building Capital Cost Perc Reduction</v>
      </c>
      <c r="D643" s="314" t="s">
        <v>122</v>
      </c>
      <c r="E643" s="314"/>
      <c r="F643" s="314" t="s">
        <v>334</v>
      </c>
      <c r="G643" s="314"/>
      <c r="H643" s="350">
        <v>87</v>
      </c>
      <c r="I643" s="314" t="s">
        <v>46</v>
      </c>
      <c r="J643" s="312" t="str">
        <f t="shared" ref="J643:J706" si="60">A643</f>
        <v>Research and Development</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59"/>
        <v>RnD Building Capital Cost Perc Reduction</v>
      </c>
      <c r="D644" s="314" t="s">
        <v>123</v>
      </c>
      <c r="E644" s="314"/>
      <c r="F644" s="314" t="s">
        <v>335</v>
      </c>
      <c r="G644" s="314"/>
      <c r="H644" s="350">
        <v>88</v>
      </c>
      <c r="I644" s="314" t="s">
        <v>46</v>
      </c>
      <c r="J644" s="312" t="str">
        <f t="shared" si="60"/>
        <v>Research and Development</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59"/>
        <v>RnD Building Capital Cost Perc Reduction</v>
      </c>
      <c r="D645" s="314" t="s">
        <v>124</v>
      </c>
      <c r="E645" s="314"/>
      <c r="F645" s="314" t="s">
        <v>336</v>
      </c>
      <c r="G645" s="314"/>
      <c r="H645" s="350">
        <v>89</v>
      </c>
      <c r="I645" s="314" t="s">
        <v>46</v>
      </c>
      <c r="J645" s="312" t="str">
        <f t="shared" si="60"/>
        <v>Research and Development</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59"/>
        <v>RnD Building Capital Cost Perc Reduction</v>
      </c>
      <c r="D646" s="314" t="s">
        <v>125</v>
      </c>
      <c r="E646" s="314"/>
      <c r="F646" s="314" t="s">
        <v>337</v>
      </c>
      <c r="G646" s="314"/>
      <c r="H646" s="350">
        <v>90</v>
      </c>
      <c r="I646" s="314" t="s">
        <v>46</v>
      </c>
      <c r="J646" s="312" t="str">
        <f t="shared" si="60"/>
        <v>Research and Development</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 t="shared" si="60"/>
        <v>Research and Development</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 t="shared" si="60"/>
        <v>Research and Development</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61">C$648</f>
        <v>RnD Electricity Capital Cost Perc Reduction</v>
      </c>
      <c r="D649" s="324" t="s">
        <v>322</v>
      </c>
      <c r="E649" s="346"/>
      <c r="F649" s="324" t="s">
        <v>553</v>
      </c>
      <c r="G649" s="314"/>
      <c r="H649" s="350">
        <v>93</v>
      </c>
      <c r="I649" s="314" t="s">
        <v>46</v>
      </c>
      <c r="J649" s="312" t="str">
        <f t="shared" si="60"/>
        <v>Research and Development</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61"/>
        <v>RnD Electricity Capital Cost Perc Reduction</v>
      </c>
      <c r="D650" s="324" t="s">
        <v>80</v>
      </c>
      <c r="E650" s="346"/>
      <c r="F650" s="324" t="s">
        <v>338</v>
      </c>
      <c r="G650" s="314"/>
      <c r="H650" s="350">
        <v>94</v>
      </c>
      <c r="I650" s="314" t="s">
        <v>46</v>
      </c>
      <c r="J650" s="312" t="str">
        <f t="shared" si="60"/>
        <v>Research and Development</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61"/>
        <v>RnD Electricity Capital Cost Perc Reduction</v>
      </c>
      <c r="D651" s="324" t="s">
        <v>81</v>
      </c>
      <c r="E651" s="346"/>
      <c r="F651" s="324" t="s">
        <v>339</v>
      </c>
      <c r="G651" s="314"/>
      <c r="H651" s="350">
        <v>95</v>
      </c>
      <c r="I651" s="314" t="s">
        <v>46</v>
      </c>
      <c r="J651" s="312" t="str">
        <f t="shared" si="60"/>
        <v>Research and Development</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61"/>
        <v>RnD Electricity Capital Cost Perc Reduction</v>
      </c>
      <c r="D652" s="324" t="s">
        <v>472</v>
      </c>
      <c r="E652" s="346"/>
      <c r="F652" s="324" t="s">
        <v>476</v>
      </c>
      <c r="G652" s="314"/>
      <c r="H652" s="350">
        <v>96</v>
      </c>
      <c r="I652" s="314" t="s">
        <v>46</v>
      </c>
      <c r="J652" s="312" t="str">
        <f t="shared" si="60"/>
        <v>Research and Development</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61"/>
        <v>RnD Electricity Capital Cost Perc Reduction</v>
      </c>
      <c r="D653" s="324" t="s">
        <v>82</v>
      </c>
      <c r="E653" s="346"/>
      <c r="F653" s="324" t="s">
        <v>340</v>
      </c>
      <c r="G653" s="314"/>
      <c r="H653" s="350">
        <v>97</v>
      </c>
      <c r="I653" s="314" t="s">
        <v>46</v>
      </c>
      <c r="J653" s="312" t="str">
        <f t="shared" si="60"/>
        <v>Research and Development</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61"/>
        <v>RnD Electricity Capital Cost Perc Reduction</v>
      </c>
      <c r="D654" s="324" t="s">
        <v>83</v>
      </c>
      <c r="E654" s="346"/>
      <c r="F654" s="324" t="s">
        <v>341</v>
      </c>
      <c r="G654" s="314"/>
      <c r="H654" s="350">
        <v>98</v>
      </c>
      <c r="I654" s="314" t="s">
        <v>46</v>
      </c>
      <c r="J654" s="312" t="str">
        <f t="shared" si="60"/>
        <v>Research and Development</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61"/>
        <v>RnD Electricity Capital Cost Perc Reduction</v>
      </c>
      <c r="D655" s="324" t="s">
        <v>84</v>
      </c>
      <c r="E655" s="346"/>
      <c r="F655" s="324" t="s">
        <v>342</v>
      </c>
      <c r="G655" s="314"/>
      <c r="H655" s="350">
        <v>99</v>
      </c>
      <c r="I655" s="314" t="s">
        <v>46</v>
      </c>
      <c r="J655" s="312" t="str">
        <f t="shared" si="60"/>
        <v>Research and Development</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61"/>
        <v>RnD Electricity Capital Cost Perc Reduction</v>
      </c>
      <c r="D656" s="324" t="s">
        <v>325</v>
      </c>
      <c r="E656" s="346"/>
      <c r="F656" s="324" t="s">
        <v>554</v>
      </c>
      <c r="G656" s="314"/>
      <c r="H656" s="350">
        <v>192</v>
      </c>
      <c r="I656" s="314" t="s">
        <v>46</v>
      </c>
      <c r="J656" s="312" t="str">
        <f t="shared" si="60"/>
        <v>Research and Development</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62">C$648</f>
        <v>RnD Electricity Capital Cost Perc Reduction</v>
      </c>
      <c r="D657" s="324" t="s">
        <v>468</v>
      </c>
      <c r="E657" s="346"/>
      <c r="F657" s="324" t="s">
        <v>469</v>
      </c>
      <c r="G657" s="314"/>
      <c r="H657" s="350">
        <v>180</v>
      </c>
      <c r="I657" s="314" t="s">
        <v>46</v>
      </c>
      <c r="J657" s="312" t="str">
        <f t="shared" si="60"/>
        <v>Research and Development</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62"/>
        <v>RnD Electricity Capital Cost Perc Reduction</v>
      </c>
      <c r="D658" s="324" t="s">
        <v>477</v>
      </c>
      <c r="E658" s="346"/>
      <c r="F658" s="324" t="s">
        <v>479</v>
      </c>
      <c r="G658" s="314"/>
      <c r="H658" s="350">
        <v>183</v>
      </c>
      <c r="I658" s="314" t="s">
        <v>46</v>
      </c>
      <c r="J658" s="312" t="str">
        <f t="shared" si="60"/>
        <v>Research and Development</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 t="shared" si="60"/>
        <v>Research and Development</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63">C$659</f>
        <v>RnD Industry Capital Cost Perc Reduction</v>
      </c>
      <c r="D660" s="324" t="s">
        <v>141</v>
      </c>
      <c r="E660" s="314"/>
      <c r="F660" s="324" t="s">
        <v>344</v>
      </c>
      <c r="G660" s="314"/>
      <c r="H660" s="350">
        <v>101</v>
      </c>
      <c r="I660" s="314" t="s">
        <v>46</v>
      </c>
      <c r="J660" s="312" t="str">
        <f t="shared" si="60"/>
        <v>Research and Development</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63"/>
        <v>RnD Industry Capital Cost Perc Reduction</v>
      </c>
      <c r="D661" s="324" t="s">
        <v>142</v>
      </c>
      <c r="E661" s="314"/>
      <c r="F661" s="324" t="s">
        <v>345</v>
      </c>
      <c r="G661" s="314"/>
      <c r="H661" s="350">
        <v>102</v>
      </c>
      <c r="I661" s="314" t="s">
        <v>46</v>
      </c>
      <c r="J661" s="312" t="str">
        <f t="shared" si="60"/>
        <v>Research and Development</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63"/>
        <v>RnD Industry Capital Cost Perc Reduction</v>
      </c>
      <c r="D662" s="324" t="s">
        <v>143</v>
      </c>
      <c r="E662" s="314"/>
      <c r="F662" s="324" t="s">
        <v>346</v>
      </c>
      <c r="G662" s="314"/>
      <c r="H662" s="350">
        <v>103</v>
      </c>
      <c r="I662" s="314" t="s">
        <v>46</v>
      </c>
      <c r="J662" s="312" t="str">
        <f t="shared" si="60"/>
        <v>Research and Development</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63"/>
        <v>RnD Industry Capital Cost Perc Reduction</v>
      </c>
      <c r="D663" s="324" t="s">
        <v>765</v>
      </c>
      <c r="E663" s="314"/>
      <c r="F663" s="324" t="s">
        <v>347</v>
      </c>
      <c r="G663" s="314"/>
      <c r="H663" s="350">
        <v>104</v>
      </c>
      <c r="I663" s="314" t="s">
        <v>46</v>
      </c>
      <c r="J663" s="312" t="str">
        <f t="shared" si="60"/>
        <v>Research and Development</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63"/>
        <v>RnD Industry Capital Cost Perc Reduction</v>
      </c>
      <c r="D664" s="324" t="s">
        <v>144</v>
      </c>
      <c r="E664" s="314"/>
      <c r="F664" s="324" t="s">
        <v>768</v>
      </c>
      <c r="G664" s="314"/>
      <c r="H664" s="350">
        <v>105</v>
      </c>
      <c r="I664" s="314" t="s">
        <v>46</v>
      </c>
      <c r="J664" s="312" t="str">
        <f t="shared" si="60"/>
        <v>Research and Development</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63"/>
        <v>RnD Industry Capital Cost Perc Reduction</v>
      </c>
      <c r="D665" s="324" t="s">
        <v>145</v>
      </c>
      <c r="E665" s="314"/>
      <c r="F665" s="324" t="s">
        <v>348</v>
      </c>
      <c r="G665" s="314"/>
      <c r="H665" s="350">
        <v>106</v>
      </c>
      <c r="I665" s="314" t="s">
        <v>46</v>
      </c>
      <c r="J665" s="312" t="str">
        <f t="shared" si="60"/>
        <v>Research and Development</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63"/>
        <v>RnD Industry Capital Cost Perc Reduction</v>
      </c>
      <c r="D666" s="324" t="s">
        <v>146</v>
      </c>
      <c r="E666" s="314"/>
      <c r="F666" s="324" t="s">
        <v>349</v>
      </c>
      <c r="G666" s="314"/>
      <c r="H666" s="350">
        <v>107</v>
      </c>
      <c r="I666" s="314" t="s">
        <v>46</v>
      </c>
      <c r="J666" s="312" t="str">
        <f t="shared" si="60"/>
        <v>Research and Development</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 t="shared" si="60"/>
        <v>Research and Development</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64">C$667</f>
        <v>RnD Transportation Capital Cost Perc Reduction</v>
      </c>
      <c r="D668" s="314" t="s">
        <v>542</v>
      </c>
      <c r="E668" s="314"/>
      <c r="F668" s="314" t="s">
        <v>500</v>
      </c>
      <c r="G668" s="314"/>
      <c r="H668" s="350">
        <v>109</v>
      </c>
      <c r="I668" s="314" t="s">
        <v>46</v>
      </c>
      <c r="J668" s="312" t="str">
        <f t="shared" si="60"/>
        <v>Research and Development</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64"/>
        <v>RnD Transportation Capital Cost Perc Reduction</v>
      </c>
      <c r="D669" s="314" t="s">
        <v>543</v>
      </c>
      <c r="E669" s="314"/>
      <c r="F669" s="314" t="s">
        <v>501</v>
      </c>
      <c r="G669" s="314"/>
      <c r="H669" s="350">
        <v>110</v>
      </c>
      <c r="I669" s="314" t="s">
        <v>46</v>
      </c>
      <c r="J669" s="312" t="str">
        <f t="shared" si="60"/>
        <v>Research and Development</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64"/>
        <v>RnD Transportation Capital Cost Perc Reduction</v>
      </c>
      <c r="D670" s="314" t="s">
        <v>544</v>
      </c>
      <c r="E670" s="314"/>
      <c r="F670" s="314" t="s">
        <v>502</v>
      </c>
      <c r="G670" s="314"/>
      <c r="H670" s="350">
        <v>111</v>
      </c>
      <c r="I670" s="314" t="s">
        <v>46</v>
      </c>
      <c r="J670" s="312" t="str">
        <f t="shared" si="60"/>
        <v>Research and Development</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64"/>
        <v>RnD Transportation Capital Cost Perc Reduction</v>
      </c>
      <c r="D671" s="314" t="s">
        <v>545</v>
      </c>
      <c r="E671" s="314"/>
      <c r="F671" s="314" t="s">
        <v>503</v>
      </c>
      <c r="G671" s="314"/>
      <c r="H671" s="350">
        <v>112</v>
      </c>
      <c r="I671" s="314" t="s">
        <v>46</v>
      </c>
      <c r="J671" s="312" t="str">
        <f t="shared" si="60"/>
        <v>Research and Development</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64"/>
        <v>RnD Transportation Capital Cost Perc Reduction</v>
      </c>
      <c r="D672" s="314" t="s">
        <v>861</v>
      </c>
      <c r="E672" s="314"/>
      <c r="F672" s="314" t="s">
        <v>1165</v>
      </c>
      <c r="G672" s="314"/>
      <c r="H672" s="350">
        <v>113</v>
      </c>
      <c r="I672" s="314" t="s">
        <v>46</v>
      </c>
      <c r="J672" s="312" t="str">
        <f t="shared" si="60"/>
        <v>Research and Development</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64"/>
        <v>RnD Transportation Capital Cost Perc Reduction</v>
      </c>
      <c r="D673" s="314" t="s">
        <v>860</v>
      </c>
      <c r="E673" s="314"/>
      <c r="F673" s="314" t="s">
        <v>1166</v>
      </c>
      <c r="G673" s="314"/>
      <c r="H673" s="350">
        <v>523</v>
      </c>
      <c r="I673" s="314" t="s">
        <v>46</v>
      </c>
      <c r="J673" s="312" t="str">
        <f t="shared" si="60"/>
        <v>Research and Development</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1176</v>
      </c>
      <c r="D674" s="324"/>
      <c r="E674" s="324"/>
      <c r="F674" s="324"/>
      <c r="G674" s="324"/>
      <c r="H674" s="333">
        <v>525</v>
      </c>
      <c r="I674" s="324" t="s">
        <v>46</v>
      </c>
      <c r="J674" s="312" t="str">
        <f t="shared" si="60"/>
        <v>Research and Development</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 t="shared" si="60"/>
        <v>Research and Development</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65">C$675</f>
        <v>RnD Building Fuel Use Perc Reduction</v>
      </c>
      <c r="D676" s="314" t="s">
        <v>121</v>
      </c>
      <c r="E676" s="314"/>
      <c r="F676" s="314" t="s">
        <v>333</v>
      </c>
      <c r="G676" s="314"/>
      <c r="H676" s="350">
        <v>115</v>
      </c>
      <c r="I676" s="314" t="s">
        <v>46</v>
      </c>
      <c r="J676" s="312" t="str">
        <f t="shared" si="60"/>
        <v>Research and Development</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65"/>
        <v>RnD Building Fuel Use Perc Reduction</v>
      </c>
      <c r="D677" s="314" t="s">
        <v>122</v>
      </c>
      <c r="E677" s="314"/>
      <c r="F677" s="314" t="s">
        <v>334</v>
      </c>
      <c r="G677" s="314"/>
      <c r="H677" s="350">
        <v>750</v>
      </c>
      <c r="I677" s="314" t="s">
        <v>47</v>
      </c>
      <c r="J677" s="312" t="str">
        <f t="shared" si="60"/>
        <v>Research and Development</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65"/>
        <v>RnD Building Fuel Use Perc Reduction</v>
      </c>
      <c r="D678" s="314" t="s">
        <v>123</v>
      </c>
      <c r="E678" s="314"/>
      <c r="F678" s="314" t="s">
        <v>335</v>
      </c>
      <c r="G678" s="314"/>
      <c r="H678" s="350">
        <v>117</v>
      </c>
      <c r="I678" s="314" t="s">
        <v>46</v>
      </c>
      <c r="J678" s="312" t="str">
        <f t="shared" si="60"/>
        <v>Research and Development</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65"/>
        <v>RnD Building Fuel Use Perc Reduction</v>
      </c>
      <c r="D679" s="314" t="s">
        <v>124</v>
      </c>
      <c r="E679" s="314"/>
      <c r="F679" s="314" t="s">
        <v>336</v>
      </c>
      <c r="G679" s="314"/>
      <c r="H679" s="350">
        <v>118</v>
      </c>
      <c r="I679" s="314" t="s">
        <v>46</v>
      </c>
      <c r="J679" s="312" t="str">
        <f t="shared" si="60"/>
        <v>Research and Development</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65"/>
        <v>RnD Building Fuel Use Perc Reduction</v>
      </c>
      <c r="D680" s="314" t="s">
        <v>125</v>
      </c>
      <c r="E680" s="314"/>
      <c r="F680" s="314" t="s">
        <v>337</v>
      </c>
      <c r="G680" s="314"/>
      <c r="H680" s="350">
        <v>119</v>
      </c>
      <c r="I680" s="314" t="s">
        <v>46</v>
      </c>
      <c r="J680" s="312" t="str">
        <f t="shared" si="60"/>
        <v>Research and Development</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 t="shared" si="60"/>
        <v>Research and Development</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 t="shared" si="60"/>
        <v>Research and Development</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66">C$682</f>
        <v>RnD Electricity Fuel Use Perc Reduction</v>
      </c>
      <c r="D683" s="324" t="s">
        <v>322</v>
      </c>
      <c r="E683" s="346"/>
      <c r="F683" s="324" t="s">
        <v>553</v>
      </c>
      <c r="G683" s="314"/>
      <c r="H683" s="350">
        <v>122</v>
      </c>
      <c r="I683" s="314" t="s">
        <v>46</v>
      </c>
      <c r="J683" s="312" t="str">
        <f t="shared" si="60"/>
        <v>Research and Development</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66"/>
        <v>RnD Electricity Fuel Use Perc Reduction</v>
      </c>
      <c r="D684" s="324" t="s">
        <v>80</v>
      </c>
      <c r="E684" s="346"/>
      <c r="F684" s="324" t="s">
        <v>338</v>
      </c>
      <c r="G684" s="314"/>
      <c r="H684" s="350">
        <v>123</v>
      </c>
      <c r="I684" s="314" t="s">
        <v>46</v>
      </c>
      <c r="J684" s="312" t="str">
        <f t="shared" si="60"/>
        <v>Research and Development</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66"/>
        <v>RnD Electricity Fuel Use Perc Reduction</v>
      </c>
      <c r="D685" s="324" t="s">
        <v>81</v>
      </c>
      <c r="E685" s="346"/>
      <c r="F685" s="324" t="s">
        <v>339</v>
      </c>
      <c r="G685" s="314"/>
      <c r="H685" s="350">
        <v>751</v>
      </c>
      <c r="I685" s="314" t="s">
        <v>47</v>
      </c>
      <c r="J685" s="312" t="str">
        <f t="shared" si="60"/>
        <v>Research and Development</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66"/>
        <v>RnD Electricity Fuel Use Perc Reduction</v>
      </c>
      <c r="D686" s="324" t="s">
        <v>472</v>
      </c>
      <c r="E686" s="346"/>
      <c r="F686" s="324" t="s">
        <v>476</v>
      </c>
      <c r="G686" s="314"/>
      <c r="H686" s="350">
        <v>752</v>
      </c>
      <c r="I686" s="314" t="s">
        <v>47</v>
      </c>
      <c r="J686" s="312" t="str">
        <f t="shared" si="60"/>
        <v>Research and Development</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66"/>
        <v>RnD Electricity Fuel Use Perc Reduction</v>
      </c>
      <c r="D687" s="324" t="s">
        <v>82</v>
      </c>
      <c r="E687" s="346"/>
      <c r="F687" s="324" t="s">
        <v>340</v>
      </c>
      <c r="G687" s="314"/>
      <c r="H687" s="350">
        <v>753</v>
      </c>
      <c r="I687" s="314" t="s">
        <v>47</v>
      </c>
      <c r="J687" s="312" t="str">
        <f t="shared" si="60"/>
        <v>Research and Development</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66"/>
        <v>RnD Electricity Fuel Use Perc Reduction</v>
      </c>
      <c r="D688" s="324" t="s">
        <v>83</v>
      </c>
      <c r="E688" s="346"/>
      <c r="F688" s="324" t="s">
        <v>341</v>
      </c>
      <c r="G688" s="314"/>
      <c r="H688" s="350">
        <v>754</v>
      </c>
      <c r="I688" s="314" t="s">
        <v>47</v>
      </c>
      <c r="J688" s="312" t="str">
        <f t="shared" si="60"/>
        <v>Research and Development</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66"/>
        <v>RnD Electricity Fuel Use Perc Reduction</v>
      </c>
      <c r="D689" s="324" t="s">
        <v>84</v>
      </c>
      <c r="E689" s="346"/>
      <c r="F689" s="324" t="s">
        <v>342</v>
      </c>
      <c r="G689" s="314"/>
      <c r="H689" s="350">
        <v>124</v>
      </c>
      <c r="I689" s="314" t="s">
        <v>46</v>
      </c>
      <c r="J689" s="312" t="str">
        <f t="shared" si="60"/>
        <v>Research and Development</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66"/>
        <v>RnD Electricity Fuel Use Perc Reduction</v>
      </c>
      <c r="D690" s="324" t="s">
        <v>325</v>
      </c>
      <c r="E690" s="346"/>
      <c r="F690" s="324" t="s">
        <v>554</v>
      </c>
      <c r="G690" s="314"/>
      <c r="H690" s="350">
        <v>193</v>
      </c>
      <c r="I690" s="314" t="s">
        <v>46</v>
      </c>
      <c r="J690" s="312" t="str">
        <f t="shared" si="60"/>
        <v>Research and Development</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67">C$682</f>
        <v>RnD Electricity Fuel Use Perc Reduction</v>
      </c>
      <c r="D691" s="324" t="s">
        <v>468</v>
      </c>
      <c r="E691" s="346"/>
      <c r="F691" s="324" t="s">
        <v>469</v>
      </c>
      <c r="G691" s="314"/>
      <c r="H691" s="350">
        <v>181</v>
      </c>
      <c r="I691" s="314" t="s">
        <v>46</v>
      </c>
      <c r="J691" s="312" t="str">
        <f t="shared" si="60"/>
        <v>Research and Development</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67"/>
        <v>RnD Electricity Fuel Use Perc Reduction</v>
      </c>
      <c r="D692" s="324" t="s">
        <v>477</v>
      </c>
      <c r="E692" s="346"/>
      <c r="F692" s="324" t="s">
        <v>479</v>
      </c>
      <c r="G692" s="314"/>
      <c r="H692" s="350">
        <v>755</v>
      </c>
      <c r="I692" s="314" t="s">
        <v>47</v>
      </c>
      <c r="J692" s="312" t="str">
        <f t="shared" si="60"/>
        <v>Research and Development</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 t="shared" si="60"/>
        <v>Research and Development</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68">C$693</f>
        <v>RnD Industry Fuel Use Perc Reduction</v>
      </c>
      <c r="D694" s="324" t="s">
        <v>141</v>
      </c>
      <c r="E694" s="314"/>
      <c r="F694" s="324" t="s">
        <v>344</v>
      </c>
      <c r="G694" s="314"/>
      <c r="H694" s="350">
        <v>126</v>
      </c>
      <c r="I694" s="314" t="s">
        <v>46</v>
      </c>
      <c r="J694" s="312" t="str">
        <f t="shared" si="60"/>
        <v>Research and Development</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68"/>
        <v>RnD Industry Fuel Use Perc Reduction</v>
      </c>
      <c r="D695" s="324" t="s">
        <v>142</v>
      </c>
      <c r="E695" s="314"/>
      <c r="F695" s="324" t="s">
        <v>345</v>
      </c>
      <c r="G695" s="314"/>
      <c r="H695" s="350">
        <v>127</v>
      </c>
      <c r="I695" s="314" t="s">
        <v>46</v>
      </c>
      <c r="J695" s="312" t="str">
        <f t="shared" si="60"/>
        <v>Research and Development</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68"/>
        <v>RnD Industry Fuel Use Perc Reduction</v>
      </c>
      <c r="D696" s="324" t="s">
        <v>143</v>
      </c>
      <c r="E696" s="314"/>
      <c r="F696" s="324" t="s">
        <v>346</v>
      </c>
      <c r="G696" s="314"/>
      <c r="H696" s="350">
        <v>128</v>
      </c>
      <c r="I696" s="314" t="s">
        <v>46</v>
      </c>
      <c r="J696" s="312" t="str">
        <f t="shared" si="60"/>
        <v>Research and Development</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68"/>
        <v>RnD Industry Fuel Use Perc Reduction</v>
      </c>
      <c r="D697" s="324" t="s">
        <v>765</v>
      </c>
      <c r="E697" s="314"/>
      <c r="F697" s="324" t="s">
        <v>347</v>
      </c>
      <c r="G697" s="314"/>
      <c r="H697" s="350">
        <v>129</v>
      </c>
      <c r="I697" s="314" t="s">
        <v>46</v>
      </c>
      <c r="J697" s="312" t="str">
        <f t="shared" si="60"/>
        <v>Research and Development</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68"/>
        <v>RnD Industry Fuel Use Perc Reduction</v>
      </c>
      <c r="D698" s="324" t="s">
        <v>144</v>
      </c>
      <c r="E698" s="314"/>
      <c r="F698" s="324" t="s">
        <v>768</v>
      </c>
      <c r="G698" s="314"/>
      <c r="H698" s="350">
        <v>130</v>
      </c>
      <c r="I698" s="314" t="s">
        <v>46</v>
      </c>
      <c r="J698" s="312" t="str">
        <f t="shared" si="60"/>
        <v>Research and Development</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68"/>
        <v>RnD Industry Fuel Use Perc Reduction</v>
      </c>
      <c r="D699" s="324" t="s">
        <v>145</v>
      </c>
      <c r="E699" s="314"/>
      <c r="F699" s="324" t="s">
        <v>348</v>
      </c>
      <c r="G699" s="314"/>
      <c r="H699" s="350">
        <v>131</v>
      </c>
      <c r="I699" s="314" t="s">
        <v>46</v>
      </c>
      <c r="J699" s="312" t="str">
        <f t="shared" si="60"/>
        <v>Research and Development</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68"/>
        <v>RnD Industry Fuel Use Perc Reduction</v>
      </c>
      <c r="D700" s="324" t="s">
        <v>146</v>
      </c>
      <c r="E700" s="314"/>
      <c r="F700" s="324" t="s">
        <v>349</v>
      </c>
      <c r="G700" s="314"/>
      <c r="H700" s="350">
        <v>132</v>
      </c>
      <c r="I700" s="314" t="s">
        <v>46</v>
      </c>
      <c r="J700" s="312" t="str">
        <f t="shared" si="60"/>
        <v>Research and Development</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 t="shared" si="60"/>
        <v>Research and Development</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69">C$701</f>
        <v>RnD Transportation Fuel Use Perc Reduction</v>
      </c>
      <c r="D702" s="314" t="s">
        <v>542</v>
      </c>
      <c r="E702" s="314"/>
      <c r="F702" s="314" t="s">
        <v>500</v>
      </c>
      <c r="G702" s="314"/>
      <c r="H702" s="350">
        <v>134</v>
      </c>
      <c r="I702" s="314" t="s">
        <v>46</v>
      </c>
      <c r="J702" s="312" t="str">
        <f t="shared" si="60"/>
        <v>Research and Development</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69"/>
        <v>RnD Transportation Fuel Use Perc Reduction</v>
      </c>
      <c r="D703" s="314" t="s">
        <v>543</v>
      </c>
      <c r="E703" s="314"/>
      <c r="F703" s="314" t="s">
        <v>501</v>
      </c>
      <c r="G703" s="314"/>
      <c r="H703" s="350">
        <v>135</v>
      </c>
      <c r="I703" s="314" t="s">
        <v>46</v>
      </c>
      <c r="J703" s="312" t="str">
        <f t="shared" si="60"/>
        <v>Research and Development</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69"/>
        <v>RnD Transportation Fuel Use Perc Reduction</v>
      </c>
      <c r="D704" s="314" t="s">
        <v>544</v>
      </c>
      <c r="E704" s="314"/>
      <c r="F704" s="314" t="s">
        <v>502</v>
      </c>
      <c r="G704" s="314"/>
      <c r="H704" s="350">
        <v>136</v>
      </c>
      <c r="I704" s="314" t="s">
        <v>46</v>
      </c>
      <c r="J704" s="312" t="str">
        <f t="shared" si="60"/>
        <v>Research and Development</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69"/>
        <v>RnD Transportation Fuel Use Perc Reduction</v>
      </c>
      <c r="D705" s="314" t="s">
        <v>545</v>
      </c>
      <c r="E705" s="314"/>
      <c r="F705" s="314" t="s">
        <v>503</v>
      </c>
      <c r="G705" s="314"/>
      <c r="H705" s="350">
        <v>137</v>
      </c>
      <c r="I705" s="314" t="s">
        <v>46</v>
      </c>
      <c r="J705" s="312" t="str">
        <f t="shared" si="60"/>
        <v>Research and Development</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69"/>
        <v>RnD Transportation Fuel Use Perc Reduction</v>
      </c>
      <c r="D706" s="314" t="s">
        <v>861</v>
      </c>
      <c r="E706" s="314"/>
      <c r="F706" s="314" t="s">
        <v>1165</v>
      </c>
      <c r="G706" s="314"/>
      <c r="H706" s="350">
        <v>138</v>
      </c>
      <c r="I706" s="314" t="s">
        <v>46</v>
      </c>
      <c r="J706" s="312" t="str">
        <f t="shared" si="60"/>
        <v>Research and Development</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69"/>
        <v>RnD Transportation Fuel Use Perc Reduction</v>
      </c>
      <c r="D707" s="314" t="s">
        <v>860</v>
      </c>
      <c r="E707" s="314"/>
      <c r="F707" s="314" t="s">
        <v>1166</v>
      </c>
      <c r="G707" s="314"/>
      <c r="H707" s="350">
        <v>524</v>
      </c>
      <c r="I707" s="314" t="s">
        <v>46</v>
      </c>
      <c r="J707" s="312" t="str">
        <f t="shared" ref="J707" si="70">A707</f>
        <v>Research and Development</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1201</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1355</v>
      </c>
      <c r="D709" s="5" t="s">
        <v>1364</v>
      </c>
      <c r="F709" s="5" t="s">
        <v>1369</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71">C$709</f>
        <v>GRA for Carbon Tax Revenue</v>
      </c>
      <c r="D710" s="5" t="s">
        <v>1365</v>
      </c>
      <c r="F710" s="5" t="s">
        <v>1392</v>
      </c>
      <c r="H710" s="71">
        <v>546</v>
      </c>
      <c r="I710" s="320" t="str">
        <f t="shared" ref="I710:I713" si="72">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73">C$709</f>
        <v>GRA for Carbon Tax Revenue</v>
      </c>
      <c r="D711" s="5" t="s">
        <v>1366</v>
      </c>
      <c r="F711" s="5" t="s">
        <v>1370</v>
      </c>
      <c r="H711" s="71">
        <v>547</v>
      </c>
      <c r="I711" s="320" t="str">
        <f t="shared" si="72"/>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73"/>
        <v>GRA for Carbon Tax Revenue</v>
      </c>
      <c r="D712" s="5" t="s">
        <v>1367</v>
      </c>
      <c r="F712" s="5" t="s">
        <v>1371</v>
      </c>
      <c r="H712" s="71">
        <v>548</v>
      </c>
      <c r="I712" s="320" t="str">
        <f t="shared" si="72"/>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73"/>
        <v>GRA for Carbon Tax Revenue</v>
      </c>
      <c r="D713" s="5" t="s">
        <v>1368</v>
      </c>
      <c r="F713" s="5" t="s">
        <v>1372</v>
      </c>
      <c r="H713" s="71">
        <v>549</v>
      </c>
      <c r="I713" s="320" t="str">
        <f t="shared" si="72"/>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1356</v>
      </c>
      <c r="D714" s="5" t="s">
        <v>1364</v>
      </c>
      <c r="F714" s="5" t="s">
        <v>1369</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74">C$714</f>
        <v>GRA for Fuel Tax Revenue</v>
      </c>
      <c r="D715" s="5" t="s">
        <v>1365</v>
      </c>
      <c r="F715" s="5" t="s">
        <v>1392</v>
      </c>
      <c r="H715" s="71">
        <v>551</v>
      </c>
      <c r="I715" s="320" t="str">
        <f t="shared" ref="I715:I718" si="75">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74"/>
        <v>GRA for Fuel Tax Revenue</v>
      </c>
      <c r="D716" s="5" t="s">
        <v>1366</v>
      </c>
      <c r="F716" s="5" t="s">
        <v>1370</v>
      </c>
      <c r="H716" s="71">
        <v>552</v>
      </c>
      <c r="I716" s="320" t="str">
        <f t="shared" si="75"/>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74"/>
        <v>GRA for Fuel Tax Revenue</v>
      </c>
      <c r="D717" s="5" t="s">
        <v>1367</v>
      </c>
      <c r="F717" s="5" t="s">
        <v>1371</v>
      </c>
      <c r="H717" s="71">
        <v>553</v>
      </c>
      <c r="I717" s="320" t="str">
        <f t="shared" si="75"/>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74"/>
        <v>GRA for Fuel Tax Revenue</v>
      </c>
      <c r="D718" s="5" t="s">
        <v>1368</v>
      </c>
      <c r="F718" s="5" t="s">
        <v>1372</v>
      </c>
      <c r="H718" s="71">
        <v>554</v>
      </c>
      <c r="I718" s="320" t="str">
        <f t="shared" si="75"/>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1357</v>
      </c>
      <c r="D719" s="5" t="s">
        <v>1364</v>
      </c>
      <c r="F719" s="5" t="s">
        <v>1369</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76">C$719</f>
        <v>GRA for EV Subsidy</v>
      </c>
      <c r="D720" s="5" t="s">
        <v>1365</v>
      </c>
      <c r="F720" s="5" t="s">
        <v>1392</v>
      </c>
      <c r="H720" s="71">
        <v>556</v>
      </c>
      <c r="I720" s="320" t="str">
        <f t="shared" ref="I720:I723" si="77">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76"/>
        <v>GRA for EV Subsidy</v>
      </c>
      <c r="D721" s="5" t="s">
        <v>1366</v>
      </c>
      <c r="F721" s="5" t="s">
        <v>1370</v>
      </c>
      <c r="H721" s="71">
        <v>557</v>
      </c>
      <c r="I721" s="320" t="str">
        <f t="shared" si="77"/>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76"/>
        <v>GRA for EV Subsidy</v>
      </c>
      <c r="D722" s="5" t="s">
        <v>1367</v>
      </c>
      <c r="F722" s="5" t="s">
        <v>1371</v>
      </c>
      <c r="H722" s="71">
        <v>558</v>
      </c>
      <c r="I722" s="320" t="str">
        <f t="shared" si="77"/>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76"/>
        <v>GRA for EV Subsidy</v>
      </c>
      <c r="D723" s="5" t="s">
        <v>1368</v>
      </c>
      <c r="F723" s="5" t="s">
        <v>1372</v>
      </c>
      <c r="H723" s="71">
        <v>559</v>
      </c>
      <c r="I723" s="320" t="str">
        <f t="shared" si="77"/>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1358</v>
      </c>
      <c r="D724" s="5" t="s">
        <v>1364</v>
      </c>
      <c r="F724" s="5" t="s">
        <v>1369</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78">C$724</f>
        <v>GRA for Electricity Generation Subsidies</v>
      </c>
      <c r="D725" s="5" t="s">
        <v>1365</v>
      </c>
      <c r="F725" s="5" t="s">
        <v>1392</v>
      </c>
      <c r="H725" s="71">
        <v>561</v>
      </c>
      <c r="I725" s="320" t="str">
        <f t="shared" ref="I725:I728" si="79">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78"/>
        <v>GRA for Electricity Generation Subsidies</v>
      </c>
      <c r="D726" s="5" t="s">
        <v>1366</v>
      </c>
      <c r="F726" s="5" t="s">
        <v>1370</v>
      </c>
      <c r="H726" s="71">
        <v>562</v>
      </c>
      <c r="I726" s="320" t="str">
        <f t="shared" si="79"/>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78"/>
        <v>GRA for Electricity Generation Subsidies</v>
      </c>
      <c r="D727" s="5" t="s">
        <v>1367</v>
      </c>
      <c r="F727" s="5" t="s">
        <v>1371</v>
      </c>
      <c r="H727" s="71">
        <v>563</v>
      </c>
      <c r="I727" s="320" t="str">
        <f t="shared" si="79"/>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78"/>
        <v>GRA for Electricity Generation Subsidies</v>
      </c>
      <c r="D728" s="5" t="s">
        <v>1368</v>
      </c>
      <c r="F728" s="5" t="s">
        <v>1372</v>
      </c>
      <c r="H728" s="71">
        <v>564</v>
      </c>
      <c r="I728" s="320" t="str">
        <f t="shared" si="79"/>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1359</v>
      </c>
      <c r="D729" s="5" t="s">
        <v>1364</v>
      </c>
      <c r="F729" s="5" t="s">
        <v>1369</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80">C$729</f>
        <v>GRA for Electricity Capacity Construction Subsidies</v>
      </c>
      <c r="D730" s="5" t="s">
        <v>1365</v>
      </c>
      <c r="F730" s="5" t="s">
        <v>1392</v>
      </c>
      <c r="H730" s="71">
        <v>566</v>
      </c>
      <c r="I730" s="320" t="str">
        <f t="shared" ref="I730:I733" si="81">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80"/>
        <v>GRA for Electricity Capacity Construction Subsidies</v>
      </c>
      <c r="D731" s="5" t="s">
        <v>1366</v>
      </c>
      <c r="F731" s="5" t="s">
        <v>1370</v>
      </c>
      <c r="H731" s="71">
        <v>567</v>
      </c>
      <c r="I731" s="320" t="str">
        <f t="shared" si="81"/>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80"/>
        <v>GRA for Electricity Capacity Construction Subsidies</v>
      </c>
      <c r="D732" s="5" t="s">
        <v>1367</v>
      </c>
      <c r="F732" s="5" t="s">
        <v>1371</v>
      </c>
      <c r="H732" s="71">
        <v>568</v>
      </c>
      <c r="I732" s="320" t="str">
        <f t="shared" si="81"/>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80"/>
        <v>GRA for Electricity Capacity Construction Subsidies</v>
      </c>
      <c r="D733" s="5" t="s">
        <v>1368</v>
      </c>
      <c r="F733" s="5" t="s">
        <v>1372</v>
      </c>
      <c r="H733" s="71">
        <v>569</v>
      </c>
      <c r="I733" s="320" t="str">
        <f t="shared" si="81"/>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1360</v>
      </c>
      <c r="D734" s="5" t="s">
        <v>1364</v>
      </c>
      <c r="F734" s="5" t="s">
        <v>1369</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82">C$734</f>
        <v>GRA for Distributed Solar Subsidy</v>
      </c>
      <c r="D735" s="5" t="s">
        <v>1365</v>
      </c>
      <c r="F735" s="5" t="s">
        <v>1392</v>
      </c>
      <c r="H735" s="71">
        <v>571</v>
      </c>
      <c r="I735" s="320" t="str">
        <f t="shared" ref="I735:I738" si="83">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82"/>
        <v>GRA for Distributed Solar Subsidy</v>
      </c>
      <c r="D736" s="5" t="s">
        <v>1366</v>
      </c>
      <c r="F736" s="5" t="s">
        <v>1370</v>
      </c>
      <c r="H736" s="71">
        <v>572</v>
      </c>
      <c r="I736" s="320" t="str">
        <f t="shared" si="83"/>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82"/>
        <v>GRA for Distributed Solar Subsidy</v>
      </c>
      <c r="D737" s="5" t="s">
        <v>1367</v>
      </c>
      <c r="F737" s="5" t="s">
        <v>1371</v>
      </c>
      <c r="H737" s="71">
        <v>573</v>
      </c>
      <c r="I737" s="320" t="str">
        <f t="shared" si="83"/>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82"/>
        <v>GRA for Distributed Solar Subsidy</v>
      </c>
      <c r="D738" s="5" t="s">
        <v>1368</v>
      </c>
      <c r="F738" s="5" t="s">
        <v>1372</v>
      </c>
      <c r="H738" s="71">
        <v>574</v>
      </c>
      <c r="I738" s="320" t="str">
        <f t="shared" si="83"/>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1361</v>
      </c>
      <c r="D739" s="5" t="s">
        <v>1364</v>
      </c>
      <c r="F739" s="5" t="s">
        <v>1369</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84">C$739</f>
        <v>GRA for Fuel Subsidies</v>
      </c>
      <c r="D740" s="5" t="s">
        <v>1365</v>
      </c>
      <c r="F740" s="5" t="s">
        <v>1392</v>
      </c>
      <c r="H740" s="71">
        <v>576</v>
      </c>
      <c r="I740" s="320" t="str">
        <f t="shared" ref="I740:I743" si="85">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84"/>
        <v>GRA for Fuel Subsidies</v>
      </c>
      <c r="D741" s="5" t="s">
        <v>1366</v>
      </c>
      <c r="F741" s="5" t="s">
        <v>1370</v>
      </c>
      <c r="H741" s="71">
        <v>577</v>
      </c>
      <c r="I741" s="320" t="str">
        <f t="shared" si="85"/>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84"/>
        <v>GRA for Fuel Subsidies</v>
      </c>
      <c r="D742" s="5" t="s">
        <v>1367</v>
      </c>
      <c r="F742" s="5" t="s">
        <v>1371</v>
      </c>
      <c r="H742" s="71">
        <v>578</v>
      </c>
      <c r="I742" s="320" t="str">
        <f t="shared" si="85"/>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84"/>
        <v>GRA for Fuel Subsidies</v>
      </c>
      <c r="D743" s="5" t="s">
        <v>1368</v>
      </c>
      <c r="F743" s="5" t="s">
        <v>1372</v>
      </c>
      <c r="H743" s="71">
        <v>579</v>
      </c>
      <c r="I743" s="320" t="str">
        <f t="shared" si="85"/>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1362</v>
      </c>
      <c r="D744" s="5" t="s">
        <v>1364</v>
      </c>
      <c r="F744" s="5" t="s">
        <v>1369</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86">C$744</f>
        <v>GRA for National Debt Interest</v>
      </c>
      <c r="D745" s="5" t="s">
        <v>1365</v>
      </c>
      <c r="F745" s="5" t="s">
        <v>1392</v>
      </c>
      <c r="H745" s="71">
        <v>581</v>
      </c>
      <c r="I745" s="320" t="str">
        <f t="shared" ref="I745:I748" si="87">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86"/>
        <v>GRA for National Debt Interest</v>
      </c>
      <c r="D746" s="5" t="s">
        <v>1366</v>
      </c>
      <c r="F746" s="5" t="s">
        <v>1370</v>
      </c>
      <c r="H746" s="71">
        <v>582</v>
      </c>
      <c r="I746" s="320" t="str">
        <f t="shared" si="87"/>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86"/>
        <v>GRA for National Debt Interest</v>
      </c>
      <c r="D747" s="5" t="s">
        <v>1367</v>
      </c>
      <c r="F747" s="5" t="s">
        <v>1371</v>
      </c>
      <c r="H747" s="71">
        <v>583</v>
      </c>
      <c r="I747" s="320" t="str">
        <f t="shared" si="87"/>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86"/>
        <v>GRA for National Debt Interest</v>
      </c>
      <c r="D748" s="5" t="s">
        <v>1368</v>
      </c>
      <c r="F748" s="5" t="s">
        <v>1372</v>
      </c>
      <c r="H748" s="71">
        <v>584</v>
      </c>
      <c r="I748" s="320" t="str">
        <f t="shared" si="87"/>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1363</v>
      </c>
      <c r="D749" s="5" t="s">
        <v>1364</v>
      </c>
      <c r="F749" s="5" t="s">
        <v>1369</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88">C$749</f>
        <v>GRA for Remaining Government Cash Flow Changes</v>
      </c>
      <c r="D750" s="5" t="s">
        <v>1365</v>
      </c>
      <c r="F750" s="5" t="s">
        <v>1392</v>
      </c>
      <c r="H750" s="71">
        <v>586</v>
      </c>
      <c r="I750" s="320" t="str">
        <f t="shared" ref="I750:I753" si="89">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90">C$749</f>
        <v>GRA for Remaining Government Cash Flow Changes</v>
      </c>
      <c r="D751" s="5" t="s">
        <v>1366</v>
      </c>
      <c r="F751" s="5" t="s">
        <v>1370</v>
      </c>
      <c r="H751" s="71">
        <v>587</v>
      </c>
      <c r="I751" s="320" t="str">
        <f t="shared" si="89"/>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90"/>
        <v>GRA for Remaining Government Cash Flow Changes</v>
      </c>
      <c r="D752" s="5" t="s">
        <v>1367</v>
      </c>
      <c r="F752" s="5" t="s">
        <v>1371</v>
      </c>
      <c r="H752" s="71">
        <v>588</v>
      </c>
      <c r="I752" s="320" t="str">
        <f t="shared" si="89"/>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90"/>
        <v>GRA for Remaining Government Cash Flow Changes</v>
      </c>
      <c r="D753" s="5" t="s">
        <v>1368</v>
      </c>
      <c r="F753" s="5" t="s">
        <v>1372</v>
      </c>
      <c r="H753" s="71">
        <v>589</v>
      </c>
      <c r="I753" s="320" t="str">
        <f t="shared" si="89"/>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B1" zoomScale="80" zoomScaleNormal="80" workbookViewId="0">
      <selection activeCell="J14" sqref="J14"/>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343" customWidth="1"/>
    <col min="14" max="14" width="67.5703125" style="5" customWidth="1"/>
    <col min="15" max="16384" width="9.140625" style="5"/>
  </cols>
  <sheetData>
    <row r="1" spans="1:14">
      <c r="A1" s="8" t="s">
        <v>1776</v>
      </c>
      <c r="M1" s="5"/>
    </row>
    <row r="2" spans="1:14">
      <c r="A2" s="16" t="s">
        <v>1777</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709</v>
      </c>
      <c r="C4" s="5" t="s">
        <v>704</v>
      </c>
      <c r="D4" s="5" t="s">
        <v>703</v>
      </c>
      <c r="E4" s="5" t="s">
        <v>705</v>
      </c>
      <c r="F4" s="5">
        <v>0</v>
      </c>
      <c r="G4" s="5">
        <v>1</v>
      </c>
      <c r="H4" s="5">
        <v>0.02</v>
      </c>
      <c r="I4" s="5" t="s">
        <v>706</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708</v>
      </c>
      <c r="L4" s="5" t="s">
        <v>707</v>
      </c>
      <c r="M4" s="5" t="s">
        <v>1765</v>
      </c>
    </row>
    <row r="5" spans="1:14">
      <c r="A5" s="5" t="s">
        <v>4</v>
      </c>
      <c r="B5" s="5" t="s">
        <v>787</v>
      </c>
      <c r="C5" s="5" t="s">
        <v>788</v>
      </c>
      <c r="D5" s="5" t="s">
        <v>788</v>
      </c>
      <c r="E5" s="5" t="s">
        <v>789</v>
      </c>
      <c r="F5" s="5">
        <v>0</v>
      </c>
      <c r="G5" s="5">
        <v>250</v>
      </c>
      <c r="H5" s="5">
        <v>5</v>
      </c>
      <c r="I5" s="5" t="s">
        <v>790</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1054</v>
      </c>
      <c r="M5" s="5" t="s">
        <v>1766</v>
      </c>
    </row>
    <row r="6" spans="1:14">
      <c r="A6" s="5" t="s">
        <v>4</v>
      </c>
      <c r="B6" s="5" t="s">
        <v>783</v>
      </c>
      <c r="C6" s="5" t="s">
        <v>784</v>
      </c>
      <c r="D6" s="5" t="s">
        <v>791</v>
      </c>
      <c r="E6" s="5" t="s">
        <v>785</v>
      </c>
      <c r="F6" s="5">
        <v>0</v>
      </c>
      <c r="G6" s="5">
        <v>1</v>
      </c>
      <c r="H6" s="5">
        <v>0.02</v>
      </c>
      <c r="I6" s="5" t="s">
        <v>786</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1055</v>
      </c>
      <c r="M6" s="5" t="s">
        <v>1767</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1712</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1768</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1760</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1746</v>
      </c>
      <c r="N10" s="5" t="s">
        <v>386</v>
      </c>
    </row>
    <row r="11" spans="1:14">
      <c r="A11" s="5" t="s">
        <v>4</v>
      </c>
      <c r="B11" s="5" t="s">
        <v>830</v>
      </c>
      <c r="C11" s="5" t="s">
        <v>831</v>
      </c>
      <c r="D11" s="5" t="s">
        <v>832</v>
      </c>
      <c r="E11" s="5" t="s">
        <v>833</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1056</v>
      </c>
      <c r="M11" s="5" t="s">
        <v>1769</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1770</v>
      </c>
    </row>
    <row r="13" spans="1:14">
      <c r="A13" s="5" t="s">
        <v>4</v>
      </c>
      <c r="B13" s="5" t="s">
        <v>1403</v>
      </c>
      <c r="C13" s="5" t="s">
        <v>1404</v>
      </c>
      <c r="D13" s="5" t="s">
        <v>1403</v>
      </c>
      <c r="E13" s="5" t="s">
        <v>1405</v>
      </c>
      <c r="F13" s="5">
        <v>0</v>
      </c>
      <c r="G13" s="5">
        <v>0.35</v>
      </c>
      <c r="H13" s="5">
        <v>0.01</v>
      </c>
      <c r="I13" s="5" t="s">
        <v>1749</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1750</v>
      </c>
    </row>
    <row r="14" spans="1:14" ht="161.1" customHeight="1">
      <c r="A14" s="5" t="s">
        <v>74</v>
      </c>
      <c r="B14" s="5" t="s">
        <v>15</v>
      </c>
      <c r="C14" s="5" t="s">
        <v>822</v>
      </c>
      <c r="D14" s="5" t="s">
        <v>15</v>
      </c>
      <c r="E14" s="5" t="s">
        <v>821</v>
      </c>
      <c r="F14" s="5">
        <v>0</v>
      </c>
      <c r="G14" s="5">
        <v>1</v>
      </c>
      <c r="H14" s="5">
        <v>0.01</v>
      </c>
      <c r="I14" s="5" t="s">
        <v>119</v>
      </c>
      <c r="J14" s="480"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1733</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1771</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1734</v>
      </c>
    </row>
    <row r="20" spans="1:13">
      <c r="A20" s="5" t="s">
        <v>74</v>
      </c>
      <c r="B20" s="5" t="s">
        <v>797</v>
      </c>
      <c r="C20" s="5" t="s">
        <v>796</v>
      </c>
      <c r="D20" s="5" t="s">
        <v>16</v>
      </c>
      <c r="E20" s="5" t="s">
        <v>602</v>
      </c>
      <c r="F20" s="5">
        <v>0</v>
      </c>
      <c r="G20" s="5">
        <v>0.5</v>
      </c>
      <c r="H20" s="5">
        <v>0.01</v>
      </c>
      <c r="I20" s="5" t="s">
        <v>798</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1724</v>
      </c>
      <c r="D23" s="5" t="s">
        <v>1725</v>
      </c>
      <c r="E23" s="5" t="s">
        <v>1726</v>
      </c>
      <c r="F23" s="5">
        <v>0</v>
      </c>
      <c r="G23" s="5">
        <v>1</v>
      </c>
      <c r="H23" s="5">
        <v>0.01</v>
      </c>
      <c r="I23" s="5" t="s">
        <v>1188</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1735</v>
      </c>
    </row>
    <row r="24" spans="1:13">
      <c r="A24" s="5" t="s">
        <v>8</v>
      </c>
      <c r="B24" s="5" t="s">
        <v>1102</v>
      </c>
      <c r="C24" s="5" t="s">
        <v>1103</v>
      </c>
      <c r="D24" s="5" t="s">
        <v>1102</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780</v>
      </c>
      <c r="L24" s="5" t="s">
        <v>781</v>
      </c>
      <c r="M24" s="5" t="s">
        <v>1772</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1773</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1773</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1736</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1737</v>
      </c>
    </row>
    <row r="30" spans="1:13">
      <c r="A30" s="5" t="s">
        <v>8</v>
      </c>
      <c r="B30" s="5" t="s">
        <v>19</v>
      </c>
      <c r="C30" s="5" t="s">
        <v>1386</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1738</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1739</v>
      </c>
    </row>
    <row r="32" spans="1:13" ht="30">
      <c r="A32" s="5" t="s">
        <v>8</v>
      </c>
      <c r="B32" s="5" t="s">
        <v>1722</v>
      </c>
      <c r="C32" s="5" t="s">
        <v>1723</v>
      </c>
      <c r="D32" s="5" t="s">
        <v>1722</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1102</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700</v>
      </c>
      <c r="L37" s="5" t="s">
        <v>699</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1740</v>
      </c>
    </row>
    <row r="39" spans="1:14">
      <c r="A39" s="5" t="s">
        <v>8</v>
      </c>
      <c r="B39" s="5" t="s">
        <v>1160</v>
      </c>
      <c r="C39" s="5" t="s">
        <v>1162</v>
      </c>
      <c r="D39" s="5" t="s">
        <v>1160</v>
      </c>
      <c r="E39" s="5" t="s">
        <v>1163</v>
      </c>
      <c r="F39" s="5">
        <v>0</v>
      </c>
      <c r="G39" s="5">
        <v>1</v>
      </c>
      <c r="H39" s="5">
        <v>0.01</v>
      </c>
      <c r="I39" s="5" t="s">
        <v>1164</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1161</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1727</v>
      </c>
      <c r="D41" s="455" t="s">
        <v>1730</v>
      </c>
      <c r="E41" s="404" t="s">
        <v>1731</v>
      </c>
      <c r="F41" s="5">
        <v>0</v>
      </c>
      <c r="G41" s="5">
        <v>1</v>
      </c>
      <c r="H41" s="5">
        <v>0.01</v>
      </c>
      <c r="I41" s="5" t="s">
        <v>1188</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1735</v>
      </c>
    </row>
    <row r="42" spans="1:14">
      <c r="A42" s="5" t="s">
        <v>9</v>
      </c>
      <c r="B42" s="5" t="s">
        <v>21</v>
      </c>
      <c r="C42" s="5" t="s">
        <v>1142</v>
      </c>
      <c r="D42" s="5" t="s">
        <v>21</v>
      </c>
      <c r="E42" s="5" t="s">
        <v>1143</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1741</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1742</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1743</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1744</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1047</v>
      </c>
      <c r="C47" s="5" t="s">
        <v>718</v>
      </c>
      <c r="D47" s="5" t="s">
        <v>1047</v>
      </c>
      <c r="E47" s="5" t="s">
        <v>732</v>
      </c>
      <c r="F47" s="5">
        <v>0</v>
      </c>
      <c r="G47" s="5">
        <v>1</v>
      </c>
      <c r="H47" s="5">
        <v>0.01</v>
      </c>
      <c r="I47" s="5" t="s">
        <v>731</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1062</v>
      </c>
      <c r="M47" s="5"/>
    </row>
    <row r="48" spans="1:14">
      <c r="A48" s="5" t="s">
        <v>9</v>
      </c>
      <c r="B48" s="5" t="s">
        <v>1147</v>
      </c>
      <c r="C48" s="5" t="s">
        <v>1150</v>
      </c>
      <c r="D48" s="5" t="s">
        <v>1154</v>
      </c>
      <c r="E48" s="5" t="s">
        <v>1155</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1148</v>
      </c>
      <c r="C49" s="5" t="s">
        <v>1151</v>
      </c>
      <c r="D49" s="5" t="s">
        <v>1154</v>
      </c>
      <c r="E49" s="5" t="s">
        <v>1156</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1149</v>
      </c>
      <c r="C50" s="5" t="s">
        <v>1152</v>
      </c>
      <c r="D50" s="5" t="s">
        <v>1154</v>
      </c>
      <c r="E50" s="5" t="s">
        <v>1157</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1159</v>
      </c>
      <c r="C51" s="5" t="s">
        <v>1153</v>
      </c>
      <c r="D51" s="5" t="s">
        <v>1154</v>
      </c>
      <c r="E51" s="5" t="s">
        <v>1158</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1057</v>
      </c>
      <c r="M52" s="5" t="s">
        <v>1745</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1741</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1741</v>
      </c>
    </row>
    <row r="55" spans="1:14">
      <c r="A55" s="5" t="s">
        <v>9</v>
      </c>
      <c r="B55" s="5" t="s">
        <v>826</v>
      </c>
      <c r="C55" s="5" t="s">
        <v>827</v>
      </c>
      <c r="D55" s="5" t="s">
        <v>827</v>
      </c>
      <c r="E55" s="5" t="s">
        <v>828</v>
      </c>
      <c r="F55" s="5">
        <v>0</v>
      </c>
      <c r="G55" s="5">
        <v>1</v>
      </c>
      <c r="H55" s="5">
        <v>0.01</v>
      </c>
      <c r="I55" s="5" t="s">
        <v>829</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1058</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1747</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1747</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1063</v>
      </c>
      <c r="M58" s="5" t="s">
        <v>1747</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1747</v>
      </c>
    </row>
    <row r="60" spans="1:14">
      <c r="A60" s="5" t="s">
        <v>149</v>
      </c>
      <c r="B60" s="5" t="s">
        <v>1144</v>
      </c>
      <c r="C60" s="5" t="s">
        <v>1145</v>
      </c>
      <c r="D60" s="5" t="s">
        <v>1144</v>
      </c>
      <c r="E60" s="5" t="s">
        <v>1146</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1741</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1747</v>
      </c>
    </row>
    <row r="62" spans="1:14">
      <c r="A62" s="5" t="s">
        <v>149</v>
      </c>
      <c r="B62" s="5" t="s">
        <v>150</v>
      </c>
      <c r="C62" s="5" t="s">
        <v>1177</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1741</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1064</v>
      </c>
      <c r="M63" s="5"/>
    </row>
    <row r="64" spans="1:14">
      <c r="A64" s="5" t="s">
        <v>149</v>
      </c>
      <c r="B64" s="5" t="s">
        <v>769</v>
      </c>
      <c r="C64" s="5" t="s">
        <v>770</v>
      </c>
      <c r="D64" s="5" t="s">
        <v>769</v>
      </c>
      <c r="E64" s="5" t="s">
        <v>771</v>
      </c>
      <c r="F64" s="5">
        <v>0</v>
      </c>
      <c r="G64" s="5">
        <v>1</v>
      </c>
      <c r="H64" s="5">
        <v>0.01</v>
      </c>
      <c r="I64" s="5" t="s">
        <v>772</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1059</v>
      </c>
      <c r="M64" s="5" t="s">
        <v>773</v>
      </c>
    </row>
    <row r="65" spans="1:13">
      <c r="A65" s="5" t="s">
        <v>813</v>
      </c>
      <c r="B65" s="5" t="s">
        <v>817</v>
      </c>
      <c r="C65" s="5" t="s">
        <v>303</v>
      </c>
      <c r="D65" s="5" t="s">
        <v>816</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1101</v>
      </c>
      <c r="C66" s="5" t="s">
        <v>1100</v>
      </c>
      <c r="D66" s="5" t="s">
        <v>372</v>
      </c>
      <c r="E66" s="5" t="s">
        <v>1098</v>
      </c>
      <c r="F66" s="5">
        <v>0</v>
      </c>
      <c r="G66" s="5">
        <v>1</v>
      </c>
      <c r="H66" s="5">
        <v>0.01</v>
      </c>
      <c r="I66" s="5" t="s">
        <v>1099</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1060</v>
      </c>
      <c r="M66" s="5" t="s">
        <v>165</v>
      </c>
    </row>
    <row r="67" spans="1:13">
      <c r="A67" s="5" t="s">
        <v>813</v>
      </c>
      <c r="B67" s="5" t="s">
        <v>814</v>
      </c>
      <c r="C67" s="5" t="s">
        <v>815</v>
      </c>
      <c r="D67" s="5" t="s">
        <v>818</v>
      </c>
      <c r="E67" s="5" t="s">
        <v>819</v>
      </c>
      <c r="F67" s="5">
        <v>0</v>
      </c>
      <c r="G67" s="5">
        <v>1</v>
      </c>
      <c r="H67" s="5">
        <v>0.01</v>
      </c>
      <c r="I67" s="5" t="s">
        <v>820</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1061</v>
      </c>
      <c r="M67" s="5" t="s">
        <v>1774</v>
      </c>
    </row>
    <row r="68" spans="1:13">
      <c r="A68" s="5" t="s">
        <v>10</v>
      </c>
      <c r="B68" s="5" t="s">
        <v>27</v>
      </c>
      <c r="C68" s="5" t="s">
        <v>737</v>
      </c>
      <c r="D68" s="5" t="s">
        <v>27</v>
      </c>
      <c r="E68" s="5" t="s">
        <v>574</v>
      </c>
      <c r="F68" s="5">
        <v>0</v>
      </c>
      <c r="G68" s="5">
        <v>10000</v>
      </c>
      <c r="H68" s="5">
        <v>250</v>
      </c>
      <c r="I68" s="5" t="s">
        <v>1444</v>
      </c>
      <c r="J68" s="431"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K68" s="5" t="s">
        <v>256</v>
      </c>
      <c r="L68" s="5" t="s">
        <v>257</v>
      </c>
      <c r="M68" s="5" t="s">
        <v>1775</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431" t="str">
        <f>INDEX(Guidance!U:U,MATCH('Policy Characteristics'!C70,Guidance!E:E,0))</f>
        <v>**Description:**0</v>
      </c>
      <c r="M70" s="5"/>
    </row>
    <row r="71" spans="1:13">
      <c r="A71" s="5" t="s">
        <v>10</v>
      </c>
      <c r="B71" s="5" t="s">
        <v>1389</v>
      </c>
      <c r="C71" s="5" t="s">
        <v>775</v>
      </c>
      <c r="D71" s="5" t="s">
        <v>917</v>
      </c>
      <c r="E71" s="5" t="s">
        <v>778</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1074</v>
      </c>
      <c r="C72" s="5" t="s">
        <v>1073</v>
      </c>
      <c r="D72" s="5" t="s">
        <v>1074</v>
      </c>
      <c r="E72" s="5" t="s">
        <v>1075</v>
      </c>
      <c r="F72" s="5">
        <v>0</v>
      </c>
      <c r="G72" s="5">
        <v>0</v>
      </c>
      <c r="H72" s="5">
        <v>0</v>
      </c>
      <c r="I72" s="5">
        <v>0</v>
      </c>
      <c r="J72" s="431" t="str">
        <f>INDEX(Guidance!U:U,MATCH('Policy Characteristics'!C72,Guidance!E:E,0))</f>
        <v>**Description:**0</v>
      </c>
      <c r="M72" s="5"/>
    </row>
    <row r="73" spans="1:13">
      <c r="A73" s="5" t="s">
        <v>10</v>
      </c>
      <c r="B73" s="5" t="s">
        <v>1402</v>
      </c>
      <c r="C73" s="5" t="s">
        <v>1073</v>
      </c>
      <c r="D73" s="5" t="s">
        <v>1402</v>
      </c>
      <c r="E73" s="5" t="s">
        <v>1075</v>
      </c>
      <c r="F73" s="5">
        <v>0</v>
      </c>
      <c r="G73" s="5">
        <v>0</v>
      </c>
      <c r="H73" s="5">
        <v>0</v>
      </c>
      <c r="I73" s="5">
        <v>0</v>
      </c>
      <c r="J73" s="431" t="str">
        <f>INDEX(Guidance!U:U,MATCH('Policy Characteristics'!C73,Guidance!E:E,0))</f>
        <v>**Description:**0</v>
      </c>
      <c r="M73" s="5"/>
    </row>
    <row r="74" spans="1:13">
      <c r="A74" s="5" t="s">
        <v>10</v>
      </c>
      <c r="B74" s="5" t="s">
        <v>1126</v>
      </c>
      <c r="C74" s="5" t="s">
        <v>1126</v>
      </c>
      <c r="D74" s="5" t="s">
        <v>1126</v>
      </c>
      <c r="E74" s="5" t="s">
        <v>1127</v>
      </c>
      <c r="F74" s="5">
        <v>0</v>
      </c>
      <c r="G74" s="5">
        <v>1</v>
      </c>
      <c r="H74" s="5">
        <v>0.01</v>
      </c>
      <c r="I74" s="5" t="s">
        <v>1128</v>
      </c>
      <c r="J74" s="431">
        <f>INDEX(Guidance!U:U,MATCH('Policy Characteristics'!C74,Guidance!E:E,0))</f>
        <v>0</v>
      </c>
      <c r="K74" s="5" t="s">
        <v>1310</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1748</v>
      </c>
    </row>
    <row r="76" spans="1:13" s="404" customFormat="1">
      <c r="A76" s="404" t="s">
        <v>1017</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1017</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1017</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1017</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1017</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1017</v>
      </c>
      <c r="B81" s="5" t="s">
        <v>1175</v>
      </c>
      <c r="C81" s="5" t="s">
        <v>1176</v>
      </c>
      <c r="D81" s="5" t="s">
        <v>1175</v>
      </c>
      <c r="E81" s="5" t="s">
        <v>1178</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1181</v>
      </c>
      <c r="L81" s="5" t="s">
        <v>1180</v>
      </c>
      <c r="M81" s="5" t="s">
        <v>1179</v>
      </c>
    </row>
    <row r="82" spans="1:17" s="404" customFormat="1">
      <c r="A82" s="404" t="s">
        <v>1017</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1017</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1017</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1017</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1017</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1197</v>
      </c>
      <c r="B87" s="5" t="s">
        <v>1198</v>
      </c>
      <c r="C87" s="5" t="s">
        <v>1201</v>
      </c>
      <c r="E87" s="5" t="s">
        <v>1199</v>
      </c>
      <c r="F87" s="5">
        <v>-0.1</v>
      </c>
      <c r="G87" s="5">
        <v>5.8000000000000003E-2</v>
      </c>
      <c r="H87" s="5">
        <v>5.0000000000000001E-4</v>
      </c>
      <c r="I87" s="5" t="s">
        <v>1205</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1200</v>
      </c>
      <c r="N87" s="5" t="s">
        <v>1751</v>
      </c>
    </row>
    <row r="88" spans="1:17">
      <c r="A88" s="5" t="s">
        <v>1347</v>
      </c>
      <c r="B88" s="5" t="s">
        <v>1348</v>
      </c>
      <c r="C88" s="5" t="s">
        <v>1355</v>
      </c>
      <c r="E88" s="5" t="s">
        <v>1393</v>
      </c>
      <c r="F88" s="5">
        <v>0</v>
      </c>
      <c r="G88" s="5">
        <v>10</v>
      </c>
      <c r="H88" s="5">
        <v>1</v>
      </c>
      <c r="I88" s="5" t="s">
        <v>1323</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1324</v>
      </c>
      <c r="M88" s="5"/>
    </row>
    <row r="89" spans="1:17">
      <c r="A89" s="5" t="s">
        <v>1347</v>
      </c>
      <c r="B89" s="5" t="s">
        <v>1349</v>
      </c>
      <c r="C89" s="5" t="s">
        <v>1356</v>
      </c>
      <c r="E89" s="5" t="s">
        <v>1394</v>
      </c>
      <c r="F89" s="5">
        <v>0</v>
      </c>
      <c r="G89" s="5">
        <v>10</v>
      </c>
      <c r="H89" s="5">
        <v>1</v>
      </c>
      <c r="I89" s="5" t="s">
        <v>1323</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1324</v>
      </c>
      <c r="M89" s="5"/>
    </row>
    <row r="90" spans="1:17">
      <c r="A90" s="5" t="s">
        <v>1347</v>
      </c>
      <c r="B90" s="5" t="s">
        <v>482</v>
      </c>
      <c r="C90" s="5" t="s">
        <v>1357</v>
      </c>
      <c r="E90" s="5" t="s">
        <v>1395</v>
      </c>
      <c r="F90" s="5">
        <v>0</v>
      </c>
      <c r="G90" s="5">
        <v>10</v>
      </c>
      <c r="H90" s="5">
        <v>1</v>
      </c>
      <c r="I90" s="5" t="s">
        <v>1323</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1324</v>
      </c>
      <c r="M90" s="5"/>
    </row>
    <row r="91" spans="1:17">
      <c r="A91" s="5" t="s">
        <v>1347</v>
      </c>
      <c r="B91" s="5" t="s">
        <v>1350</v>
      </c>
      <c r="C91" s="5" t="s">
        <v>1358</v>
      </c>
      <c r="E91" s="5" t="s">
        <v>1396</v>
      </c>
      <c r="F91" s="5">
        <v>0</v>
      </c>
      <c r="G91" s="5">
        <v>10</v>
      </c>
      <c r="H91" s="5">
        <v>1</v>
      </c>
      <c r="I91" s="5" t="s">
        <v>1323</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1324</v>
      </c>
      <c r="M91" s="5"/>
    </row>
    <row r="92" spans="1:17">
      <c r="A92" s="5" t="s">
        <v>1347</v>
      </c>
      <c r="B92" s="5" t="s">
        <v>1351</v>
      </c>
      <c r="C92" s="5" t="s">
        <v>1359</v>
      </c>
      <c r="E92" s="5" t="s">
        <v>1397</v>
      </c>
      <c r="F92" s="5">
        <v>0</v>
      </c>
      <c r="G92" s="5">
        <v>10</v>
      </c>
      <c r="H92" s="5">
        <v>1</v>
      </c>
      <c r="I92" s="5" t="s">
        <v>1323</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1324</v>
      </c>
      <c r="M92" s="5"/>
    </row>
    <row r="93" spans="1:17">
      <c r="A93" s="5" t="s">
        <v>1347</v>
      </c>
      <c r="B93" s="5" t="s">
        <v>277</v>
      </c>
      <c r="C93" s="5" t="s">
        <v>1360</v>
      </c>
      <c r="E93" s="5" t="s">
        <v>1398</v>
      </c>
      <c r="F93" s="5">
        <v>0</v>
      </c>
      <c r="G93" s="5">
        <v>10</v>
      </c>
      <c r="H93" s="5">
        <v>1</v>
      </c>
      <c r="I93" s="5" t="s">
        <v>1323</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1324</v>
      </c>
      <c r="M93" s="5"/>
      <c r="Q93" s="431"/>
    </row>
    <row r="94" spans="1:17">
      <c r="A94" s="5" t="s">
        <v>1347</v>
      </c>
      <c r="B94" s="5" t="s">
        <v>1352</v>
      </c>
      <c r="C94" s="5" t="s">
        <v>1361</v>
      </c>
      <c r="E94" s="5" t="s">
        <v>1399</v>
      </c>
      <c r="F94" s="5">
        <v>0</v>
      </c>
      <c r="G94" s="5">
        <v>10</v>
      </c>
      <c r="H94" s="5">
        <v>1</v>
      </c>
      <c r="I94" s="5" t="s">
        <v>1323</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1324</v>
      </c>
      <c r="M94" s="5"/>
    </row>
    <row r="95" spans="1:17">
      <c r="A95" s="5" t="s">
        <v>1347</v>
      </c>
      <c r="B95" s="5" t="s">
        <v>1353</v>
      </c>
      <c r="C95" s="5" t="s">
        <v>1362</v>
      </c>
      <c r="E95" s="5" t="s">
        <v>1400</v>
      </c>
      <c r="F95" s="5">
        <v>0</v>
      </c>
      <c r="G95" s="5">
        <v>10</v>
      </c>
      <c r="H95" s="5">
        <v>1</v>
      </c>
      <c r="I95" s="5" t="s">
        <v>1323</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1324</v>
      </c>
      <c r="M95" s="5"/>
    </row>
    <row r="96" spans="1:17">
      <c r="A96" s="5" t="s">
        <v>1347</v>
      </c>
      <c r="B96" s="5" t="s">
        <v>1354</v>
      </c>
      <c r="C96" s="5" t="s">
        <v>1363</v>
      </c>
      <c r="E96" s="5" t="s">
        <v>1401</v>
      </c>
      <c r="F96" s="5">
        <v>0</v>
      </c>
      <c r="G96" s="5">
        <v>10</v>
      </c>
      <c r="H96" s="5">
        <v>1</v>
      </c>
      <c r="I96" s="5" t="s">
        <v>1323</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1324</v>
      </c>
      <c r="M96" s="5"/>
    </row>
    <row r="97" spans="4:13">
      <c r="F97" s="12"/>
      <c r="G97" s="12"/>
      <c r="H97" s="418"/>
      <c r="M97" s="419" t="s">
        <v>1200</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S556" zoomScale="90" zoomScaleNormal="90" workbookViewId="0">
      <selection activeCell="U593" sqref="U593"/>
    </sheetView>
  </sheetViews>
  <sheetFormatPr defaultColWidth="9.140625" defaultRowHeight="15"/>
  <cols>
    <col min="1" max="1" width="17.140625" style="443" customWidth="1"/>
    <col min="2" max="2" width="7" style="436" customWidth="1"/>
    <col min="3" max="3" width="32.5703125" style="443" customWidth="1"/>
    <col min="4" max="4" width="38.5703125" style="443" customWidth="1"/>
    <col min="5" max="5" width="26.5703125" style="443" customWidth="1"/>
    <col min="6" max="10" width="9.140625" style="443" customWidth="1"/>
    <col min="11" max="11" width="6.7109375" style="443" customWidth="1"/>
    <col min="12" max="12" width="31.5703125" style="443" customWidth="1"/>
    <col min="13" max="13" width="20.7109375" style="436" customWidth="1"/>
    <col min="14" max="14" width="13.42578125" style="443" customWidth="1"/>
    <col min="15" max="15" width="53.85546875" style="438" customWidth="1"/>
    <col min="16" max="17" width="11" style="443" customWidth="1"/>
    <col min="18" max="18" width="21.28515625" style="443" customWidth="1"/>
    <col min="19" max="19" width="26.42578125" style="443" customWidth="1"/>
    <col min="20" max="20" width="64.7109375" style="443" customWidth="1"/>
    <col min="21" max="21" width="178.140625" style="468" customWidth="1"/>
    <col min="22" max="16384" width="9.140625" style="443"/>
  </cols>
  <sheetData>
    <row r="1" spans="1:21">
      <c r="A1" s="438"/>
      <c r="C1" s="456" t="s">
        <v>2009</v>
      </c>
      <c r="D1" s="436"/>
      <c r="E1" s="436"/>
      <c r="F1" s="436"/>
      <c r="G1" s="436"/>
      <c r="H1" s="436"/>
      <c r="I1" s="436"/>
      <c r="J1" s="436"/>
      <c r="K1" s="436"/>
      <c r="L1" s="436" t="s">
        <v>2013</v>
      </c>
      <c r="N1" s="457" t="s">
        <v>2012</v>
      </c>
      <c r="O1" s="457" t="s">
        <v>2012</v>
      </c>
      <c r="P1" s="457" t="s">
        <v>2012</v>
      </c>
      <c r="Q1" s="457" t="s">
        <v>2010</v>
      </c>
      <c r="R1" s="457" t="s">
        <v>2011</v>
      </c>
      <c r="S1" s="457"/>
      <c r="T1" s="457" t="s">
        <v>2021</v>
      </c>
      <c r="U1" s="458" t="s">
        <v>2022</v>
      </c>
    </row>
    <row r="2" spans="1:21" s="461" customFormat="1">
      <c r="A2" s="459"/>
      <c r="B2" s="456"/>
      <c r="C2" s="437" t="s">
        <v>3</v>
      </c>
      <c r="D2" s="437" t="s">
        <v>0</v>
      </c>
      <c r="E2" s="437" t="s">
        <v>1</v>
      </c>
      <c r="F2" s="437" t="s">
        <v>38</v>
      </c>
      <c r="G2" s="437" t="s">
        <v>39</v>
      </c>
      <c r="H2" s="437" t="s">
        <v>86</v>
      </c>
      <c r="I2" s="437" t="s">
        <v>87</v>
      </c>
      <c r="J2" s="437" t="s">
        <v>480</v>
      </c>
      <c r="K2" s="437" t="s">
        <v>71</v>
      </c>
      <c r="L2" s="437" t="s">
        <v>2019</v>
      </c>
      <c r="M2" s="460"/>
      <c r="N2" s="437" t="s">
        <v>1778</v>
      </c>
      <c r="O2" s="437" t="s">
        <v>2018</v>
      </c>
      <c r="P2" s="437" t="s">
        <v>2015</v>
      </c>
      <c r="Q2" s="437" t="s">
        <v>2008</v>
      </c>
      <c r="R2" s="437" t="s">
        <v>2007</v>
      </c>
      <c r="S2" s="437"/>
      <c r="T2" s="437" t="s">
        <v>2020</v>
      </c>
      <c r="U2" s="458"/>
    </row>
    <row r="3" spans="1:21" s="441" customFormat="1" ht="180" customHeight="1">
      <c r="A3" s="435" t="s">
        <v>2016</v>
      </c>
      <c r="B3" s="462"/>
      <c r="C3" s="435" t="s">
        <v>4</v>
      </c>
      <c r="D3" s="435" t="s">
        <v>709</v>
      </c>
      <c r="E3" s="441" t="str">
        <f>E4</f>
        <v>Percentage Reduction of Separately Regulated Pollutants</v>
      </c>
      <c r="M3" s="463"/>
      <c r="N3" s="441" t="s">
        <v>2014</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2030</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2017</v>
      </c>
      <c r="B4" s="465"/>
      <c r="C4" s="438" t="s">
        <v>4</v>
      </c>
      <c r="D4" s="438" t="s">
        <v>709</v>
      </c>
      <c r="E4" s="438" t="s">
        <v>704</v>
      </c>
      <c r="F4" s="438" t="s">
        <v>40</v>
      </c>
      <c r="G4" s="438" t="s">
        <v>530</v>
      </c>
      <c r="H4" s="438" t="s">
        <v>40</v>
      </c>
      <c r="I4" s="438" t="s">
        <v>753</v>
      </c>
      <c r="J4" s="438">
        <v>300</v>
      </c>
      <c r="K4" s="438" t="s">
        <v>46</v>
      </c>
      <c r="L4" s="438" t="s">
        <v>1848</v>
      </c>
      <c r="N4" s="466" t="s">
        <v>2014</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2030</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2017</v>
      </c>
      <c r="B5" s="465"/>
      <c r="C5" s="438" t="s">
        <v>4</v>
      </c>
      <c r="D5" s="438" t="s">
        <v>709</v>
      </c>
      <c r="E5" s="438" t="s">
        <v>704</v>
      </c>
      <c r="F5" s="438" t="s">
        <v>40</v>
      </c>
      <c r="G5" s="438" t="s">
        <v>505</v>
      </c>
      <c r="H5" s="438" t="s">
        <v>40</v>
      </c>
      <c r="I5" s="438" t="s">
        <v>505</v>
      </c>
      <c r="J5" s="438">
        <v>301</v>
      </c>
      <c r="K5" s="438" t="s">
        <v>46</v>
      </c>
      <c r="L5" s="438" t="s">
        <v>1893</v>
      </c>
      <c r="N5" s="466" t="s">
        <v>2014</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2030</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2017</v>
      </c>
      <c r="B6" s="465"/>
      <c r="C6" s="438" t="s">
        <v>4</v>
      </c>
      <c r="D6" s="438" t="s">
        <v>709</v>
      </c>
      <c r="E6" s="438" t="s">
        <v>704</v>
      </c>
      <c r="F6" s="438" t="s">
        <v>40</v>
      </c>
      <c r="G6" s="438" t="s">
        <v>531</v>
      </c>
      <c r="H6" s="438" t="s">
        <v>40</v>
      </c>
      <c r="I6" s="438" t="s">
        <v>531</v>
      </c>
      <c r="J6" s="438">
        <v>302</v>
      </c>
      <c r="K6" s="438" t="s">
        <v>46</v>
      </c>
      <c r="L6" s="438" t="s">
        <v>1894</v>
      </c>
      <c r="N6" s="466" t="s">
        <v>2014</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2030</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2017</v>
      </c>
      <c r="B7" s="465"/>
      <c r="C7" s="438" t="s">
        <v>4</v>
      </c>
      <c r="D7" s="438" t="s">
        <v>709</v>
      </c>
      <c r="E7" s="438" t="s">
        <v>704</v>
      </c>
      <c r="F7" s="438" t="s">
        <v>40</v>
      </c>
      <c r="G7" s="438" t="s">
        <v>532</v>
      </c>
      <c r="H7" s="438" t="s">
        <v>40</v>
      </c>
      <c r="I7" s="438" t="s">
        <v>532</v>
      </c>
      <c r="J7" s="438">
        <v>303</v>
      </c>
      <c r="K7" s="438" t="s">
        <v>46</v>
      </c>
      <c r="L7" s="438" t="s">
        <v>1894</v>
      </c>
      <c r="N7" s="466" t="s">
        <v>2014</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2030</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2017</v>
      </c>
      <c r="B8" s="465"/>
      <c r="C8" s="438" t="s">
        <v>4</v>
      </c>
      <c r="D8" s="438" t="s">
        <v>709</v>
      </c>
      <c r="E8" s="438" t="s">
        <v>704</v>
      </c>
      <c r="F8" s="438" t="s">
        <v>40</v>
      </c>
      <c r="G8" s="438" t="s">
        <v>533</v>
      </c>
      <c r="H8" s="438" t="s">
        <v>40</v>
      </c>
      <c r="I8" s="438" t="s">
        <v>622</v>
      </c>
      <c r="J8" s="438">
        <v>304</v>
      </c>
      <c r="K8" s="438" t="s">
        <v>46</v>
      </c>
      <c r="L8" s="438" t="s">
        <v>1893</v>
      </c>
      <c r="N8" s="466" t="s">
        <v>2014</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2030</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2017</v>
      </c>
      <c r="B9" s="465"/>
      <c r="C9" s="438" t="s">
        <v>4</v>
      </c>
      <c r="D9" s="438" t="s">
        <v>709</v>
      </c>
      <c r="E9" s="438" t="s">
        <v>704</v>
      </c>
      <c r="F9" s="438" t="s">
        <v>40</v>
      </c>
      <c r="G9" s="438" t="s">
        <v>534</v>
      </c>
      <c r="H9" s="438" t="s">
        <v>40</v>
      </c>
      <c r="I9" s="438" t="s">
        <v>534</v>
      </c>
      <c r="J9" s="438">
        <v>305</v>
      </c>
      <c r="K9" s="438" t="s">
        <v>47</v>
      </c>
      <c r="L9" s="438"/>
      <c r="N9" s="466" t="s">
        <v>2014</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2030</v>
      </c>
      <c r="Q9" s="467" t="s">
        <v>46</v>
      </c>
      <c r="R9" s="467" t="str">
        <f t="shared" si="0"/>
        <v>SOx emitted by LDVs</v>
      </c>
      <c r="S9" s="467" t="str">
        <f t="shared" si="2"/>
        <v>//**SOx emitted by LDVs: **</v>
      </c>
      <c r="T9" s="443" t="str">
        <f t="shared" si="1"/>
        <v/>
      </c>
    </row>
    <row r="10" spans="1:21">
      <c r="A10" s="464" t="s">
        <v>2017</v>
      </c>
      <c r="B10" s="465"/>
      <c r="C10" s="438" t="s">
        <v>4</v>
      </c>
      <c r="D10" s="438" t="s">
        <v>709</v>
      </c>
      <c r="E10" s="438" t="s">
        <v>704</v>
      </c>
      <c r="F10" s="438" t="s">
        <v>40</v>
      </c>
      <c r="G10" s="438" t="s">
        <v>535</v>
      </c>
      <c r="H10" s="438" t="s">
        <v>40</v>
      </c>
      <c r="I10" s="438" t="s">
        <v>535</v>
      </c>
      <c r="J10" s="438">
        <v>306</v>
      </c>
      <c r="K10" s="438" t="s">
        <v>46</v>
      </c>
      <c r="L10" s="438" t="s">
        <v>1894</v>
      </c>
      <c r="N10" s="466" t="s">
        <v>2014</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2030</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2017</v>
      </c>
      <c r="B11" s="465"/>
      <c r="C11" s="438" t="s">
        <v>4</v>
      </c>
      <c r="D11" s="438" t="s">
        <v>709</v>
      </c>
      <c r="E11" s="438" t="s">
        <v>704</v>
      </c>
      <c r="F11" s="438" t="s">
        <v>40</v>
      </c>
      <c r="G11" s="438" t="s">
        <v>536</v>
      </c>
      <c r="H11" s="438" t="s">
        <v>40</v>
      </c>
      <c r="I11" s="438" t="s">
        <v>536</v>
      </c>
      <c r="J11" s="438">
        <v>307</v>
      </c>
      <c r="K11" s="438" t="s">
        <v>46</v>
      </c>
      <c r="L11" s="438" t="s">
        <v>1893</v>
      </c>
      <c r="N11" s="466" t="s">
        <v>2014</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2030</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2017</v>
      </c>
      <c r="B12" s="465"/>
      <c r="C12" s="438" t="s">
        <v>4</v>
      </c>
      <c r="D12" s="438" t="s">
        <v>709</v>
      </c>
      <c r="E12" s="438" t="s">
        <v>704</v>
      </c>
      <c r="F12" s="438" t="s">
        <v>40</v>
      </c>
      <c r="G12" s="438" t="s">
        <v>537</v>
      </c>
      <c r="H12" s="438" t="s">
        <v>40</v>
      </c>
      <c r="I12" s="438" t="s">
        <v>537</v>
      </c>
      <c r="J12" s="438">
        <v>308</v>
      </c>
      <c r="K12" s="438" t="s">
        <v>47</v>
      </c>
      <c r="L12" s="438"/>
      <c r="N12" s="466" t="s">
        <v>2014</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2030</v>
      </c>
      <c r="Q12" s="467" t="s">
        <v>46</v>
      </c>
      <c r="R12" s="467" t="str">
        <f t="shared" si="0"/>
        <v>CH4 emitted by LDVs</v>
      </c>
      <c r="S12" s="467" t="str">
        <f t="shared" si="2"/>
        <v>//**CH4 emitted by LDVs: **</v>
      </c>
      <c r="T12" s="443" t="str">
        <f t="shared" si="1"/>
        <v/>
      </c>
    </row>
    <row r="13" spans="1:21">
      <c r="A13" s="464" t="s">
        <v>2017</v>
      </c>
      <c r="B13" s="465"/>
      <c r="C13" s="438" t="s">
        <v>4</v>
      </c>
      <c r="D13" s="438" t="s">
        <v>709</v>
      </c>
      <c r="E13" s="438" t="s">
        <v>704</v>
      </c>
      <c r="F13" s="438" t="s">
        <v>40</v>
      </c>
      <c r="G13" s="438" t="s">
        <v>538</v>
      </c>
      <c r="H13" s="438" t="s">
        <v>40</v>
      </c>
      <c r="I13" s="438" t="s">
        <v>538</v>
      </c>
      <c r="J13" s="438">
        <v>309</v>
      </c>
      <c r="K13" s="438" t="s">
        <v>47</v>
      </c>
      <c r="L13" s="438"/>
      <c r="N13" s="466" t="s">
        <v>2014</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2030</v>
      </c>
      <c r="Q13" s="467" t="s">
        <v>46</v>
      </c>
      <c r="R13" s="467" t="str">
        <f t="shared" si="0"/>
        <v>N2O emitted by LDVs</v>
      </c>
      <c r="S13" s="467" t="str">
        <f t="shared" si="2"/>
        <v>//**N2O emitted by LDVs: **</v>
      </c>
      <c r="T13" s="443" t="str">
        <f t="shared" si="1"/>
        <v/>
      </c>
    </row>
    <row r="14" spans="1:21">
      <c r="A14" s="464" t="s">
        <v>2017</v>
      </c>
      <c r="B14" s="465"/>
      <c r="C14" s="438" t="s">
        <v>4</v>
      </c>
      <c r="D14" s="438" t="s">
        <v>709</v>
      </c>
      <c r="E14" s="438" t="s">
        <v>704</v>
      </c>
      <c r="F14" s="438" t="s">
        <v>41</v>
      </c>
      <c r="G14" s="438" t="s">
        <v>530</v>
      </c>
      <c r="H14" s="438" t="s">
        <v>41</v>
      </c>
      <c r="I14" s="438" t="s">
        <v>753</v>
      </c>
      <c r="J14" s="438">
        <v>310</v>
      </c>
      <c r="K14" s="438" t="s">
        <v>46</v>
      </c>
      <c r="L14" s="438" t="s">
        <v>1894</v>
      </c>
      <c r="N14" s="466" t="s">
        <v>2014</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2030</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2017</v>
      </c>
      <c r="B15" s="465"/>
      <c r="C15" s="438" t="s">
        <v>4</v>
      </c>
      <c r="D15" s="438" t="s">
        <v>709</v>
      </c>
      <c r="E15" s="438" t="s">
        <v>704</v>
      </c>
      <c r="F15" s="438" t="s">
        <v>41</v>
      </c>
      <c r="G15" s="438" t="s">
        <v>505</v>
      </c>
      <c r="H15" s="438" t="s">
        <v>41</v>
      </c>
      <c r="I15" s="438" t="s">
        <v>505</v>
      </c>
      <c r="J15" s="438">
        <v>311</v>
      </c>
      <c r="K15" s="438" t="s">
        <v>46</v>
      </c>
      <c r="L15" s="438" t="s">
        <v>1893</v>
      </c>
      <c r="N15" s="466" t="s">
        <v>2014</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2030</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2017</v>
      </c>
      <c r="B16" s="465"/>
      <c r="C16" s="438" t="s">
        <v>4</v>
      </c>
      <c r="D16" s="438" t="s">
        <v>709</v>
      </c>
      <c r="E16" s="438" t="s">
        <v>704</v>
      </c>
      <c r="F16" s="438" t="s">
        <v>41</v>
      </c>
      <c r="G16" s="438" t="s">
        <v>531</v>
      </c>
      <c r="H16" s="438" t="s">
        <v>41</v>
      </c>
      <c r="I16" s="438" t="s">
        <v>531</v>
      </c>
      <c r="J16" s="438">
        <v>312</v>
      </c>
      <c r="K16" s="438" t="s">
        <v>46</v>
      </c>
      <c r="L16" s="438" t="s">
        <v>1893</v>
      </c>
      <c r="N16" s="466" t="s">
        <v>2014</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2030</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2017</v>
      </c>
      <c r="B17" s="465"/>
      <c r="C17" s="438" t="s">
        <v>4</v>
      </c>
      <c r="D17" s="438" t="s">
        <v>709</v>
      </c>
      <c r="E17" s="438" t="s">
        <v>704</v>
      </c>
      <c r="F17" s="438" t="s">
        <v>41</v>
      </c>
      <c r="G17" s="438" t="s">
        <v>532</v>
      </c>
      <c r="H17" s="438" t="s">
        <v>41</v>
      </c>
      <c r="I17" s="438" t="s">
        <v>532</v>
      </c>
      <c r="J17" s="438">
        <v>313</v>
      </c>
      <c r="K17" s="438" t="s">
        <v>46</v>
      </c>
      <c r="L17" s="438" t="s">
        <v>1894</v>
      </c>
      <c r="N17" s="466" t="s">
        <v>2014</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2030</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2017</v>
      </c>
      <c r="B18" s="465"/>
      <c r="C18" s="438" t="s">
        <v>4</v>
      </c>
      <c r="D18" s="438" t="s">
        <v>709</v>
      </c>
      <c r="E18" s="438" t="s">
        <v>704</v>
      </c>
      <c r="F18" s="438" t="s">
        <v>41</v>
      </c>
      <c r="G18" s="438" t="s">
        <v>533</v>
      </c>
      <c r="H18" s="438" t="s">
        <v>41</v>
      </c>
      <c r="I18" s="438" t="s">
        <v>622</v>
      </c>
      <c r="J18" s="438">
        <v>314</v>
      </c>
      <c r="K18" s="438" t="s">
        <v>46</v>
      </c>
      <c r="L18" s="438" t="s">
        <v>1893</v>
      </c>
      <c r="N18" s="466" t="s">
        <v>2014</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2030</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2017</v>
      </c>
      <c r="B19" s="465"/>
      <c r="C19" s="438" t="s">
        <v>4</v>
      </c>
      <c r="D19" s="438" t="s">
        <v>709</v>
      </c>
      <c r="E19" s="438" t="s">
        <v>704</v>
      </c>
      <c r="F19" s="438" t="s">
        <v>41</v>
      </c>
      <c r="G19" s="438" t="s">
        <v>534</v>
      </c>
      <c r="H19" s="438" t="s">
        <v>41</v>
      </c>
      <c r="I19" s="438" t="s">
        <v>534</v>
      </c>
      <c r="J19" s="438">
        <v>315</v>
      </c>
      <c r="K19" s="438" t="s">
        <v>47</v>
      </c>
      <c r="L19" s="438"/>
      <c r="N19" s="466" t="s">
        <v>2014</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2030</v>
      </c>
      <c r="Q19" s="467" t="s">
        <v>46</v>
      </c>
      <c r="R19" s="467" t="str">
        <f t="shared" si="0"/>
        <v>SOx emitted by HDVs</v>
      </c>
      <c r="S19" s="467" t="str">
        <f t="shared" si="2"/>
        <v>//**SOx emitted by HDVs: **</v>
      </c>
      <c r="T19" s="443" t="str">
        <f t="shared" si="1"/>
        <v/>
      </c>
    </row>
    <row r="20" spans="1:20">
      <c r="A20" s="464" t="s">
        <v>2017</v>
      </c>
      <c r="B20" s="465"/>
      <c r="C20" s="438" t="s">
        <v>4</v>
      </c>
      <c r="D20" s="438" t="s">
        <v>709</v>
      </c>
      <c r="E20" s="438" t="s">
        <v>704</v>
      </c>
      <c r="F20" s="438" t="s">
        <v>41</v>
      </c>
      <c r="G20" s="438" t="s">
        <v>535</v>
      </c>
      <c r="H20" s="438" t="s">
        <v>41</v>
      </c>
      <c r="I20" s="438" t="s">
        <v>535</v>
      </c>
      <c r="J20" s="438">
        <v>316</v>
      </c>
      <c r="K20" s="438" t="s">
        <v>46</v>
      </c>
      <c r="L20" s="438" t="s">
        <v>1893</v>
      </c>
      <c r="N20" s="466" t="s">
        <v>2014</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2030</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2017</v>
      </c>
      <c r="B21" s="465"/>
      <c r="C21" s="438" t="s">
        <v>4</v>
      </c>
      <c r="D21" s="438" t="s">
        <v>709</v>
      </c>
      <c r="E21" s="438" t="s">
        <v>704</v>
      </c>
      <c r="F21" s="438" t="s">
        <v>41</v>
      </c>
      <c r="G21" s="438" t="s">
        <v>536</v>
      </c>
      <c r="H21" s="438" t="s">
        <v>41</v>
      </c>
      <c r="I21" s="438" t="s">
        <v>536</v>
      </c>
      <c r="J21" s="438">
        <v>317</v>
      </c>
      <c r="K21" s="438" t="s">
        <v>46</v>
      </c>
      <c r="L21" s="438" t="s">
        <v>1893</v>
      </c>
      <c r="N21" s="466" t="s">
        <v>2014</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2030</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2017</v>
      </c>
      <c r="B22" s="465"/>
      <c r="C22" s="438" t="s">
        <v>4</v>
      </c>
      <c r="D22" s="438" t="s">
        <v>709</v>
      </c>
      <c r="E22" s="438" t="s">
        <v>704</v>
      </c>
      <c r="F22" s="438" t="s">
        <v>41</v>
      </c>
      <c r="G22" s="438" t="s">
        <v>537</v>
      </c>
      <c r="H22" s="438" t="s">
        <v>41</v>
      </c>
      <c r="I22" s="438" t="s">
        <v>537</v>
      </c>
      <c r="J22" s="438">
        <v>318</v>
      </c>
      <c r="K22" s="438" t="s">
        <v>47</v>
      </c>
      <c r="L22" s="438"/>
      <c r="N22" s="466" t="s">
        <v>2014</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2030</v>
      </c>
      <c r="Q22" s="467" t="s">
        <v>46</v>
      </c>
      <c r="R22" s="467" t="str">
        <f t="shared" si="0"/>
        <v>CH4 emitted by HDVs</v>
      </c>
      <c r="S22" s="467" t="str">
        <f t="shared" si="2"/>
        <v>//**CH4 emitted by HDVs: **</v>
      </c>
      <c r="T22" s="443" t="str">
        <f t="shared" si="1"/>
        <v/>
      </c>
    </row>
    <row r="23" spans="1:20">
      <c r="A23" s="464" t="s">
        <v>2017</v>
      </c>
      <c r="B23" s="465"/>
      <c r="C23" s="438" t="s">
        <v>4</v>
      </c>
      <c r="D23" s="438" t="s">
        <v>709</v>
      </c>
      <c r="E23" s="438" t="s">
        <v>704</v>
      </c>
      <c r="F23" s="438" t="s">
        <v>41</v>
      </c>
      <c r="G23" s="438" t="s">
        <v>538</v>
      </c>
      <c r="H23" s="438" t="s">
        <v>41</v>
      </c>
      <c r="I23" s="438" t="s">
        <v>538</v>
      </c>
      <c r="J23" s="438">
        <v>319</v>
      </c>
      <c r="K23" s="438" t="s">
        <v>47</v>
      </c>
      <c r="L23" s="438"/>
      <c r="N23" s="466" t="s">
        <v>2014</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2030</v>
      </c>
      <c r="Q23" s="467" t="s">
        <v>46</v>
      </c>
      <c r="R23" s="467" t="str">
        <f t="shared" si="0"/>
        <v>N2O emitted by HDVs</v>
      </c>
      <c r="S23" s="467" t="str">
        <f t="shared" si="2"/>
        <v>//**N2O emitted by HDVs: **</v>
      </c>
      <c r="T23" s="443" t="str">
        <f t="shared" si="1"/>
        <v/>
      </c>
    </row>
    <row r="24" spans="1:20">
      <c r="A24" s="464" t="s">
        <v>2017</v>
      </c>
      <c r="B24" s="465"/>
      <c r="C24" s="438" t="s">
        <v>4</v>
      </c>
      <c r="D24" s="438" t="s">
        <v>709</v>
      </c>
      <c r="E24" s="438" t="s">
        <v>704</v>
      </c>
      <c r="F24" s="438" t="s">
        <v>42</v>
      </c>
      <c r="G24" s="438" t="s">
        <v>530</v>
      </c>
      <c r="H24" s="438" t="s">
        <v>42</v>
      </c>
      <c r="I24" s="438" t="s">
        <v>753</v>
      </c>
      <c r="J24" s="438">
        <v>320</v>
      </c>
      <c r="K24" s="438" t="s">
        <v>46</v>
      </c>
      <c r="L24" s="438" t="s">
        <v>1894</v>
      </c>
      <c r="N24" s="466" t="s">
        <v>2014</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2030</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2017</v>
      </c>
      <c r="B25" s="465"/>
      <c r="C25" s="438" t="s">
        <v>4</v>
      </c>
      <c r="D25" s="438" t="s">
        <v>709</v>
      </c>
      <c r="E25" s="438" t="s">
        <v>704</v>
      </c>
      <c r="F25" s="438" t="s">
        <v>42</v>
      </c>
      <c r="G25" s="438" t="s">
        <v>505</v>
      </c>
      <c r="H25" s="438" t="s">
        <v>42</v>
      </c>
      <c r="I25" s="438" t="s">
        <v>505</v>
      </c>
      <c r="J25" s="438">
        <v>321</v>
      </c>
      <c r="K25" s="438" t="s">
        <v>47</v>
      </c>
      <c r="L25" s="438"/>
      <c r="N25" s="466" t="s">
        <v>2014</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2030</v>
      </c>
      <c r="Q25" s="467" t="s">
        <v>46</v>
      </c>
      <c r="R25" s="467" t="str">
        <f t="shared" si="0"/>
        <v>CO emitted by aircraft</v>
      </c>
      <c r="S25" s="467" t="str">
        <f t="shared" si="2"/>
        <v>//**CO emitted by aircraft: **</v>
      </c>
      <c r="T25" s="443" t="str">
        <f t="shared" si="1"/>
        <v/>
      </c>
    </row>
    <row r="26" spans="1:20">
      <c r="A26" s="464" t="s">
        <v>2017</v>
      </c>
      <c r="B26" s="465"/>
      <c r="C26" s="438" t="s">
        <v>4</v>
      </c>
      <c r="D26" s="438" t="s">
        <v>709</v>
      </c>
      <c r="E26" s="438" t="s">
        <v>704</v>
      </c>
      <c r="F26" s="438" t="s">
        <v>42</v>
      </c>
      <c r="G26" s="438" t="s">
        <v>531</v>
      </c>
      <c r="H26" s="438" t="s">
        <v>42</v>
      </c>
      <c r="I26" s="438" t="s">
        <v>531</v>
      </c>
      <c r="J26" s="438">
        <v>322</v>
      </c>
      <c r="K26" s="438" t="s">
        <v>46</v>
      </c>
      <c r="L26" s="438" t="s">
        <v>1893</v>
      </c>
      <c r="N26" s="466" t="s">
        <v>2014</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2030</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2017</v>
      </c>
      <c r="B27" s="465"/>
      <c r="C27" s="438" t="s">
        <v>4</v>
      </c>
      <c r="D27" s="438" t="s">
        <v>709</v>
      </c>
      <c r="E27" s="438" t="s">
        <v>704</v>
      </c>
      <c r="F27" s="438" t="s">
        <v>42</v>
      </c>
      <c r="G27" s="438" t="s">
        <v>532</v>
      </c>
      <c r="H27" s="438" t="s">
        <v>42</v>
      </c>
      <c r="I27" s="438" t="s">
        <v>532</v>
      </c>
      <c r="J27" s="438">
        <v>323</v>
      </c>
      <c r="K27" s="438" t="s">
        <v>47</v>
      </c>
      <c r="L27" s="438"/>
      <c r="N27" s="466" t="s">
        <v>2014</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2030</v>
      </c>
      <c r="Q27" s="467" t="s">
        <v>46</v>
      </c>
      <c r="R27" s="467" t="str">
        <f t="shared" si="0"/>
        <v>PM10 emitted by aircraft</v>
      </c>
      <c r="S27" s="467" t="str">
        <f t="shared" si="2"/>
        <v>//**PM10 emitted by aircraft: **</v>
      </c>
      <c r="T27" s="443" t="str">
        <f t="shared" si="1"/>
        <v/>
      </c>
    </row>
    <row r="28" spans="1:20">
      <c r="A28" s="464" t="s">
        <v>2017</v>
      </c>
      <c r="B28" s="465"/>
      <c r="C28" s="438" t="s">
        <v>4</v>
      </c>
      <c r="D28" s="438" t="s">
        <v>709</v>
      </c>
      <c r="E28" s="438" t="s">
        <v>704</v>
      </c>
      <c r="F28" s="438" t="s">
        <v>42</v>
      </c>
      <c r="G28" s="438" t="s">
        <v>533</v>
      </c>
      <c r="H28" s="438" t="s">
        <v>42</v>
      </c>
      <c r="I28" s="438" t="s">
        <v>622</v>
      </c>
      <c r="J28" s="438">
        <v>324</v>
      </c>
      <c r="K28" s="438" t="s">
        <v>47</v>
      </c>
      <c r="L28" s="438"/>
      <c r="N28" s="466" t="s">
        <v>2014</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2030</v>
      </c>
      <c r="Q28" s="467" t="s">
        <v>46</v>
      </c>
      <c r="R28" s="467" t="str">
        <f t="shared" si="0"/>
        <v>PM2.5 emitted by aircraft</v>
      </c>
      <c r="S28" s="467" t="str">
        <f t="shared" si="2"/>
        <v>//**PM2.5 emitted by aircraft: **</v>
      </c>
      <c r="T28" s="443" t="str">
        <f t="shared" si="1"/>
        <v/>
      </c>
    </row>
    <row r="29" spans="1:20">
      <c r="A29" s="464" t="s">
        <v>2017</v>
      </c>
      <c r="B29" s="465"/>
      <c r="C29" s="438" t="s">
        <v>4</v>
      </c>
      <c r="D29" s="438" t="s">
        <v>709</v>
      </c>
      <c r="E29" s="438" t="s">
        <v>704</v>
      </c>
      <c r="F29" s="438" t="s">
        <v>42</v>
      </c>
      <c r="G29" s="438" t="s">
        <v>534</v>
      </c>
      <c r="H29" s="438" t="s">
        <v>42</v>
      </c>
      <c r="I29" s="438" t="s">
        <v>534</v>
      </c>
      <c r="J29" s="438">
        <v>325</v>
      </c>
      <c r="K29" s="438" t="s">
        <v>47</v>
      </c>
      <c r="L29" s="438"/>
      <c r="N29" s="466" t="s">
        <v>2014</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2030</v>
      </c>
      <c r="Q29" s="467" t="s">
        <v>46</v>
      </c>
      <c r="R29" s="467" t="str">
        <f t="shared" si="0"/>
        <v>SOx emitted by aircraft</v>
      </c>
      <c r="S29" s="467" t="str">
        <f t="shared" si="2"/>
        <v>//**SOx emitted by aircraft: **</v>
      </c>
      <c r="T29" s="443" t="str">
        <f t="shared" si="1"/>
        <v/>
      </c>
    </row>
    <row r="30" spans="1:20">
      <c r="A30" s="464" t="s">
        <v>2017</v>
      </c>
      <c r="B30" s="465"/>
      <c r="C30" s="438" t="s">
        <v>4</v>
      </c>
      <c r="D30" s="438" t="s">
        <v>709</v>
      </c>
      <c r="E30" s="438" t="s">
        <v>704</v>
      </c>
      <c r="F30" s="438" t="s">
        <v>42</v>
      </c>
      <c r="G30" s="438" t="s">
        <v>535</v>
      </c>
      <c r="H30" s="438" t="s">
        <v>42</v>
      </c>
      <c r="I30" s="438" t="s">
        <v>535</v>
      </c>
      <c r="J30" s="438">
        <v>326</v>
      </c>
      <c r="K30" s="438" t="s">
        <v>47</v>
      </c>
      <c r="L30" s="438"/>
      <c r="N30" s="466" t="s">
        <v>2014</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2030</v>
      </c>
      <c r="Q30" s="467" t="s">
        <v>46</v>
      </c>
      <c r="R30" s="467" t="str">
        <f t="shared" si="0"/>
        <v>BC emitted by aircraft</v>
      </c>
      <c r="S30" s="467" t="str">
        <f t="shared" si="2"/>
        <v>//**BC emitted by aircraft: **</v>
      </c>
      <c r="T30" s="443" t="str">
        <f t="shared" si="1"/>
        <v/>
      </c>
    </row>
    <row r="31" spans="1:20">
      <c r="A31" s="464" t="s">
        <v>2017</v>
      </c>
      <c r="B31" s="465"/>
      <c r="C31" s="438" t="s">
        <v>4</v>
      </c>
      <c r="D31" s="438" t="s">
        <v>709</v>
      </c>
      <c r="E31" s="438" t="s">
        <v>704</v>
      </c>
      <c r="F31" s="438" t="s">
        <v>42</v>
      </c>
      <c r="G31" s="438" t="s">
        <v>536</v>
      </c>
      <c r="H31" s="438" t="s">
        <v>42</v>
      </c>
      <c r="I31" s="438" t="s">
        <v>536</v>
      </c>
      <c r="J31" s="438">
        <v>327</v>
      </c>
      <c r="K31" s="438" t="s">
        <v>47</v>
      </c>
      <c r="L31" s="438"/>
      <c r="N31" s="466" t="s">
        <v>2014</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2030</v>
      </c>
      <c r="Q31" s="467" t="s">
        <v>46</v>
      </c>
      <c r="R31" s="467" t="str">
        <f t="shared" si="0"/>
        <v>OC emitted by aircraft</v>
      </c>
      <c r="S31" s="467" t="str">
        <f t="shared" si="2"/>
        <v>//**OC emitted by aircraft: **</v>
      </c>
      <c r="T31" s="443" t="str">
        <f t="shared" si="1"/>
        <v/>
      </c>
    </row>
    <row r="32" spans="1:20">
      <c r="A32" s="464" t="s">
        <v>2017</v>
      </c>
      <c r="B32" s="465"/>
      <c r="C32" s="438" t="s">
        <v>4</v>
      </c>
      <c r="D32" s="438" t="s">
        <v>709</v>
      </c>
      <c r="E32" s="438" t="s">
        <v>704</v>
      </c>
      <c r="F32" s="438" t="s">
        <v>42</v>
      </c>
      <c r="G32" s="438" t="s">
        <v>537</v>
      </c>
      <c r="H32" s="438" t="s">
        <v>42</v>
      </c>
      <c r="I32" s="438" t="s">
        <v>537</v>
      </c>
      <c r="J32" s="438">
        <v>328</v>
      </c>
      <c r="K32" s="438" t="s">
        <v>47</v>
      </c>
      <c r="L32" s="438"/>
      <c r="N32" s="466" t="s">
        <v>2014</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2030</v>
      </c>
      <c r="Q32" s="467" t="s">
        <v>46</v>
      </c>
      <c r="R32" s="467" t="str">
        <f t="shared" si="0"/>
        <v>CH4 emitted by aircraft</v>
      </c>
      <c r="S32" s="467" t="str">
        <f t="shared" si="2"/>
        <v>//**CH4 emitted by aircraft: **</v>
      </c>
      <c r="T32" s="443" t="str">
        <f t="shared" si="1"/>
        <v/>
      </c>
    </row>
    <row r="33" spans="1:20">
      <c r="A33" s="464" t="s">
        <v>2017</v>
      </c>
      <c r="B33" s="465"/>
      <c r="C33" s="438" t="s">
        <v>4</v>
      </c>
      <c r="D33" s="438" t="s">
        <v>709</v>
      </c>
      <c r="E33" s="438" t="s">
        <v>704</v>
      </c>
      <c r="F33" s="438" t="s">
        <v>42</v>
      </c>
      <c r="G33" s="438" t="s">
        <v>538</v>
      </c>
      <c r="H33" s="438" t="s">
        <v>42</v>
      </c>
      <c r="I33" s="438" t="s">
        <v>538</v>
      </c>
      <c r="J33" s="438">
        <v>329</v>
      </c>
      <c r="K33" s="438" t="s">
        <v>47</v>
      </c>
      <c r="L33" s="438"/>
      <c r="N33" s="466" t="s">
        <v>2014</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2030</v>
      </c>
      <c r="Q33" s="467" t="s">
        <v>46</v>
      </c>
      <c r="R33" s="467" t="str">
        <f t="shared" si="0"/>
        <v>N2O emitted by aircraft</v>
      </c>
      <c r="S33" s="467" t="str">
        <f t="shared" si="2"/>
        <v>//**N2O emitted by aircraft: **</v>
      </c>
      <c r="T33" s="443" t="str">
        <f t="shared" si="1"/>
        <v/>
      </c>
    </row>
    <row r="34" spans="1:20">
      <c r="A34" s="464" t="s">
        <v>2017</v>
      </c>
      <c r="B34" s="465"/>
      <c r="C34" s="438" t="s">
        <v>4</v>
      </c>
      <c r="D34" s="438" t="s">
        <v>709</v>
      </c>
      <c r="E34" s="438" t="s">
        <v>704</v>
      </c>
      <c r="F34" s="438" t="s">
        <v>43</v>
      </c>
      <c r="G34" s="438" t="s">
        <v>530</v>
      </c>
      <c r="H34" s="438" t="s">
        <v>43</v>
      </c>
      <c r="I34" s="438" t="s">
        <v>753</v>
      </c>
      <c r="J34" s="438">
        <v>330</v>
      </c>
      <c r="K34" s="438" t="s">
        <v>46</v>
      </c>
      <c r="L34" s="438" t="s">
        <v>1893</v>
      </c>
      <c r="N34" s="466" t="s">
        <v>2014</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2030</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2017</v>
      </c>
      <c r="B35" s="465"/>
      <c r="C35" s="438" t="s">
        <v>4</v>
      </c>
      <c r="D35" s="438" t="s">
        <v>709</v>
      </c>
      <c r="E35" s="438" t="s">
        <v>704</v>
      </c>
      <c r="F35" s="438" t="s">
        <v>43</v>
      </c>
      <c r="G35" s="438" t="s">
        <v>505</v>
      </c>
      <c r="H35" s="438" t="s">
        <v>43</v>
      </c>
      <c r="I35" s="438" t="s">
        <v>505</v>
      </c>
      <c r="J35" s="438">
        <v>331</v>
      </c>
      <c r="K35" s="438" t="s">
        <v>46</v>
      </c>
      <c r="L35" s="438" t="s">
        <v>1894</v>
      </c>
      <c r="N35" s="466" t="s">
        <v>2014</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2030</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2017</v>
      </c>
      <c r="B36" s="465"/>
      <c r="C36" s="438" t="s">
        <v>4</v>
      </c>
      <c r="D36" s="438" t="s">
        <v>709</v>
      </c>
      <c r="E36" s="438" t="s">
        <v>704</v>
      </c>
      <c r="F36" s="438" t="s">
        <v>43</v>
      </c>
      <c r="G36" s="438" t="s">
        <v>531</v>
      </c>
      <c r="H36" s="438" t="s">
        <v>43</v>
      </c>
      <c r="I36" s="438" t="s">
        <v>531</v>
      </c>
      <c r="J36" s="438">
        <v>332</v>
      </c>
      <c r="K36" s="438" t="s">
        <v>46</v>
      </c>
      <c r="L36" s="438" t="s">
        <v>1894</v>
      </c>
      <c r="N36" s="466" t="s">
        <v>2014</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2030</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2017</v>
      </c>
      <c r="B37" s="465"/>
      <c r="C37" s="438" t="s">
        <v>4</v>
      </c>
      <c r="D37" s="438" t="s">
        <v>709</v>
      </c>
      <c r="E37" s="438" t="s">
        <v>704</v>
      </c>
      <c r="F37" s="438" t="s">
        <v>43</v>
      </c>
      <c r="G37" s="438" t="s">
        <v>532</v>
      </c>
      <c r="H37" s="438" t="s">
        <v>43</v>
      </c>
      <c r="I37" s="438" t="s">
        <v>532</v>
      </c>
      <c r="J37" s="438">
        <v>333</v>
      </c>
      <c r="K37" s="438" t="s">
        <v>46</v>
      </c>
      <c r="L37" s="438" t="s">
        <v>1894</v>
      </c>
      <c r="N37" s="466" t="s">
        <v>2014</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2030</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2017</v>
      </c>
      <c r="B38" s="465"/>
      <c r="C38" s="438" t="s">
        <v>4</v>
      </c>
      <c r="D38" s="438" t="s">
        <v>709</v>
      </c>
      <c r="E38" s="438" t="s">
        <v>704</v>
      </c>
      <c r="F38" s="438" t="s">
        <v>43</v>
      </c>
      <c r="G38" s="438" t="s">
        <v>533</v>
      </c>
      <c r="H38" s="438" t="s">
        <v>43</v>
      </c>
      <c r="I38" s="438" t="s">
        <v>622</v>
      </c>
      <c r="J38" s="438">
        <v>334</v>
      </c>
      <c r="K38" s="438" t="s">
        <v>46</v>
      </c>
      <c r="L38" s="438" t="s">
        <v>1894</v>
      </c>
      <c r="N38" s="466" t="s">
        <v>2014</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2030</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2017</v>
      </c>
      <c r="B39" s="465"/>
      <c r="C39" s="438" t="s">
        <v>4</v>
      </c>
      <c r="D39" s="438" t="s">
        <v>709</v>
      </c>
      <c r="E39" s="438" t="s">
        <v>704</v>
      </c>
      <c r="F39" s="438" t="s">
        <v>43</v>
      </c>
      <c r="G39" s="438" t="s">
        <v>534</v>
      </c>
      <c r="H39" s="438" t="s">
        <v>43</v>
      </c>
      <c r="I39" s="438" t="s">
        <v>534</v>
      </c>
      <c r="J39" s="438">
        <v>335</v>
      </c>
      <c r="K39" s="438" t="s">
        <v>47</v>
      </c>
      <c r="L39" s="438"/>
      <c r="N39" s="466" t="s">
        <v>2014</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2030</v>
      </c>
      <c r="Q39" s="467" t="s">
        <v>46</v>
      </c>
      <c r="R39" s="467" t="str">
        <f t="shared" si="3"/>
        <v>SOx emitted by rail</v>
      </c>
      <c r="S39" s="467" t="str">
        <f t="shared" si="2"/>
        <v>//**SOx emitted by rail: **</v>
      </c>
      <c r="T39" s="443" t="str">
        <f t="shared" si="1"/>
        <v/>
      </c>
    </row>
    <row r="40" spans="1:20">
      <c r="A40" s="464" t="s">
        <v>2017</v>
      </c>
      <c r="B40" s="465"/>
      <c r="C40" s="438" t="s">
        <v>4</v>
      </c>
      <c r="D40" s="438" t="s">
        <v>709</v>
      </c>
      <c r="E40" s="438" t="s">
        <v>704</v>
      </c>
      <c r="F40" s="438" t="s">
        <v>43</v>
      </c>
      <c r="G40" s="438" t="s">
        <v>535</v>
      </c>
      <c r="H40" s="438" t="s">
        <v>43</v>
      </c>
      <c r="I40" s="438" t="s">
        <v>535</v>
      </c>
      <c r="J40" s="438">
        <v>336</v>
      </c>
      <c r="K40" s="438" t="s">
        <v>46</v>
      </c>
      <c r="L40" s="438" t="s">
        <v>1894</v>
      </c>
      <c r="N40" s="466" t="s">
        <v>2014</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2030</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2017</v>
      </c>
      <c r="B41" s="465"/>
      <c r="C41" s="438" t="s">
        <v>4</v>
      </c>
      <c r="D41" s="438" t="s">
        <v>709</v>
      </c>
      <c r="E41" s="438" t="s">
        <v>704</v>
      </c>
      <c r="F41" s="438" t="s">
        <v>43</v>
      </c>
      <c r="G41" s="438" t="s">
        <v>536</v>
      </c>
      <c r="H41" s="438" t="s">
        <v>43</v>
      </c>
      <c r="I41" s="438" t="s">
        <v>536</v>
      </c>
      <c r="J41" s="438">
        <v>337</v>
      </c>
      <c r="K41" s="438" t="s">
        <v>46</v>
      </c>
      <c r="L41" s="438" t="s">
        <v>1894</v>
      </c>
      <c r="N41" s="466" t="s">
        <v>2014</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2030</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2017</v>
      </c>
      <c r="B42" s="465"/>
      <c r="C42" s="438" t="s">
        <v>4</v>
      </c>
      <c r="D42" s="438" t="s">
        <v>709</v>
      </c>
      <c r="E42" s="438" t="s">
        <v>704</v>
      </c>
      <c r="F42" s="438" t="s">
        <v>43</v>
      </c>
      <c r="G42" s="438" t="s">
        <v>537</v>
      </c>
      <c r="H42" s="438" t="s">
        <v>43</v>
      </c>
      <c r="I42" s="438" t="s">
        <v>537</v>
      </c>
      <c r="J42" s="438">
        <v>338</v>
      </c>
      <c r="K42" s="438" t="s">
        <v>47</v>
      </c>
      <c r="L42" s="438"/>
      <c r="N42" s="466" t="s">
        <v>2014</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2030</v>
      </c>
      <c r="Q42" s="467" t="s">
        <v>46</v>
      </c>
      <c r="R42" s="467" t="str">
        <f t="shared" si="3"/>
        <v>CH4 emitted by rail</v>
      </c>
      <c r="S42" s="467" t="str">
        <f t="shared" si="2"/>
        <v>//**CH4 emitted by rail: **</v>
      </c>
      <c r="T42" s="443" t="str">
        <f t="shared" si="1"/>
        <v/>
      </c>
    </row>
    <row r="43" spans="1:20">
      <c r="A43" s="464" t="s">
        <v>2017</v>
      </c>
      <c r="B43" s="465"/>
      <c r="C43" s="438" t="s">
        <v>4</v>
      </c>
      <c r="D43" s="438" t="s">
        <v>709</v>
      </c>
      <c r="E43" s="438" t="s">
        <v>704</v>
      </c>
      <c r="F43" s="438" t="s">
        <v>43</v>
      </c>
      <c r="G43" s="438" t="s">
        <v>538</v>
      </c>
      <c r="H43" s="438" t="s">
        <v>43</v>
      </c>
      <c r="I43" s="438" t="s">
        <v>538</v>
      </c>
      <c r="J43" s="438">
        <v>339</v>
      </c>
      <c r="K43" s="438" t="s">
        <v>47</v>
      </c>
      <c r="L43" s="438"/>
      <c r="N43" s="466" t="s">
        <v>2014</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2030</v>
      </c>
      <c r="Q43" s="467" t="s">
        <v>46</v>
      </c>
      <c r="R43" s="467" t="str">
        <f t="shared" si="3"/>
        <v>N2O emitted by rail</v>
      </c>
      <c r="S43" s="467" t="str">
        <f t="shared" si="2"/>
        <v>//**N2O emitted by rail: **</v>
      </c>
      <c r="T43" s="443" t="str">
        <f t="shared" si="1"/>
        <v/>
      </c>
    </row>
    <row r="44" spans="1:20">
      <c r="A44" s="464" t="s">
        <v>2017</v>
      </c>
      <c r="B44" s="465"/>
      <c r="C44" s="438" t="s">
        <v>4</v>
      </c>
      <c r="D44" s="438" t="s">
        <v>709</v>
      </c>
      <c r="E44" s="438" t="s">
        <v>704</v>
      </c>
      <c r="F44" s="438" t="s">
        <v>44</v>
      </c>
      <c r="G44" s="438" t="s">
        <v>530</v>
      </c>
      <c r="H44" s="438" t="s">
        <v>44</v>
      </c>
      <c r="I44" s="438" t="s">
        <v>753</v>
      </c>
      <c r="J44" s="438">
        <v>340</v>
      </c>
      <c r="K44" s="438" t="s">
        <v>46</v>
      </c>
      <c r="L44" s="438" t="s">
        <v>1894</v>
      </c>
      <c r="N44" s="466" t="s">
        <v>2014</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2030</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2017</v>
      </c>
      <c r="B45" s="465"/>
      <c r="C45" s="438" t="s">
        <v>4</v>
      </c>
      <c r="D45" s="438" t="s">
        <v>709</v>
      </c>
      <c r="E45" s="438" t="s">
        <v>704</v>
      </c>
      <c r="F45" s="438" t="s">
        <v>44</v>
      </c>
      <c r="G45" s="438" t="s">
        <v>505</v>
      </c>
      <c r="H45" s="438" t="s">
        <v>44</v>
      </c>
      <c r="I45" s="438" t="s">
        <v>505</v>
      </c>
      <c r="J45" s="438">
        <v>341</v>
      </c>
      <c r="K45" s="438" t="s">
        <v>46</v>
      </c>
      <c r="L45" s="438" t="s">
        <v>1893</v>
      </c>
      <c r="N45" s="466" t="s">
        <v>2014</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2030</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2017</v>
      </c>
      <c r="B46" s="465"/>
      <c r="C46" s="438" t="s">
        <v>4</v>
      </c>
      <c r="D46" s="438" t="s">
        <v>709</v>
      </c>
      <c r="E46" s="438" t="s">
        <v>704</v>
      </c>
      <c r="F46" s="438" t="s">
        <v>44</v>
      </c>
      <c r="G46" s="438" t="s">
        <v>531</v>
      </c>
      <c r="H46" s="438" t="s">
        <v>44</v>
      </c>
      <c r="I46" s="438" t="s">
        <v>531</v>
      </c>
      <c r="J46" s="438">
        <v>342</v>
      </c>
      <c r="K46" s="438" t="s">
        <v>46</v>
      </c>
      <c r="L46" s="438" t="s">
        <v>1894</v>
      </c>
      <c r="N46" s="466" t="s">
        <v>2014</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2030</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2017</v>
      </c>
      <c r="B47" s="465"/>
      <c r="C47" s="438" t="s">
        <v>4</v>
      </c>
      <c r="D47" s="438" t="s">
        <v>709</v>
      </c>
      <c r="E47" s="438" t="s">
        <v>704</v>
      </c>
      <c r="F47" s="438" t="s">
        <v>44</v>
      </c>
      <c r="G47" s="438" t="s">
        <v>532</v>
      </c>
      <c r="H47" s="438" t="s">
        <v>44</v>
      </c>
      <c r="I47" s="438" t="s">
        <v>532</v>
      </c>
      <c r="J47" s="438">
        <v>343</v>
      </c>
      <c r="K47" s="438" t="s">
        <v>46</v>
      </c>
      <c r="L47" s="438" t="s">
        <v>1894</v>
      </c>
      <c r="N47" s="466" t="s">
        <v>2014</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2030</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2017</v>
      </c>
      <c r="B48" s="465"/>
      <c r="C48" s="438" t="s">
        <v>4</v>
      </c>
      <c r="D48" s="438" t="s">
        <v>709</v>
      </c>
      <c r="E48" s="438" t="s">
        <v>704</v>
      </c>
      <c r="F48" s="438" t="s">
        <v>44</v>
      </c>
      <c r="G48" s="438" t="s">
        <v>533</v>
      </c>
      <c r="H48" s="438" t="s">
        <v>44</v>
      </c>
      <c r="I48" s="438" t="s">
        <v>622</v>
      </c>
      <c r="J48" s="438">
        <v>344</v>
      </c>
      <c r="K48" s="438" t="s">
        <v>46</v>
      </c>
      <c r="L48" s="438" t="s">
        <v>1894</v>
      </c>
      <c r="N48" s="466" t="s">
        <v>2014</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2030</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2017</v>
      </c>
      <c r="B49" s="465"/>
      <c r="C49" s="438" t="s">
        <v>4</v>
      </c>
      <c r="D49" s="438" t="s">
        <v>709</v>
      </c>
      <c r="E49" s="438" t="s">
        <v>704</v>
      </c>
      <c r="F49" s="438" t="s">
        <v>44</v>
      </c>
      <c r="G49" s="438" t="s">
        <v>534</v>
      </c>
      <c r="H49" s="438" t="s">
        <v>44</v>
      </c>
      <c r="I49" s="438" t="s">
        <v>534</v>
      </c>
      <c r="J49" s="438">
        <v>345</v>
      </c>
      <c r="K49" s="438" t="s">
        <v>47</v>
      </c>
      <c r="L49" s="438"/>
      <c r="N49" s="466" t="s">
        <v>2014</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2030</v>
      </c>
      <c r="Q49" s="467" t="s">
        <v>46</v>
      </c>
      <c r="R49" s="467" t="str">
        <f t="shared" si="3"/>
        <v>SOx emitted by ships</v>
      </c>
      <c r="S49" s="467" t="str">
        <f t="shared" si="2"/>
        <v>//**SOx emitted by ships: **</v>
      </c>
      <c r="T49" s="443" t="str">
        <f t="shared" si="1"/>
        <v/>
      </c>
    </row>
    <row r="50" spans="1:21">
      <c r="A50" s="464" t="s">
        <v>2017</v>
      </c>
      <c r="B50" s="465"/>
      <c r="C50" s="438" t="s">
        <v>4</v>
      </c>
      <c r="D50" s="438" t="s">
        <v>709</v>
      </c>
      <c r="E50" s="438" t="s">
        <v>704</v>
      </c>
      <c r="F50" s="438" t="s">
        <v>44</v>
      </c>
      <c r="G50" s="438" t="s">
        <v>535</v>
      </c>
      <c r="H50" s="438" t="s">
        <v>44</v>
      </c>
      <c r="I50" s="438" t="s">
        <v>535</v>
      </c>
      <c r="J50" s="438">
        <v>346</v>
      </c>
      <c r="K50" s="438" t="s">
        <v>46</v>
      </c>
      <c r="L50" s="438" t="s">
        <v>1894</v>
      </c>
      <c r="N50" s="466" t="s">
        <v>2014</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2030</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2017</v>
      </c>
      <c r="B51" s="465"/>
      <c r="C51" s="438" t="s">
        <v>4</v>
      </c>
      <c r="D51" s="438" t="s">
        <v>709</v>
      </c>
      <c r="E51" s="438" t="s">
        <v>704</v>
      </c>
      <c r="F51" s="438" t="s">
        <v>44</v>
      </c>
      <c r="G51" s="438" t="s">
        <v>536</v>
      </c>
      <c r="H51" s="438" t="s">
        <v>44</v>
      </c>
      <c r="I51" s="438" t="s">
        <v>536</v>
      </c>
      <c r="J51" s="438">
        <v>347</v>
      </c>
      <c r="K51" s="438" t="s">
        <v>46</v>
      </c>
      <c r="L51" s="438" t="s">
        <v>1894</v>
      </c>
      <c r="N51" s="466" t="s">
        <v>2014</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2030</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2017</v>
      </c>
      <c r="B52" s="465"/>
      <c r="C52" s="438" t="s">
        <v>4</v>
      </c>
      <c r="D52" s="438" t="s">
        <v>709</v>
      </c>
      <c r="E52" s="438" t="s">
        <v>704</v>
      </c>
      <c r="F52" s="438" t="s">
        <v>44</v>
      </c>
      <c r="G52" s="438" t="s">
        <v>537</v>
      </c>
      <c r="H52" s="438" t="s">
        <v>44</v>
      </c>
      <c r="I52" s="438" t="s">
        <v>537</v>
      </c>
      <c r="J52" s="438">
        <v>348</v>
      </c>
      <c r="K52" s="438" t="s">
        <v>47</v>
      </c>
      <c r="L52" s="438"/>
      <c r="N52" s="466" t="s">
        <v>2014</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2030</v>
      </c>
      <c r="Q52" s="467" t="s">
        <v>46</v>
      </c>
      <c r="R52" s="467" t="str">
        <f t="shared" si="3"/>
        <v>CH4 emitted by ships</v>
      </c>
      <c r="S52" s="467" t="str">
        <f t="shared" si="2"/>
        <v>//**CH4 emitted by ships: **</v>
      </c>
      <c r="T52" s="443" t="str">
        <f t="shared" si="1"/>
        <v/>
      </c>
    </row>
    <row r="53" spans="1:21">
      <c r="A53" s="464" t="s">
        <v>2017</v>
      </c>
      <c r="B53" s="465"/>
      <c r="C53" s="438" t="s">
        <v>4</v>
      </c>
      <c r="D53" s="438" t="s">
        <v>709</v>
      </c>
      <c r="E53" s="438" t="s">
        <v>704</v>
      </c>
      <c r="F53" s="438" t="s">
        <v>44</v>
      </c>
      <c r="G53" s="438" t="s">
        <v>538</v>
      </c>
      <c r="H53" s="438" t="s">
        <v>44</v>
      </c>
      <c r="I53" s="438" t="s">
        <v>538</v>
      </c>
      <c r="J53" s="438">
        <v>349</v>
      </c>
      <c r="K53" s="438" t="s">
        <v>47</v>
      </c>
      <c r="L53" s="438"/>
      <c r="N53" s="466" t="s">
        <v>2014</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2030</v>
      </c>
      <c r="Q53" s="467" t="s">
        <v>46</v>
      </c>
      <c r="R53" s="467" t="str">
        <f t="shared" si="3"/>
        <v>N2O emitted by ships</v>
      </c>
      <c r="S53" s="467" t="str">
        <f t="shared" si="2"/>
        <v>//**N2O emitted by ships: **</v>
      </c>
      <c r="T53" s="443" t="str">
        <f t="shared" si="1"/>
        <v/>
      </c>
    </row>
    <row r="54" spans="1:21">
      <c r="A54" s="464" t="s">
        <v>2017</v>
      </c>
      <c r="B54" s="465"/>
      <c r="C54" s="438" t="s">
        <v>4</v>
      </c>
      <c r="D54" s="438" t="s">
        <v>709</v>
      </c>
      <c r="E54" s="438" t="s">
        <v>704</v>
      </c>
      <c r="F54" s="438" t="s">
        <v>118</v>
      </c>
      <c r="G54" s="438" t="s">
        <v>530</v>
      </c>
      <c r="H54" s="438" t="s">
        <v>1713</v>
      </c>
      <c r="I54" s="438" t="s">
        <v>753</v>
      </c>
      <c r="J54" s="438">
        <v>350</v>
      </c>
      <c r="K54" s="438" t="s">
        <v>46</v>
      </c>
      <c r="L54" s="438" t="s">
        <v>1893</v>
      </c>
      <c r="N54" s="466" t="s">
        <v>2014</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2030</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2017</v>
      </c>
      <c r="B55" s="465"/>
      <c r="C55" s="438" t="s">
        <v>4</v>
      </c>
      <c r="D55" s="438" t="s">
        <v>709</v>
      </c>
      <c r="E55" s="438" t="s">
        <v>704</v>
      </c>
      <c r="F55" s="438" t="s">
        <v>118</v>
      </c>
      <c r="G55" s="438" t="s">
        <v>505</v>
      </c>
      <c r="H55" s="438" t="s">
        <v>1713</v>
      </c>
      <c r="I55" s="438" t="s">
        <v>505</v>
      </c>
      <c r="J55" s="438">
        <v>351</v>
      </c>
      <c r="K55" s="438" t="s">
        <v>46</v>
      </c>
      <c r="L55" s="438" t="s">
        <v>1894</v>
      </c>
      <c r="N55" s="466" t="s">
        <v>2014</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2030</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2017</v>
      </c>
      <c r="B56" s="465"/>
      <c r="C56" s="438" t="s">
        <v>4</v>
      </c>
      <c r="D56" s="438" t="s">
        <v>709</v>
      </c>
      <c r="E56" s="438" t="s">
        <v>704</v>
      </c>
      <c r="F56" s="438" t="s">
        <v>118</v>
      </c>
      <c r="G56" s="438" t="s">
        <v>531</v>
      </c>
      <c r="H56" s="438" t="s">
        <v>1713</v>
      </c>
      <c r="I56" s="438" t="s">
        <v>531</v>
      </c>
      <c r="J56" s="438">
        <v>352</v>
      </c>
      <c r="K56" s="438" t="s">
        <v>46</v>
      </c>
      <c r="L56" s="438" t="s">
        <v>1893</v>
      </c>
      <c r="N56" s="466" t="s">
        <v>2014</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2030</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2017</v>
      </c>
      <c r="B57" s="465"/>
      <c r="C57" s="438" t="s">
        <v>4</v>
      </c>
      <c r="D57" s="438" t="s">
        <v>709</v>
      </c>
      <c r="E57" s="438" t="s">
        <v>704</v>
      </c>
      <c r="F57" s="438" t="s">
        <v>118</v>
      </c>
      <c r="G57" s="438" t="s">
        <v>532</v>
      </c>
      <c r="H57" s="438" t="s">
        <v>1713</v>
      </c>
      <c r="I57" s="438" t="s">
        <v>532</v>
      </c>
      <c r="J57" s="438">
        <v>353</v>
      </c>
      <c r="K57" s="438" t="s">
        <v>46</v>
      </c>
      <c r="L57" s="438" t="s">
        <v>1894</v>
      </c>
      <c r="N57" s="466" t="s">
        <v>2014</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2030</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2017</v>
      </c>
      <c r="B58" s="465"/>
      <c r="C58" s="438" t="s">
        <v>4</v>
      </c>
      <c r="D58" s="438" t="s">
        <v>709</v>
      </c>
      <c r="E58" s="438" t="s">
        <v>704</v>
      </c>
      <c r="F58" s="438" t="s">
        <v>118</v>
      </c>
      <c r="G58" s="438" t="s">
        <v>533</v>
      </c>
      <c r="H58" s="438" t="s">
        <v>1713</v>
      </c>
      <c r="I58" s="438" t="s">
        <v>622</v>
      </c>
      <c r="J58" s="438">
        <v>354</v>
      </c>
      <c r="K58" s="438" t="s">
        <v>46</v>
      </c>
      <c r="L58" s="438" t="s">
        <v>1894</v>
      </c>
      <c r="N58" s="466" t="s">
        <v>2014</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2030</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2017</v>
      </c>
      <c r="B59" s="465"/>
      <c r="C59" s="438" t="s">
        <v>4</v>
      </c>
      <c r="D59" s="438" t="s">
        <v>709</v>
      </c>
      <c r="E59" s="438" t="s">
        <v>704</v>
      </c>
      <c r="F59" s="438" t="s">
        <v>118</v>
      </c>
      <c r="G59" s="438" t="s">
        <v>534</v>
      </c>
      <c r="H59" s="438" t="s">
        <v>1713</v>
      </c>
      <c r="I59" s="438" t="s">
        <v>534</v>
      </c>
      <c r="J59" s="438">
        <v>355</v>
      </c>
      <c r="K59" s="438" t="s">
        <v>47</v>
      </c>
      <c r="L59" s="438"/>
      <c r="N59" s="466" t="s">
        <v>2014</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2030</v>
      </c>
      <c r="Q59" s="467" t="s">
        <v>46</v>
      </c>
      <c r="R59" s="467" t="str">
        <f t="shared" si="3"/>
        <v>SOx emitted by 2-wheeled and 3-wheeled vehicles</v>
      </c>
      <c r="S59" s="467" t="str">
        <f t="shared" si="2"/>
        <v>//**SOx emitted by 2-wheeled and 3-wheeled vehicles: **</v>
      </c>
      <c r="T59" s="443" t="str">
        <f t="shared" si="1"/>
        <v/>
      </c>
    </row>
    <row r="60" spans="1:21">
      <c r="A60" s="464" t="s">
        <v>2017</v>
      </c>
      <c r="B60" s="465"/>
      <c r="C60" s="438" t="s">
        <v>4</v>
      </c>
      <c r="D60" s="438" t="s">
        <v>709</v>
      </c>
      <c r="E60" s="438" t="s">
        <v>704</v>
      </c>
      <c r="F60" s="438" t="s">
        <v>118</v>
      </c>
      <c r="G60" s="438" t="s">
        <v>535</v>
      </c>
      <c r="H60" s="438" t="s">
        <v>1713</v>
      </c>
      <c r="I60" s="438" t="s">
        <v>535</v>
      </c>
      <c r="J60" s="438">
        <v>356</v>
      </c>
      <c r="K60" s="438" t="s">
        <v>46</v>
      </c>
      <c r="L60" s="438" t="s">
        <v>1894</v>
      </c>
      <c r="N60" s="466" t="s">
        <v>2014</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2030</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2017</v>
      </c>
      <c r="B61" s="465"/>
      <c r="C61" s="438" t="s">
        <v>4</v>
      </c>
      <c r="D61" s="438" t="s">
        <v>709</v>
      </c>
      <c r="E61" s="438" t="s">
        <v>704</v>
      </c>
      <c r="F61" s="438" t="s">
        <v>118</v>
      </c>
      <c r="G61" s="438" t="s">
        <v>536</v>
      </c>
      <c r="H61" s="438" t="s">
        <v>1713</v>
      </c>
      <c r="I61" s="438" t="s">
        <v>536</v>
      </c>
      <c r="J61" s="438">
        <v>357</v>
      </c>
      <c r="K61" s="438" t="s">
        <v>46</v>
      </c>
      <c r="L61" s="438" t="s">
        <v>1894</v>
      </c>
      <c r="N61" s="466" t="s">
        <v>2014</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2030</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2017</v>
      </c>
      <c r="B62" s="465"/>
      <c r="C62" s="438" t="s">
        <v>4</v>
      </c>
      <c r="D62" s="438" t="s">
        <v>709</v>
      </c>
      <c r="E62" s="438" t="s">
        <v>704</v>
      </c>
      <c r="F62" s="438" t="s">
        <v>118</v>
      </c>
      <c r="G62" s="438" t="s">
        <v>537</v>
      </c>
      <c r="H62" s="438" t="s">
        <v>1713</v>
      </c>
      <c r="I62" s="438" t="s">
        <v>537</v>
      </c>
      <c r="J62" s="438">
        <v>358</v>
      </c>
      <c r="K62" s="438" t="s">
        <v>47</v>
      </c>
      <c r="L62" s="438"/>
      <c r="N62" s="466" t="s">
        <v>2014</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2030</v>
      </c>
      <c r="Q62" s="467" t="s">
        <v>46</v>
      </c>
      <c r="R62" s="467" t="str">
        <f t="shared" si="3"/>
        <v>CH4 emitted by 2-wheeled and 3-wheeled vehicles</v>
      </c>
      <c r="S62" s="467" t="str">
        <f t="shared" si="2"/>
        <v>//**CH4 emitted by 2-wheeled and 3-wheeled vehicles: **</v>
      </c>
      <c r="T62" s="443" t="str">
        <f t="shared" si="1"/>
        <v/>
      </c>
    </row>
    <row r="63" spans="1:21">
      <c r="A63" s="464" t="s">
        <v>2017</v>
      </c>
      <c r="B63" s="465"/>
      <c r="C63" s="438" t="s">
        <v>4</v>
      </c>
      <c r="D63" s="438" t="s">
        <v>709</v>
      </c>
      <c r="E63" s="438" t="s">
        <v>704</v>
      </c>
      <c r="F63" s="438" t="s">
        <v>118</v>
      </c>
      <c r="G63" s="438" t="s">
        <v>538</v>
      </c>
      <c r="H63" s="438" t="s">
        <v>1713</v>
      </c>
      <c r="I63" s="438" t="s">
        <v>538</v>
      </c>
      <c r="J63" s="438">
        <v>359</v>
      </c>
      <c r="K63" s="438" t="s">
        <v>47</v>
      </c>
      <c r="L63" s="438"/>
      <c r="N63" s="466" t="s">
        <v>2014</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2030</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2016</v>
      </c>
      <c r="B64" s="436"/>
      <c r="C64" s="439" t="s">
        <v>4</v>
      </c>
      <c r="D64" s="439" t="s">
        <v>787</v>
      </c>
      <c r="E64" s="439" t="s">
        <v>788</v>
      </c>
      <c r="F64" s="439"/>
      <c r="G64" s="439"/>
      <c r="H64" s="439"/>
      <c r="I64" s="439"/>
      <c r="J64" s="439">
        <v>360</v>
      </c>
      <c r="K64" s="439" t="s">
        <v>46</v>
      </c>
      <c r="L64" s="439" t="s">
        <v>1849</v>
      </c>
      <c r="M64" s="456"/>
      <c r="N64" s="469" t="s">
        <v>2014</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2030</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2016</v>
      </c>
      <c r="B65" s="436"/>
      <c r="C65" s="439" t="s">
        <v>4</v>
      </c>
      <c r="D65" s="439" t="s">
        <v>783</v>
      </c>
      <c r="E65" s="439" t="s">
        <v>784</v>
      </c>
      <c r="F65" s="439"/>
      <c r="G65" s="439"/>
      <c r="H65" s="439"/>
      <c r="I65" s="439"/>
      <c r="J65" s="439">
        <v>361</v>
      </c>
      <c r="K65" s="439" t="s">
        <v>46</v>
      </c>
      <c r="L65" s="439" t="s">
        <v>1850</v>
      </c>
      <c r="M65" s="456"/>
      <c r="N65" s="469" t="s">
        <v>2014</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2030</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2016</v>
      </c>
      <c r="B66" s="436"/>
      <c r="C66" s="439" t="s">
        <v>4</v>
      </c>
      <c r="D66" s="439" t="s">
        <v>488</v>
      </c>
      <c r="E66" s="439" t="str">
        <f>E67</f>
        <v>Additional Minimum Required EV Sales Percentage</v>
      </c>
      <c r="F66" s="439"/>
      <c r="G66" s="439"/>
      <c r="H66" s="439"/>
      <c r="I66" s="439"/>
      <c r="J66" s="439"/>
      <c r="K66" s="439"/>
      <c r="L66" s="439"/>
      <c r="M66" s="456"/>
      <c r="N66" s="469" t="s">
        <v>2014</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2030</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2017</v>
      </c>
      <c r="B67" s="465"/>
      <c r="C67" s="438" t="s">
        <v>4</v>
      </c>
      <c r="D67" s="438" t="s">
        <v>488</v>
      </c>
      <c r="E67" s="438" t="s">
        <v>489</v>
      </c>
      <c r="F67" s="438" t="s">
        <v>48</v>
      </c>
      <c r="G67" s="438" t="s">
        <v>40</v>
      </c>
      <c r="H67" s="438" t="s">
        <v>88</v>
      </c>
      <c r="I67" s="438" t="s">
        <v>40</v>
      </c>
      <c r="J67" s="438">
        <v>186</v>
      </c>
      <c r="K67" s="438" t="s">
        <v>46</v>
      </c>
      <c r="L67" s="438" t="s">
        <v>1851</v>
      </c>
      <c r="N67" s="466" t="s">
        <v>2014</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2030</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2017</v>
      </c>
      <c r="B68" s="465"/>
      <c r="C68" s="438" t="s">
        <v>4</v>
      </c>
      <c r="D68" s="438" t="s">
        <v>488</v>
      </c>
      <c r="E68" s="438" t="s">
        <v>489</v>
      </c>
      <c r="F68" s="438" t="s">
        <v>45</v>
      </c>
      <c r="G68" s="438" t="s">
        <v>40</v>
      </c>
      <c r="H68" s="438" t="s">
        <v>89</v>
      </c>
      <c r="I68" s="438" t="s">
        <v>40</v>
      </c>
      <c r="J68" s="438">
        <v>203</v>
      </c>
      <c r="K68" s="438" t="s">
        <v>46</v>
      </c>
      <c r="L68" s="438" t="s">
        <v>1895</v>
      </c>
      <c r="N68" s="466" t="s">
        <v>2014</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2030</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2017</v>
      </c>
      <c r="B69" s="465"/>
      <c r="C69" s="438" t="s">
        <v>4</v>
      </c>
      <c r="D69" s="438" t="s">
        <v>488</v>
      </c>
      <c r="E69" s="438" t="s">
        <v>489</v>
      </c>
      <c r="F69" s="438" t="s">
        <v>48</v>
      </c>
      <c r="G69" s="438" t="s">
        <v>41</v>
      </c>
      <c r="H69" s="438" t="s">
        <v>88</v>
      </c>
      <c r="I69" s="438" t="s">
        <v>41</v>
      </c>
      <c r="J69" s="438">
        <v>187</v>
      </c>
      <c r="K69" s="438" t="s">
        <v>46</v>
      </c>
      <c r="L69" s="438" t="s">
        <v>1896</v>
      </c>
      <c r="N69" s="466" t="s">
        <v>2014</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2030</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2017</v>
      </c>
      <c r="B70" s="465"/>
      <c r="C70" s="438" t="s">
        <v>4</v>
      </c>
      <c r="D70" s="438" t="s">
        <v>488</v>
      </c>
      <c r="E70" s="438" t="s">
        <v>489</v>
      </c>
      <c r="F70" s="438" t="s">
        <v>45</v>
      </c>
      <c r="G70" s="438" t="s">
        <v>41</v>
      </c>
      <c r="H70" s="438" t="s">
        <v>89</v>
      </c>
      <c r="I70" s="438" t="s">
        <v>41</v>
      </c>
      <c r="J70" s="438">
        <v>191</v>
      </c>
      <c r="K70" s="438" t="s">
        <v>46</v>
      </c>
      <c r="L70" s="438" t="s">
        <v>1897</v>
      </c>
      <c r="N70" s="466" t="s">
        <v>2014</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2030</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2017</v>
      </c>
      <c r="B71" s="465"/>
      <c r="C71" s="438" t="s">
        <v>4</v>
      </c>
      <c r="D71" s="438" t="s">
        <v>488</v>
      </c>
      <c r="E71" s="438" t="s">
        <v>489</v>
      </c>
      <c r="F71" s="438" t="s">
        <v>48</v>
      </c>
      <c r="G71" s="438" t="s">
        <v>42</v>
      </c>
      <c r="H71" s="438" t="s">
        <v>88</v>
      </c>
      <c r="I71" s="438" t="s">
        <v>90</v>
      </c>
      <c r="J71" s="438">
        <v>496</v>
      </c>
      <c r="K71" s="438" t="s">
        <v>47</v>
      </c>
      <c r="L71" s="438" t="s">
        <v>1898</v>
      </c>
      <c r="N71" s="466" t="s">
        <v>2014</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2030</v>
      </c>
      <c r="Q71" s="467" t="s">
        <v>46</v>
      </c>
      <c r="R71" s="467" t="str">
        <f t="shared" si="4"/>
        <v>Passenger Aircraft</v>
      </c>
      <c r="S71" s="467" t="str">
        <f t="shared" si="6"/>
        <v>//**Passenger Aircraft: **</v>
      </c>
      <c r="T71" s="443" t="str">
        <f t="shared" si="5"/>
        <v/>
      </c>
      <c r="U71" s="470"/>
    </row>
    <row r="72" spans="1:21">
      <c r="A72" s="464" t="s">
        <v>2017</v>
      </c>
      <c r="B72" s="465"/>
      <c r="C72" s="438" t="s">
        <v>4</v>
      </c>
      <c r="D72" s="438" t="s">
        <v>488</v>
      </c>
      <c r="E72" s="438" t="s">
        <v>489</v>
      </c>
      <c r="F72" s="438" t="s">
        <v>45</v>
      </c>
      <c r="G72" s="438" t="s">
        <v>42</v>
      </c>
      <c r="H72" s="438" t="s">
        <v>89</v>
      </c>
      <c r="I72" s="438" t="s">
        <v>90</v>
      </c>
      <c r="J72" s="438">
        <v>497</v>
      </c>
      <c r="K72" s="438" t="s">
        <v>47</v>
      </c>
      <c r="L72" s="438" t="s">
        <v>1898</v>
      </c>
      <c r="N72" s="466" t="s">
        <v>2014</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2030</v>
      </c>
      <c r="Q72" s="467" t="s">
        <v>46</v>
      </c>
      <c r="R72" s="467" t="str">
        <f t="shared" si="4"/>
        <v>Freight Aircraft</v>
      </c>
      <c r="S72" s="467" t="str">
        <f t="shared" si="6"/>
        <v>//**Freight Aircraft: **</v>
      </c>
      <c r="T72" s="443" t="str">
        <f t="shared" si="5"/>
        <v/>
      </c>
      <c r="U72" s="470"/>
    </row>
    <row r="73" spans="1:21">
      <c r="A73" s="464" t="s">
        <v>2017</v>
      </c>
      <c r="B73" s="465"/>
      <c r="C73" s="438" t="s">
        <v>4</v>
      </c>
      <c r="D73" s="438" t="s">
        <v>488</v>
      </c>
      <c r="E73" s="438" t="s">
        <v>489</v>
      </c>
      <c r="F73" s="438" t="s">
        <v>48</v>
      </c>
      <c r="G73" s="438" t="s">
        <v>43</v>
      </c>
      <c r="H73" s="438" t="s">
        <v>88</v>
      </c>
      <c r="I73" s="438" t="s">
        <v>91</v>
      </c>
      <c r="J73" s="438">
        <v>498</v>
      </c>
      <c r="K73" s="438" t="s">
        <v>46</v>
      </c>
      <c r="L73" s="438" t="s">
        <v>1899</v>
      </c>
      <c r="N73" s="466" t="s">
        <v>2014</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2030</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2017</v>
      </c>
      <c r="B74" s="465"/>
      <c r="C74" s="438" t="s">
        <v>4</v>
      </c>
      <c r="D74" s="438" t="s">
        <v>488</v>
      </c>
      <c r="E74" s="438" t="s">
        <v>489</v>
      </c>
      <c r="F74" s="438" t="s">
        <v>45</v>
      </c>
      <c r="G74" s="438" t="s">
        <v>43</v>
      </c>
      <c r="H74" s="438" t="s">
        <v>89</v>
      </c>
      <c r="I74" s="438" t="s">
        <v>91</v>
      </c>
      <c r="J74" s="438">
        <v>499</v>
      </c>
      <c r="K74" s="438" t="s">
        <v>46</v>
      </c>
      <c r="L74" s="438" t="s">
        <v>1900</v>
      </c>
      <c r="N74" s="466" t="s">
        <v>2014</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2030</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2017</v>
      </c>
      <c r="B75" s="465"/>
      <c r="C75" s="438" t="s">
        <v>4</v>
      </c>
      <c r="D75" s="438" t="s">
        <v>488</v>
      </c>
      <c r="E75" s="438" t="s">
        <v>489</v>
      </c>
      <c r="F75" s="438" t="s">
        <v>48</v>
      </c>
      <c r="G75" s="438" t="s">
        <v>44</v>
      </c>
      <c r="H75" s="438" t="s">
        <v>88</v>
      </c>
      <c r="I75" s="438" t="s">
        <v>92</v>
      </c>
      <c r="J75" s="438">
        <v>500</v>
      </c>
      <c r="K75" s="438" t="s">
        <v>47</v>
      </c>
      <c r="L75" s="438" t="s">
        <v>1901</v>
      </c>
      <c r="N75" s="466" t="s">
        <v>2014</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2030</v>
      </c>
      <c r="Q75" s="467" t="s">
        <v>46</v>
      </c>
      <c r="R75" s="467" t="str">
        <f t="shared" si="4"/>
        <v>Passenger Ships</v>
      </c>
      <c r="S75" s="467" t="str">
        <f t="shared" si="6"/>
        <v>//**Passenger Ships: **</v>
      </c>
      <c r="T75" s="443" t="str">
        <f t="shared" si="5"/>
        <v/>
      </c>
      <c r="U75" s="470"/>
    </row>
    <row r="76" spans="1:21">
      <c r="A76" s="464" t="s">
        <v>2017</v>
      </c>
      <c r="B76" s="465"/>
      <c r="C76" s="438" t="s">
        <v>4</v>
      </c>
      <c r="D76" s="438" t="s">
        <v>488</v>
      </c>
      <c r="E76" s="438" t="s">
        <v>489</v>
      </c>
      <c r="F76" s="438" t="s">
        <v>45</v>
      </c>
      <c r="G76" s="438" t="s">
        <v>44</v>
      </c>
      <c r="H76" s="438" t="s">
        <v>89</v>
      </c>
      <c r="I76" s="438" t="s">
        <v>92</v>
      </c>
      <c r="J76" s="438">
        <v>501</v>
      </c>
      <c r="K76" s="438" t="s">
        <v>47</v>
      </c>
      <c r="L76" s="438" t="s">
        <v>1902</v>
      </c>
      <c r="N76" s="466" t="s">
        <v>2014</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2030</v>
      </c>
      <c r="Q76" s="467" t="s">
        <v>46</v>
      </c>
      <c r="R76" s="467" t="str">
        <f t="shared" si="4"/>
        <v>Freight Ships</v>
      </c>
      <c r="S76" s="467" t="str">
        <f t="shared" si="6"/>
        <v>//**Freight Ships: **</v>
      </c>
      <c r="T76" s="443" t="str">
        <f t="shared" si="5"/>
        <v/>
      </c>
      <c r="U76" s="470"/>
    </row>
    <row r="77" spans="1:21">
      <c r="A77" s="464" t="s">
        <v>2017</v>
      </c>
      <c r="B77" s="465"/>
      <c r="C77" s="438" t="s">
        <v>4</v>
      </c>
      <c r="D77" s="438" t="s">
        <v>488</v>
      </c>
      <c r="E77" s="438" t="s">
        <v>489</v>
      </c>
      <c r="F77" s="438" t="s">
        <v>48</v>
      </c>
      <c r="G77" s="438" t="s">
        <v>118</v>
      </c>
      <c r="H77" s="438" t="s">
        <v>1714</v>
      </c>
      <c r="I77" s="438" t="s">
        <v>1715</v>
      </c>
      <c r="J77" s="438">
        <v>188</v>
      </c>
      <c r="K77" s="438" t="s">
        <v>46</v>
      </c>
      <c r="L77" s="438" t="s">
        <v>2044</v>
      </c>
      <c r="N77" s="466" t="s">
        <v>2014</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2030</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2017</v>
      </c>
      <c r="B78" s="465"/>
      <c r="C78" s="438" t="s">
        <v>4</v>
      </c>
      <c r="D78" s="438" t="s">
        <v>488</v>
      </c>
      <c r="E78" s="438" t="s">
        <v>489</v>
      </c>
      <c r="F78" s="438" t="s">
        <v>45</v>
      </c>
      <c r="G78" s="438" t="s">
        <v>118</v>
      </c>
      <c r="H78" s="438" t="s">
        <v>1716</v>
      </c>
      <c r="I78" s="438" t="s">
        <v>1715</v>
      </c>
      <c r="J78" s="438">
        <v>591</v>
      </c>
      <c r="K78" s="438" t="s">
        <v>46</v>
      </c>
      <c r="L78" s="438" t="s">
        <v>1903</v>
      </c>
      <c r="N78" s="466" t="s">
        <v>2014</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2030</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2016</v>
      </c>
      <c r="B79" s="456"/>
      <c r="C79" s="439" t="s">
        <v>4</v>
      </c>
      <c r="D79" s="440" t="s">
        <v>487</v>
      </c>
      <c r="E79" s="440" t="str">
        <f>E80</f>
        <v>Additional EV Subsidy Percentage</v>
      </c>
      <c r="M79" s="436"/>
      <c r="N79" s="469" t="s">
        <v>2014</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2030</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2017</v>
      </c>
      <c r="B80" s="465"/>
      <c r="C80" s="438" t="s">
        <v>4</v>
      </c>
      <c r="D80" s="438" t="s">
        <v>487</v>
      </c>
      <c r="E80" s="438" t="s">
        <v>483</v>
      </c>
      <c r="F80" s="438" t="s">
        <v>48</v>
      </c>
      <c r="G80" s="438" t="s">
        <v>40</v>
      </c>
      <c r="H80" s="438" t="s">
        <v>88</v>
      </c>
      <c r="I80" s="438" t="s">
        <v>40</v>
      </c>
      <c r="J80" s="438">
        <v>189</v>
      </c>
      <c r="K80" s="438" t="s">
        <v>46</v>
      </c>
      <c r="L80" s="438" t="s">
        <v>1852</v>
      </c>
      <c r="N80" s="466" t="s">
        <v>2014</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2030</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2017</v>
      </c>
      <c r="B81" s="465"/>
      <c r="C81" s="438" t="s">
        <v>4</v>
      </c>
      <c r="D81" s="438" t="s">
        <v>487</v>
      </c>
      <c r="E81" s="438" t="s">
        <v>483</v>
      </c>
      <c r="F81" s="438" t="s">
        <v>45</v>
      </c>
      <c r="G81" s="438" t="s">
        <v>40</v>
      </c>
      <c r="H81" s="438" t="s">
        <v>89</v>
      </c>
      <c r="I81" s="438" t="s">
        <v>40</v>
      </c>
      <c r="J81" s="438">
        <v>592</v>
      </c>
      <c r="K81" s="438" t="s">
        <v>46</v>
      </c>
      <c r="L81" s="438" t="s">
        <v>1904</v>
      </c>
      <c r="N81" s="466" t="s">
        <v>2014</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2030</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2017</v>
      </c>
      <c r="B82" s="465"/>
      <c r="C82" s="438" t="s">
        <v>4</v>
      </c>
      <c r="D82" s="438" t="s">
        <v>487</v>
      </c>
      <c r="E82" s="438" t="s">
        <v>483</v>
      </c>
      <c r="F82" s="438" t="s">
        <v>48</v>
      </c>
      <c r="G82" s="438" t="s">
        <v>41</v>
      </c>
      <c r="H82" s="438" t="s">
        <v>88</v>
      </c>
      <c r="I82" s="438" t="s">
        <v>41</v>
      </c>
      <c r="J82" s="438">
        <v>593</v>
      </c>
      <c r="K82" s="438" t="s">
        <v>46</v>
      </c>
      <c r="L82" s="438" t="s">
        <v>1905</v>
      </c>
      <c r="N82" s="466" t="s">
        <v>2014</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2030</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2017</v>
      </c>
      <c r="B83" s="465"/>
      <c r="C83" s="438" t="s">
        <v>4</v>
      </c>
      <c r="D83" s="438" t="s">
        <v>487</v>
      </c>
      <c r="E83" s="438" t="s">
        <v>483</v>
      </c>
      <c r="F83" s="438" t="s">
        <v>45</v>
      </c>
      <c r="G83" s="438" t="s">
        <v>41</v>
      </c>
      <c r="H83" s="438" t="s">
        <v>89</v>
      </c>
      <c r="I83" s="438" t="s">
        <v>41</v>
      </c>
      <c r="J83" s="438">
        <v>594</v>
      </c>
      <c r="K83" s="438" t="s">
        <v>47</v>
      </c>
      <c r="L83" s="438"/>
      <c r="N83" s="466" t="s">
        <v>2014</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2030</v>
      </c>
      <c r="Q83" s="467" t="s">
        <v>46</v>
      </c>
      <c r="R83" s="467" t="str">
        <f t="shared" si="7"/>
        <v>Freight HDVs</v>
      </c>
      <c r="S83" s="467" t="str">
        <f t="shared" si="6"/>
        <v>//**Freight HDVs: **</v>
      </c>
      <c r="T83" s="443" t="str">
        <f t="shared" si="5"/>
        <v/>
      </c>
    </row>
    <row r="84" spans="1:21">
      <c r="A84" s="464" t="s">
        <v>2017</v>
      </c>
      <c r="B84" s="465"/>
      <c r="C84" s="438" t="s">
        <v>4</v>
      </c>
      <c r="D84" s="438" t="s">
        <v>487</v>
      </c>
      <c r="E84" s="438" t="s">
        <v>483</v>
      </c>
      <c r="F84" s="438" t="s">
        <v>48</v>
      </c>
      <c r="G84" s="438" t="s">
        <v>42</v>
      </c>
      <c r="H84" s="438" t="s">
        <v>88</v>
      </c>
      <c r="I84" s="438" t="s">
        <v>90</v>
      </c>
      <c r="J84" s="438">
        <v>595</v>
      </c>
      <c r="K84" s="438" t="s">
        <v>47</v>
      </c>
      <c r="L84" s="438"/>
      <c r="N84" s="466" t="s">
        <v>2014</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2030</v>
      </c>
      <c r="Q84" s="467" t="s">
        <v>46</v>
      </c>
      <c r="R84" s="467" t="str">
        <f t="shared" si="7"/>
        <v>Passenger Aircraft</v>
      </c>
      <c r="S84" s="467" t="str">
        <f t="shared" si="6"/>
        <v>//**Passenger Aircraft: **</v>
      </c>
      <c r="T84" s="443" t="str">
        <f t="shared" si="5"/>
        <v/>
      </c>
    </row>
    <row r="85" spans="1:21">
      <c r="A85" s="464" t="s">
        <v>2017</v>
      </c>
      <c r="B85" s="465"/>
      <c r="C85" s="438" t="s">
        <v>4</v>
      </c>
      <c r="D85" s="438" t="s">
        <v>487</v>
      </c>
      <c r="E85" s="438" t="s">
        <v>483</v>
      </c>
      <c r="F85" s="438" t="s">
        <v>45</v>
      </c>
      <c r="G85" s="438" t="s">
        <v>42</v>
      </c>
      <c r="H85" s="438" t="s">
        <v>89</v>
      </c>
      <c r="I85" s="438" t="s">
        <v>90</v>
      </c>
      <c r="J85" s="438">
        <v>596</v>
      </c>
      <c r="K85" s="438" t="s">
        <v>47</v>
      </c>
      <c r="L85" s="438"/>
      <c r="N85" s="466" t="s">
        <v>2014</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2030</v>
      </c>
      <c r="Q85" s="467" t="s">
        <v>46</v>
      </c>
      <c r="R85" s="467" t="str">
        <f t="shared" si="7"/>
        <v>Freight Aircraft</v>
      </c>
      <c r="S85" s="467" t="str">
        <f t="shared" si="6"/>
        <v>//**Freight Aircraft: **</v>
      </c>
      <c r="T85" s="443" t="str">
        <f t="shared" si="5"/>
        <v/>
      </c>
    </row>
    <row r="86" spans="1:21">
      <c r="A86" s="464" t="s">
        <v>2017</v>
      </c>
      <c r="B86" s="465"/>
      <c r="C86" s="438" t="s">
        <v>4</v>
      </c>
      <c r="D86" s="438" t="s">
        <v>487</v>
      </c>
      <c r="E86" s="438" t="s">
        <v>483</v>
      </c>
      <c r="F86" s="438" t="s">
        <v>48</v>
      </c>
      <c r="G86" s="438" t="s">
        <v>43</v>
      </c>
      <c r="H86" s="438" t="s">
        <v>88</v>
      </c>
      <c r="I86" s="438" t="s">
        <v>91</v>
      </c>
      <c r="J86" s="438">
        <v>597</v>
      </c>
      <c r="K86" s="438" t="s">
        <v>47</v>
      </c>
      <c r="L86" s="438"/>
      <c r="N86" s="466" t="s">
        <v>2014</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2030</v>
      </c>
      <c r="Q86" s="467" t="s">
        <v>46</v>
      </c>
      <c r="R86" s="467" t="str">
        <f t="shared" ref="R86:R91" si="8">H86&amp;" "&amp;I86</f>
        <v>Passenger Rail</v>
      </c>
      <c r="S86" s="467" t="str">
        <f t="shared" si="6"/>
        <v>//**Passenger Rail: **</v>
      </c>
      <c r="T86" s="443" t="str">
        <f t="shared" si="5"/>
        <v/>
      </c>
    </row>
    <row r="87" spans="1:21">
      <c r="A87" s="464" t="s">
        <v>2017</v>
      </c>
      <c r="B87" s="465"/>
      <c r="C87" s="438" t="s">
        <v>4</v>
      </c>
      <c r="D87" s="438" t="s">
        <v>487</v>
      </c>
      <c r="E87" s="438" t="s">
        <v>483</v>
      </c>
      <c r="F87" s="438" t="s">
        <v>45</v>
      </c>
      <c r="G87" s="438" t="s">
        <v>43</v>
      </c>
      <c r="H87" s="438" t="s">
        <v>89</v>
      </c>
      <c r="I87" s="438" t="s">
        <v>91</v>
      </c>
      <c r="J87" s="438">
        <v>598</v>
      </c>
      <c r="K87" s="438" t="s">
        <v>47</v>
      </c>
      <c r="L87" s="438"/>
      <c r="N87" s="466" t="s">
        <v>2014</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2030</v>
      </c>
      <c r="Q87" s="467" t="s">
        <v>46</v>
      </c>
      <c r="R87" s="467" t="str">
        <f t="shared" si="8"/>
        <v>Freight Rail</v>
      </c>
      <c r="S87" s="467" t="str">
        <f t="shared" si="6"/>
        <v>//**Freight Rail: **</v>
      </c>
      <c r="T87" s="443" t="str">
        <f t="shared" si="5"/>
        <v/>
      </c>
    </row>
    <row r="88" spans="1:21">
      <c r="A88" s="464" t="s">
        <v>2017</v>
      </c>
      <c r="B88" s="465"/>
      <c r="C88" s="438" t="s">
        <v>4</v>
      </c>
      <c r="D88" s="438" t="s">
        <v>487</v>
      </c>
      <c r="E88" s="438" t="s">
        <v>483</v>
      </c>
      <c r="F88" s="438" t="s">
        <v>48</v>
      </c>
      <c r="G88" s="438" t="s">
        <v>44</v>
      </c>
      <c r="H88" s="438" t="s">
        <v>88</v>
      </c>
      <c r="I88" s="438" t="s">
        <v>92</v>
      </c>
      <c r="J88" s="438">
        <v>599</v>
      </c>
      <c r="K88" s="438" t="s">
        <v>47</v>
      </c>
      <c r="L88" s="438"/>
      <c r="N88" s="466" t="s">
        <v>2014</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2030</v>
      </c>
      <c r="Q88" s="467" t="s">
        <v>46</v>
      </c>
      <c r="R88" s="467" t="str">
        <f t="shared" si="8"/>
        <v>Passenger Ships</v>
      </c>
      <c r="S88" s="467" t="str">
        <f t="shared" si="6"/>
        <v>//**Passenger Ships: **</v>
      </c>
      <c r="T88" s="443" t="str">
        <f t="shared" si="5"/>
        <v/>
      </c>
    </row>
    <row r="89" spans="1:21">
      <c r="A89" s="464" t="s">
        <v>2017</v>
      </c>
      <c r="B89" s="465"/>
      <c r="C89" s="438" t="s">
        <v>4</v>
      </c>
      <c r="D89" s="438" t="s">
        <v>487</v>
      </c>
      <c r="E89" s="438" t="s">
        <v>483</v>
      </c>
      <c r="F89" s="438" t="s">
        <v>45</v>
      </c>
      <c r="G89" s="438" t="s">
        <v>44</v>
      </c>
      <c r="H89" s="438" t="s">
        <v>89</v>
      </c>
      <c r="I89" s="438" t="s">
        <v>92</v>
      </c>
      <c r="J89" s="438">
        <v>600</v>
      </c>
      <c r="K89" s="438" t="s">
        <v>47</v>
      </c>
      <c r="L89" s="438"/>
      <c r="N89" s="466" t="s">
        <v>2014</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2030</v>
      </c>
      <c r="Q89" s="467" t="s">
        <v>46</v>
      </c>
      <c r="R89" s="467" t="str">
        <f t="shared" si="8"/>
        <v>Freight Ships</v>
      </c>
      <c r="S89" s="467" t="str">
        <f t="shared" si="6"/>
        <v>//**Freight Ships: **</v>
      </c>
      <c r="T89" s="443" t="str">
        <f t="shared" si="5"/>
        <v/>
      </c>
    </row>
    <row r="90" spans="1:21">
      <c r="A90" s="464" t="s">
        <v>2017</v>
      </c>
      <c r="B90" s="465"/>
      <c r="C90" s="438" t="s">
        <v>4</v>
      </c>
      <c r="D90" s="438" t="s">
        <v>487</v>
      </c>
      <c r="E90" s="438" t="s">
        <v>483</v>
      </c>
      <c r="F90" s="438" t="s">
        <v>48</v>
      </c>
      <c r="G90" s="438" t="s">
        <v>118</v>
      </c>
      <c r="H90" s="438" t="s">
        <v>1714</v>
      </c>
      <c r="I90" s="438" t="s">
        <v>1715</v>
      </c>
      <c r="J90" s="438">
        <v>601</v>
      </c>
      <c r="K90" s="438" t="s">
        <v>46</v>
      </c>
      <c r="L90" s="438" t="s">
        <v>1906</v>
      </c>
      <c r="N90" s="466" t="s">
        <v>2014</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2030</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2017</v>
      </c>
      <c r="B91" s="465"/>
      <c r="C91" s="438" t="s">
        <v>4</v>
      </c>
      <c r="D91" s="438" t="s">
        <v>487</v>
      </c>
      <c r="E91" s="438" t="s">
        <v>483</v>
      </c>
      <c r="F91" s="438" t="s">
        <v>45</v>
      </c>
      <c r="G91" s="438" t="s">
        <v>118</v>
      </c>
      <c r="H91" s="438" t="s">
        <v>1716</v>
      </c>
      <c r="I91" s="438" t="s">
        <v>1715</v>
      </c>
      <c r="J91" s="438">
        <v>602</v>
      </c>
      <c r="K91" s="438" t="s">
        <v>46</v>
      </c>
      <c r="L91" s="438" t="s">
        <v>1907</v>
      </c>
      <c r="N91" s="466" t="s">
        <v>2014</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2030</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2016</v>
      </c>
      <c r="B92" s="456"/>
      <c r="C92" s="439" t="s">
        <v>4</v>
      </c>
      <c r="D92" s="439" t="s">
        <v>11</v>
      </c>
      <c r="E92" s="439" t="s">
        <v>117</v>
      </c>
      <c r="F92" s="439"/>
      <c r="G92" s="439"/>
      <c r="H92" s="439"/>
      <c r="I92" s="439"/>
      <c r="J92" s="439">
        <v>1</v>
      </c>
      <c r="K92" s="439" t="s">
        <v>46</v>
      </c>
      <c r="L92" s="439" t="s">
        <v>1853</v>
      </c>
      <c r="M92" s="456"/>
      <c r="N92" s="469" t="s">
        <v>2014</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2030</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2016</v>
      </c>
      <c r="B93" s="456"/>
      <c r="C93" s="439" t="s">
        <v>4</v>
      </c>
      <c r="D93" s="439" t="s">
        <v>5</v>
      </c>
      <c r="E93" s="439" t="str">
        <f>E94</f>
        <v>Percentage Additional Improvement of Fuel Economy Std</v>
      </c>
      <c r="F93" s="439"/>
      <c r="G93" s="439"/>
      <c r="H93" s="439"/>
      <c r="I93" s="439"/>
      <c r="J93" s="439"/>
      <c r="K93" s="439"/>
      <c r="L93" s="439"/>
      <c r="M93" s="456"/>
      <c r="N93" s="469" t="s">
        <v>2014</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2030</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2017</v>
      </c>
      <c r="B94" s="465"/>
      <c r="C94" s="438" t="s">
        <v>4</v>
      </c>
      <c r="D94" s="438" t="s">
        <v>5</v>
      </c>
      <c r="E94" s="438" t="s">
        <v>315</v>
      </c>
      <c r="F94" s="438" t="s">
        <v>48</v>
      </c>
      <c r="G94" s="438" t="s">
        <v>40</v>
      </c>
      <c r="H94" s="438" t="s">
        <v>88</v>
      </c>
      <c r="I94" s="438" t="s">
        <v>40</v>
      </c>
      <c r="J94" s="438">
        <v>362</v>
      </c>
      <c r="K94" s="438" t="s">
        <v>46</v>
      </c>
      <c r="L94" s="438" t="s">
        <v>1854</v>
      </c>
      <c r="N94" s="466" t="s">
        <v>2014</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2030</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2017</v>
      </c>
      <c r="B95" s="465"/>
      <c r="C95" s="438" t="s">
        <v>4</v>
      </c>
      <c r="D95" s="438" t="s">
        <v>5</v>
      </c>
      <c r="E95" s="438" t="s">
        <v>315</v>
      </c>
      <c r="F95" s="438" t="s">
        <v>45</v>
      </c>
      <c r="G95" s="438" t="s">
        <v>40</v>
      </c>
      <c r="H95" s="438" t="s">
        <v>89</v>
      </c>
      <c r="I95" s="438" t="s">
        <v>40</v>
      </c>
      <c r="J95" s="438">
        <v>363</v>
      </c>
      <c r="K95" s="438" t="s">
        <v>46</v>
      </c>
      <c r="L95" s="438" t="s">
        <v>1908</v>
      </c>
      <c r="N95" s="466" t="s">
        <v>2014</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2030</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2017</v>
      </c>
      <c r="B96" s="465"/>
      <c r="C96" s="438" t="s">
        <v>4</v>
      </c>
      <c r="D96" s="438" t="s">
        <v>5</v>
      </c>
      <c r="E96" s="438" t="s">
        <v>315</v>
      </c>
      <c r="F96" s="438" t="s">
        <v>48</v>
      </c>
      <c r="G96" s="438" t="s">
        <v>41</v>
      </c>
      <c r="H96" s="438" t="s">
        <v>88</v>
      </c>
      <c r="I96" s="438" t="s">
        <v>41</v>
      </c>
      <c r="J96" s="438">
        <v>364</v>
      </c>
      <c r="K96" s="438" t="s">
        <v>46</v>
      </c>
      <c r="L96" s="438" t="s">
        <v>1909</v>
      </c>
      <c r="N96" s="466" t="s">
        <v>2014</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2030</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2017</v>
      </c>
      <c r="B97" s="465"/>
      <c r="C97" s="438" t="s">
        <v>4</v>
      </c>
      <c r="D97" s="438" t="s">
        <v>5</v>
      </c>
      <c r="E97" s="438" t="s">
        <v>315</v>
      </c>
      <c r="F97" s="438" t="s">
        <v>45</v>
      </c>
      <c r="G97" s="438" t="s">
        <v>41</v>
      </c>
      <c r="H97" s="438" t="s">
        <v>89</v>
      </c>
      <c r="I97" s="438" t="s">
        <v>41</v>
      </c>
      <c r="J97" s="438">
        <v>365</v>
      </c>
      <c r="K97" s="438" t="s">
        <v>46</v>
      </c>
      <c r="L97" s="438" t="s">
        <v>1910</v>
      </c>
      <c r="N97" s="466" t="s">
        <v>2014</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2030</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2017</v>
      </c>
      <c r="B98" s="465"/>
      <c r="C98" s="438" t="s">
        <v>4</v>
      </c>
      <c r="D98" s="438" t="s">
        <v>5</v>
      </c>
      <c r="E98" s="438" t="s">
        <v>315</v>
      </c>
      <c r="F98" s="438" t="s">
        <v>48</v>
      </c>
      <c r="G98" s="438" t="s">
        <v>42</v>
      </c>
      <c r="H98" s="438" t="s">
        <v>88</v>
      </c>
      <c r="I98" s="438" t="s">
        <v>90</v>
      </c>
      <c r="J98" s="438">
        <v>366</v>
      </c>
      <c r="K98" s="438" t="s">
        <v>47</v>
      </c>
      <c r="L98" s="438" t="s">
        <v>1911</v>
      </c>
      <c r="N98" s="466" t="s">
        <v>2014</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2030</v>
      </c>
      <c r="Q98" s="467" t="s">
        <v>46</v>
      </c>
      <c r="R98" s="467" t="str">
        <f t="shared" si="9"/>
        <v>Passenger Aircraft</v>
      </c>
      <c r="S98" s="467" t="str">
        <f t="shared" si="6"/>
        <v>//**Passenger Aircraft: **</v>
      </c>
      <c r="T98" s="443" t="str">
        <f t="shared" si="5"/>
        <v/>
      </c>
    </row>
    <row r="99" spans="1:21">
      <c r="A99" s="464" t="s">
        <v>2017</v>
      </c>
      <c r="B99" s="465"/>
      <c r="C99" s="438" t="s">
        <v>4</v>
      </c>
      <c r="D99" s="438" t="s">
        <v>5</v>
      </c>
      <c r="E99" s="438" t="s">
        <v>315</v>
      </c>
      <c r="F99" s="438" t="s">
        <v>45</v>
      </c>
      <c r="G99" s="438" t="s">
        <v>42</v>
      </c>
      <c r="H99" s="438" t="s">
        <v>89</v>
      </c>
      <c r="I99" s="438" t="s">
        <v>90</v>
      </c>
      <c r="J99" s="438">
        <v>367</v>
      </c>
      <c r="K99" s="438" t="s">
        <v>47</v>
      </c>
      <c r="L99" s="438" t="s">
        <v>1912</v>
      </c>
      <c r="N99" s="466" t="s">
        <v>2014</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2030</v>
      </c>
      <c r="Q99" s="467" t="s">
        <v>46</v>
      </c>
      <c r="R99" s="467" t="str">
        <f t="shared" si="9"/>
        <v>Freight Aircraft</v>
      </c>
      <c r="S99" s="467" t="str">
        <f t="shared" si="6"/>
        <v>//**Freight Aircraft: **</v>
      </c>
      <c r="T99" s="443" t="str">
        <f t="shared" si="5"/>
        <v/>
      </c>
    </row>
    <row r="100" spans="1:21">
      <c r="A100" s="464" t="s">
        <v>2017</v>
      </c>
      <c r="B100" s="465"/>
      <c r="C100" s="438" t="s">
        <v>4</v>
      </c>
      <c r="D100" s="438" t="s">
        <v>5</v>
      </c>
      <c r="E100" s="438" t="s">
        <v>315</v>
      </c>
      <c r="F100" s="438" t="s">
        <v>48</v>
      </c>
      <c r="G100" s="438" t="s">
        <v>43</v>
      </c>
      <c r="H100" s="438" t="s">
        <v>88</v>
      </c>
      <c r="I100" s="438" t="s">
        <v>91</v>
      </c>
      <c r="J100" s="438">
        <v>368</v>
      </c>
      <c r="K100" s="438" t="s">
        <v>46</v>
      </c>
      <c r="L100" s="438" t="s">
        <v>1913</v>
      </c>
      <c r="N100" s="466" t="s">
        <v>2014</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2030</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2017</v>
      </c>
      <c r="B101" s="465"/>
      <c r="C101" s="438" t="s">
        <v>4</v>
      </c>
      <c r="D101" s="438" t="s">
        <v>5</v>
      </c>
      <c r="E101" s="438" t="s">
        <v>315</v>
      </c>
      <c r="F101" s="438" t="s">
        <v>45</v>
      </c>
      <c r="G101" s="438" t="s">
        <v>43</v>
      </c>
      <c r="H101" s="438" t="s">
        <v>89</v>
      </c>
      <c r="I101" s="438" t="s">
        <v>91</v>
      </c>
      <c r="J101" s="438">
        <v>369</v>
      </c>
      <c r="K101" s="438" t="s">
        <v>46</v>
      </c>
      <c r="L101" s="438" t="s">
        <v>1914</v>
      </c>
      <c r="N101" s="466" t="s">
        <v>2014</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2030</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2017</v>
      </c>
      <c r="B102" s="465"/>
      <c r="C102" s="438" t="s">
        <v>4</v>
      </c>
      <c r="D102" s="438" t="s">
        <v>5</v>
      </c>
      <c r="E102" s="438" t="s">
        <v>315</v>
      </c>
      <c r="F102" s="438" t="s">
        <v>48</v>
      </c>
      <c r="G102" s="438" t="s">
        <v>44</v>
      </c>
      <c r="H102" s="438" t="s">
        <v>88</v>
      </c>
      <c r="I102" s="438" t="s">
        <v>92</v>
      </c>
      <c r="J102" s="438">
        <v>370</v>
      </c>
      <c r="K102" s="438" t="s">
        <v>46</v>
      </c>
      <c r="L102" s="438" t="s">
        <v>1915</v>
      </c>
      <c r="N102" s="466" t="s">
        <v>2014</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2030</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2017</v>
      </c>
      <c r="B103" s="465"/>
      <c r="C103" s="438" t="s">
        <v>4</v>
      </c>
      <c r="D103" s="438" t="s">
        <v>5</v>
      </c>
      <c r="E103" s="438" t="s">
        <v>315</v>
      </c>
      <c r="F103" s="438" t="s">
        <v>45</v>
      </c>
      <c r="G103" s="438" t="s">
        <v>44</v>
      </c>
      <c r="H103" s="438" t="s">
        <v>89</v>
      </c>
      <c r="I103" s="438" t="s">
        <v>92</v>
      </c>
      <c r="J103" s="438">
        <v>371</v>
      </c>
      <c r="K103" s="438" t="s">
        <v>46</v>
      </c>
      <c r="L103" s="438" t="s">
        <v>1916</v>
      </c>
      <c r="N103" s="466" t="s">
        <v>2014</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2030</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2017</v>
      </c>
      <c r="B104" s="465"/>
      <c r="C104" s="438" t="s">
        <v>4</v>
      </c>
      <c r="D104" s="438" t="s">
        <v>5</v>
      </c>
      <c r="E104" s="438" t="s">
        <v>315</v>
      </c>
      <c r="F104" s="438" t="s">
        <v>48</v>
      </c>
      <c r="G104" s="438" t="s">
        <v>118</v>
      </c>
      <c r="H104" s="438" t="s">
        <v>1714</v>
      </c>
      <c r="I104" s="438" t="s">
        <v>1715</v>
      </c>
      <c r="J104" s="438">
        <v>372</v>
      </c>
      <c r="K104" s="438" t="s">
        <v>46</v>
      </c>
      <c r="L104" s="438" t="s">
        <v>1917</v>
      </c>
      <c r="N104" s="466" t="s">
        <v>2014</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2030</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2017</v>
      </c>
      <c r="B105" s="465"/>
      <c r="C105" s="438" t="s">
        <v>4</v>
      </c>
      <c r="D105" s="438" t="s">
        <v>5</v>
      </c>
      <c r="E105" s="438" t="s">
        <v>315</v>
      </c>
      <c r="F105" s="438" t="s">
        <v>45</v>
      </c>
      <c r="G105" s="438" t="s">
        <v>118</v>
      </c>
      <c r="H105" s="438" t="s">
        <v>1716</v>
      </c>
      <c r="I105" s="438" t="s">
        <v>1715</v>
      </c>
      <c r="J105" s="438">
        <v>373</v>
      </c>
      <c r="K105" s="438" t="s">
        <v>46</v>
      </c>
      <c r="L105" s="438" t="s">
        <v>1918</v>
      </c>
      <c r="N105" s="466" t="s">
        <v>2014</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2030</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2016</v>
      </c>
      <c r="B106" s="456"/>
      <c r="C106" s="439" t="s">
        <v>4</v>
      </c>
      <c r="D106" s="439" t="s">
        <v>830</v>
      </c>
      <c r="E106" s="439" t="str">
        <f>E107</f>
        <v>Minimum Required Hydrogen Vehicle Sales Percentage</v>
      </c>
      <c r="M106" s="456"/>
      <c r="N106" s="469" t="s">
        <v>2014</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2030</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2017</v>
      </c>
      <c r="B107" s="465"/>
      <c r="C107" s="438" t="s">
        <v>4</v>
      </c>
      <c r="D107" s="438" t="s">
        <v>830</v>
      </c>
      <c r="E107" s="438" t="s">
        <v>831</v>
      </c>
      <c r="F107" s="438" t="s">
        <v>48</v>
      </c>
      <c r="G107" s="438" t="s">
        <v>40</v>
      </c>
      <c r="H107" s="438" t="s">
        <v>88</v>
      </c>
      <c r="I107" s="438" t="s">
        <v>40</v>
      </c>
      <c r="J107" s="438">
        <v>460</v>
      </c>
      <c r="K107" s="438" t="s">
        <v>46</v>
      </c>
      <c r="L107" s="438" t="s">
        <v>1855</v>
      </c>
      <c r="N107" s="466" t="s">
        <v>2014</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2030</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2017</v>
      </c>
      <c r="B108" s="465"/>
      <c r="C108" s="438" t="s">
        <v>4</v>
      </c>
      <c r="D108" s="438" t="s">
        <v>830</v>
      </c>
      <c r="E108" s="438" t="s">
        <v>831</v>
      </c>
      <c r="F108" s="438" t="s">
        <v>45</v>
      </c>
      <c r="G108" s="438" t="s">
        <v>40</v>
      </c>
      <c r="H108" s="438" t="s">
        <v>89</v>
      </c>
      <c r="I108" s="438" t="s">
        <v>40</v>
      </c>
      <c r="J108" s="438">
        <v>461</v>
      </c>
      <c r="K108" s="438" t="s">
        <v>46</v>
      </c>
      <c r="L108" s="438" t="s">
        <v>1855</v>
      </c>
      <c r="N108" s="466" t="s">
        <v>2014</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2030</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2017</v>
      </c>
      <c r="B109" s="465"/>
      <c r="C109" s="438" t="s">
        <v>4</v>
      </c>
      <c r="D109" s="438" t="s">
        <v>830</v>
      </c>
      <c r="E109" s="438" t="s">
        <v>831</v>
      </c>
      <c r="F109" s="438" t="s">
        <v>48</v>
      </c>
      <c r="G109" s="438" t="s">
        <v>41</v>
      </c>
      <c r="H109" s="438" t="s">
        <v>88</v>
      </c>
      <c r="I109" s="438" t="s">
        <v>41</v>
      </c>
      <c r="J109" s="438">
        <v>462</v>
      </c>
      <c r="K109" s="438" t="s">
        <v>46</v>
      </c>
      <c r="L109" s="438" t="s">
        <v>1855</v>
      </c>
      <c r="N109" s="466" t="s">
        <v>2014</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2030</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2017</v>
      </c>
      <c r="B110" s="465"/>
      <c r="C110" s="438" t="s">
        <v>4</v>
      </c>
      <c r="D110" s="438" t="s">
        <v>830</v>
      </c>
      <c r="E110" s="438" t="s">
        <v>831</v>
      </c>
      <c r="F110" s="438" t="s">
        <v>45</v>
      </c>
      <c r="G110" s="438" t="s">
        <v>41</v>
      </c>
      <c r="H110" s="438" t="s">
        <v>89</v>
      </c>
      <c r="I110" s="438" t="s">
        <v>41</v>
      </c>
      <c r="J110" s="438">
        <v>463</v>
      </c>
      <c r="K110" s="438" t="s">
        <v>46</v>
      </c>
      <c r="L110" s="438" t="s">
        <v>1855</v>
      </c>
      <c r="N110" s="466" t="s">
        <v>2014</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2030</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2017</v>
      </c>
      <c r="B111" s="465"/>
      <c r="C111" s="438" t="s">
        <v>4</v>
      </c>
      <c r="D111" s="438" t="s">
        <v>830</v>
      </c>
      <c r="E111" s="438" t="s">
        <v>831</v>
      </c>
      <c r="F111" s="438" t="s">
        <v>48</v>
      </c>
      <c r="G111" s="438" t="s">
        <v>42</v>
      </c>
      <c r="H111" s="438" t="s">
        <v>88</v>
      </c>
      <c r="I111" s="438" t="s">
        <v>90</v>
      </c>
      <c r="J111" s="438">
        <v>502</v>
      </c>
      <c r="K111" s="438" t="s">
        <v>46</v>
      </c>
      <c r="L111" s="438" t="s">
        <v>1919</v>
      </c>
      <c r="N111" s="466" t="s">
        <v>2014</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2030</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2017</v>
      </c>
      <c r="B112" s="465"/>
      <c r="C112" s="438" t="s">
        <v>4</v>
      </c>
      <c r="D112" s="438" t="s">
        <v>830</v>
      </c>
      <c r="E112" s="438" t="s">
        <v>831</v>
      </c>
      <c r="F112" s="438" t="s">
        <v>45</v>
      </c>
      <c r="G112" s="438" t="s">
        <v>42</v>
      </c>
      <c r="H112" s="438" t="s">
        <v>89</v>
      </c>
      <c r="I112" s="438" t="s">
        <v>90</v>
      </c>
      <c r="J112" s="438">
        <v>503</v>
      </c>
      <c r="K112" s="438" t="s">
        <v>46</v>
      </c>
      <c r="L112" s="438" t="s">
        <v>1919</v>
      </c>
      <c r="N112" s="466" t="s">
        <v>2014</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2030</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2017</v>
      </c>
      <c r="B113" s="465"/>
      <c r="C113" s="438" t="s">
        <v>4</v>
      </c>
      <c r="D113" s="438" t="s">
        <v>830</v>
      </c>
      <c r="E113" s="438" t="s">
        <v>831</v>
      </c>
      <c r="F113" s="438" t="s">
        <v>48</v>
      </c>
      <c r="G113" s="438" t="s">
        <v>43</v>
      </c>
      <c r="H113" s="438" t="s">
        <v>88</v>
      </c>
      <c r="I113" s="438" t="s">
        <v>91</v>
      </c>
      <c r="J113" s="438">
        <v>504</v>
      </c>
      <c r="K113" s="438" t="s">
        <v>46</v>
      </c>
      <c r="L113" s="438" t="s">
        <v>1920</v>
      </c>
      <c r="N113" s="466" t="s">
        <v>2014</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2030</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2017</v>
      </c>
      <c r="B114" s="465"/>
      <c r="C114" s="438" t="s">
        <v>4</v>
      </c>
      <c r="D114" s="438" t="s">
        <v>830</v>
      </c>
      <c r="E114" s="438" t="s">
        <v>831</v>
      </c>
      <c r="F114" s="438" t="s">
        <v>45</v>
      </c>
      <c r="G114" s="438" t="s">
        <v>43</v>
      </c>
      <c r="H114" s="438" t="s">
        <v>89</v>
      </c>
      <c r="I114" s="438" t="s">
        <v>91</v>
      </c>
      <c r="J114" s="438">
        <v>505</v>
      </c>
      <c r="K114" s="438" t="s">
        <v>46</v>
      </c>
      <c r="L114" s="438" t="s">
        <v>1920</v>
      </c>
      <c r="N114" s="466" t="s">
        <v>2014</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2030</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2017</v>
      </c>
      <c r="B115" s="465"/>
      <c r="C115" s="438" t="s">
        <v>4</v>
      </c>
      <c r="D115" s="438" t="s">
        <v>830</v>
      </c>
      <c r="E115" s="438" t="s">
        <v>831</v>
      </c>
      <c r="F115" s="438" t="s">
        <v>48</v>
      </c>
      <c r="G115" s="438" t="s">
        <v>44</v>
      </c>
      <c r="H115" s="438" t="s">
        <v>88</v>
      </c>
      <c r="I115" s="438" t="s">
        <v>92</v>
      </c>
      <c r="J115" s="438">
        <v>506</v>
      </c>
      <c r="K115" s="438" t="s">
        <v>46</v>
      </c>
      <c r="L115" s="438" t="s">
        <v>1921</v>
      </c>
      <c r="N115" s="466" t="s">
        <v>2014</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2030</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2017</v>
      </c>
      <c r="B116" s="465"/>
      <c r="C116" s="438" t="s">
        <v>4</v>
      </c>
      <c r="D116" s="438" t="s">
        <v>830</v>
      </c>
      <c r="E116" s="438" t="s">
        <v>831</v>
      </c>
      <c r="F116" s="438" t="s">
        <v>45</v>
      </c>
      <c r="G116" s="438" t="s">
        <v>44</v>
      </c>
      <c r="H116" s="438" t="s">
        <v>89</v>
      </c>
      <c r="I116" s="438" t="s">
        <v>92</v>
      </c>
      <c r="J116" s="438">
        <v>507</v>
      </c>
      <c r="K116" s="438" t="s">
        <v>46</v>
      </c>
      <c r="L116" s="438" t="s">
        <v>1787</v>
      </c>
      <c r="N116" s="466" t="s">
        <v>2014</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2030</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2017</v>
      </c>
      <c r="B117" s="465"/>
      <c r="C117" s="438" t="s">
        <v>4</v>
      </c>
      <c r="D117" s="438" t="s">
        <v>830</v>
      </c>
      <c r="E117" s="438" t="s">
        <v>831</v>
      </c>
      <c r="F117" s="438" t="s">
        <v>48</v>
      </c>
      <c r="G117" s="438" t="s">
        <v>118</v>
      </c>
      <c r="H117" s="438" t="s">
        <v>1714</v>
      </c>
      <c r="I117" s="438" t="s">
        <v>1715</v>
      </c>
      <c r="J117" s="438">
        <v>603</v>
      </c>
      <c r="K117" s="438" t="s">
        <v>47</v>
      </c>
      <c r="L117" s="438"/>
      <c r="N117" s="466" t="s">
        <v>2014</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2030</v>
      </c>
      <c r="Q117" s="467" t="s">
        <v>46</v>
      </c>
      <c r="R117" s="467" t="str">
        <f t="shared" si="10"/>
        <v>2-wheeled Vehicles</v>
      </c>
      <c r="S117" s="467" t="str">
        <f t="shared" si="6"/>
        <v>//**2-wheeled Vehicles: **</v>
      </c>
      <c r="T117" s="443" t="str">
        <f t="shared" si="5"/>
        <v/>
      </c>
    </row>
    <row r="118" spans="1:21">
      <c r="A118" s="464" t="s">
        <v>2017</v>
      </c>
      <c r="B118" s="465"/>
      <c r="C118" s="438" t="s">
        <v>4</v>
      </c>
      <c r="D118" s="438" t="s">
        <v>830</v>
      </c>
      <c r="E118" s="438" t="s">
        <v>831</v>
      </c>
      <c r="F118" s="438" t="s">
        <v>45</v>
      </c>
      <c r="G118" s="438" t="s">
        <v>118</v>
      </c>
      <c r="H118" s="438" t="s">
        <v>1716</v>
      </c>
      <c r="I118" s="438" t="s">
        <v>1715</v>
      </c>
      <c r="J118" s="438">
        <v>604</v>
      </c>
      <c r="K118" s="438" t="s">
        <v>47</v>
      </c>
      <c r="L118" s="438" t="s">
        <v>1922</v>
      </c>
      <c r="N118" s="466" t="s">
        <v>2014</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2030</v>
      </c>
      <c r="Q118" s="467" t="s">
        <v>46</v>
      </c>
      <c r="R118" s="467" t="str">
        <f t="shared" si="10"/>
        <v>3-wheeled Vehicles</v>
      </c>
      <c r="S118" s="467" t="str">
        <f t="shared" si="6"/>
        <v>//**3-wheeled Vehicles: **</v>
      </c>
      <c r="T118" s="443" t="str">
        <f t="shared" si="5"/>
        <v/>
      </c>
    </row>
    <row r="119" spans="1:21" s="439" customFormat="1">
      <c r="A119" s="439" t="s">
        <v>2016</v>
      </c>
      <c r="B119" s="456"/>
      <c r="C119" s="439" t="s">
        <v>4</v>
      </c>
      <c r="D119" s="439" t="s">
        <v>494</v>
      </c>
      <c r="E119" s="439" t="s">
        <v>495</v>
      </c>
      <c r="J119" s="439">
        <v>190</v>
      </c>
      <c r="K119" s="439" t="s">
        <v>46</v>
      </c>
      <c r="L119" s="439" t="s">
        <v>1856</v>
      </c>
      <c r="M119" s="456"/>
      <c r="N119" s="469" t="s">
        <v>2014</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2030</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2016</v>
      </c>
      <c r="B120" s="456"/>
      <c r="C120" s="439" t="s">
        <v>4</v>
      </c>
      <c r="D120" s="440" t="s">
        <v>1403</v>
      </c>
      <c r="E120" s="439" t="str">
        <f>E121</f>
        <v>Percent of Travel Demand Shifted to Other Modes or Eliminated</v>
      </c>
      <c r="M120" s="456"/>
      <c r="N120" s="469" t="s">
        <v>2014</v>
      </c>
      <c r="O120" s="469" t="str">
        <f>INDEX('Standard Descriptions'!$E:$E,MATCH(Guidance!E120,'Standard Descriptions'!$C:$C,0))</f>
        <v xml:space="preserve"> This policy represents a set of measures aimed at reducing demand for passenger or freight transportation in the selected vehicle type(s).  //</v>
      </c>
      <c r="P120" s="440" t="s">
        <v>2030</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2017</v>
      </c>
      <c r="B121" s="465"/>
      <c r="C121" s="438" t="s">
        <v>4</v>
      </c>
      <c r="D121" s="438" t="s">
        <v>1403</v>
      </c>
      <c r="E121" s="438" t="s">
        <v>1404</v>
      </c>
      <c r="F121" s="438" t="s">
        <v>48</v>
      </c>
      <c r="G121" s="438" t="s">
        <v>40</v>
      </c>
      <c r="H121" s="438" t="s">
        <v>88</v>
      </c>
      <c r="I121" s="438" t="s">
        <v>40</v>
      </c>
      <c r="J121" s="438">
        <v>848</v>
      </c>
      <c r="K121" s="438" t="s">
        <v>46</v>
      </c>
      <c r="L121" s="438" t="s">
        <v>1857</v>
      </c>
      <c r="N121" s="466" t="s">
        <v>2014</v>
      </c>
      <c r="O121" s="466" t="str">
        <f>INDEX('Standard Descriptions'!$E:$E,MATCH(Guidance!E121,'Standard Descriptions'!$C:$C,0))</f>
        <v xml:space="preserve"> This policy represents a set of measures aimed at reducing demand for passenger or freight transportation in the selected vehicle type(s).  //</v>
      </c>
      <c r="P121" s="467" t="s">
        <v>2030</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2017</v>
      </c>
      <c r="B122" s="465"/>
      <c r="C122" s="438" t="s">
        <v>4</v>
      </c>
      <c r="D122" s="438" t="s">
        <v>1403</v>
      </c>
      <c r="E122" s="438" t="s">
        <v>1404</v>
      </c>
      <c r="F122" s="438" t="s">
        <v>48</v>
      </c>
      <c r="G122" s="438" t="s">
        <v>41</v>
      </c>
      <c r="H122" s="438" t="s">
        <v>88</v>
      </c>
      <c r="I122" s="438" t="s">
        <v>41</v>
      </c>
      <c r="J122" s="438">
        <v>849</v>
      </c>
      <c r="K122" s="438" t="s">
        <v>47</v>
      </c>
      <c r="L122" s="438" t="s">
        <v>1923</v>
      </c>
      <c r="N122" s="466" t="s">
        <v>2014</v>
      </c>
      <c r="O122" s="466" t="str">
        <f>INDEX('Standard Descriptions'!$E:$E,MATCH(Guidance!E122,'Standard Descriptions'!$C:$C,0))</f>
        <v xml:space="preserve"> This policy represents a set of measures aimed at reducing demand for passenger or freight transportation in the selected vehicle type(s).  //</v>
      </c>
      <c r="P122" s="467" t="s">
        <v>2030</v>
      </c>
      <c r="Q122" s="467" t="s">
        <v>46</v>
      </c>
      <c r="R122" s="467" t="str">
        <f t="shared" si="11"/>
        <v>Passenger HDVs</v>
      </c>
      <c r="S122" s="467" t="str">
        <f t="shared" si="6"/>
        <v>//**Passenger HDVs: **</v>
      </c>
      <c r="T122" s="443" t="str">
        <f t="shared" si="5"/>
        <v/>
      </c>
    </row>
    <row r="123" spans="1:21">
      <c r="A123" s="464" t="s">
        <v>2017</v>
      </c>
      <c r="B123" s="465"/>
      <c r="C123" s="438" t="s">
        <v>4</v>
      </c>
      <c r="D123" s="438" t="s">
        <v>1403</v>
      </c>
      <c r="E123" s="438" t="s">
        <v>1404</v>
      </c>
      <c r="F123" s="438" t="s">
        <v>48</v>
      </c>
      <c r="G123" s="438" t="s">
        <v>42</v>
      </c>
      <c r="H123" s="438" t="s">
        <v>88</v>
      </c>
      <c r="I123" s="438" t="s">
        <v>90</v>
      </c>
      <c r="J123" s="438">
        <v>850</v>
      </c>
      <c r="K123" s="438" t="s">
        <v>46</v>
      </c>
      <c r="L123" s="438" t="s">
        <v>1924</v>
      </c>
      <c r="N123" s="466" t="s">
        <v>2014</v>
      </c>
      <c r="O123" s="466" t="str">
        <f>INDEX('Standard Descriptions'!$E:$E,MATCH(Guidance!E123,'Standard Descriptions'!$C:$C,0))</f>
        <v xml:space="preserve"> This policy represents a set of measures aimed at reducing demand for passenger or freight transportation in the selected vehicle type(s).  //</v>
      </c>
      <c r="P123" s="467" t="s">
        <v>2030</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2017</v>
      </c>
      <c r="B124" s="465"/>
      <c r="C124" s="438" t="s">
        <v>4</v>
      </c>
      <c r="D124" s="438" t="s">
        <v>1403</v>
      </c>
      <c r="E124" s="438" t="s">
        <v>1404</v>
      </c>
      <c r="F124" s="438" t="s">
        <v>48</v>
      </c>
      <c r="G124" s="438" t="s">
        <v>43</v>
      </c>
      <c r="H124" s="438" t="s">
        <v>88</v>
      </c>
      <c r="I124" s="438" t="s">
        <v>91</v>
      </c>
      <c r="J124" s="438">
        <v>851</v>
      </c>
      <c r="K124" s="438" t="s">
        <v>47</v>
      </c>
      <c r="L124" s="438"/>
      <c r="N124" s="466" t="s">
        <v>2014</v>
      </c>
      <c r="O124" s="466" t="str">
        <f>INDEX('Standard Descriptions'!$E:$E,MATCH(Guidance!E124,'Standard Descriptions'!$C:$C,0))</f>
        <v xml:space="preserve"> This policy represents a set of measures aimed at reducing demand for passenger or freight transportation in the selected vehicle type(s).  //</v>
      </c>
      <c r="P124" s="467" t="s">
        <v>2030</v>
      </c>
      <c r="Q124" s="467" t="s">
        <v>46</v>
      </c>
      <c r="R124" s="467" t="str">
        <f t="shared" si="11"/>
        <v>Passenger Rail</v>
      </c>
      <c r="S124" s="467" t="str">
        <f t="shared" si="6"/>
        <v>//**Passenger Rail: **</v>
      </c>
      <c r="T124" s="443" t="str">
        <f t="shared" si="5"/>
        <v/>
      </c>
    </row>
    <row r="125" spans="1:21">
      <c r="A125" s="464" t="s">
        <v>2017</v>
      </c>
      <c r="B125" s="465"/>
      <c r="C125" s="438" t="s">
        <v>4</v>
      </c>
      <c r="D125" s="438" t="s">
        <v>1403</v>
      </c>
      <c r="E125" s="438" t="s">
        <v>1404</v>
      </c>
      <c r="F125" s="438" t="s">
        <v>48</v>
      </c>
      <c r="G125" s="438" t="s">
        <v>44</v>
      </c>
      <c r="H125" s="438" t="s">
        <v>88</v>
      </c>
      <c r="I125" s="438" t="s">
        <v>92</v>
      </c>
      <c r="J125" s="438">
        <v>852</v>
      </c>
      <c r="K125" s="438" t="s">
        <v>47</v>
      </c>
      <c r="L125" s="438"/>
      <c r="N125" s="466" t="s">
        <v>2014</v>
      </c>
      <c r="O125" s="466" t="str">
        <f>INDEX('Standard Descriptions'!$E:$E,MATCH(Guidance!E125,'Standard Descriptions'!$C:$C,0))</f>
        <v xml:space="preserve"> This policy represents a set of measures aimed at reducing demand for passenger or freight transportation in the selected vehicle type(s).  //</v>
      </c>
      <c r="P125" s="467" t="s">
        <v>2030</v>
      </c>
      <c r="Q125" s="467" t="s">
        <v>46</v>
      </c>
      <c r="R125" s="467" t="str">
        <f t="shared" si="11"/>
        <v>Passenger Ships</v>
      </c>
      <c r="S125" s="467" t="str">
        <f t="shared" si="6"/>
        <v>//**Passenger Ships: **</v>
      </c>
      <c r="T125" s="443" t="str">
        <f t="shared" si="5"/>
        <v/>
      </c>
    </row>
    <row r="126" spans="1:21">
      <c r="A126" s="464" t="s">
        <v>2017</v>
      </c>
      <c r="B126" s="465"/>
      <c r="C126" s="438" t="s">
        <v>4</v>
      </c>
      <c r="D126" s="438" t="s">
        <v>1403</v>
      </c>
      <c r="E126" s="438" t="s">
        <v>1404</v>
      </c>
      <c r="F126" s="438" t="s">
        <v>48</v>
      </c>
      <c r="G126" s="438" t="s">
        <v>118</v>
      </c>
      <c r="H126" s="438" t="s">
        <v>1714</v>
      </c>
      <c r="I126" s="438" t="s">
        <v>1715</v>
      </c>
      <c r="J126" s="438">
        <v>853</v>
      </c>
      <c r="K126" s="438" t="s">
        <v>47</v>
      </c>
      <c r="L126" s="438"/>
      <c r="N126" s="466" t="s">
        <v>2014</v>
      </c>
      <c r="O126" s="466" t="str">
        <f>INDEX('Standard Descriptions'!$E:$E,MATCH(Guidance!E126,'Standard Descriptions'!$C:$C,0))</f>
        <v xml:space="preserve"> This policy represents a set of measures aimed at reducing demand for passenger or freight transportation in the selected vehicle type(s).  //</v>
      </c>
      <c r="P126" s="467" t="s">
        <v>2030</v>
      </c>
      <c r="Q126" s="467" t="s">
        <v>46</v>
      </c>
      <c r="R126" s="467" t="str">
        <f t="shared" si="11"/>
        <v>2-wheeled Vehicles</v>
      </c>
      <c r="S126" s="467" t="str">
        <f t="shared" si="6"/>
        <v>//**2-wheeled Vehicles: **</v>
      </c>
      <c r="T126" s="443" t="str">
        <f t="shared" si="5"/>
        <v/>
      </c>
    </row>
    <row r="127" spans="1:21">
      <c r="A127" s="464" t="s">
        <v>2017</v>
      </c>
      <c r="B127" s="465"/>
      <c r="C127" s="438" t="s">
        <v>4</v>
      </c>
      <c r="D127" s="438" t="s">
        <v>1403</v>
      </c>
      <c r="E127" s="438" t="s">
        <v>1404</v>
      </c>
      <c r="F127" s="438" t="s">
        <v>45</v>
      </c>
      <c r="G127" s="438" t="s">
        <v>40</v>
      </c>
      <c r="H127" s="438" t="s">
        <v>89</v>
      </c>
      <c r="I127" s="438" t="s">
        <v>40</v>
      </c>
      <c r="J127" s="438">
        <v>854</v>
      </c>
      <c r="K127" s="438" t="s">
        <v>47</v>
      </c>
      <c r="L127" s="438"/>
      <c r="N127" s="466" t="s">
        <v>2014</v>
      </c>
      <c r="O127" s="466" t="str">
        <f>INDEX('Standard Descriptions'!$E:$E,MATCH(Guidance!E127,'Standard Descriptions'!$C:$C,0))</f>
        <v xml:space="preserve"> This policy represents a set of measures aimed at reducing demand for passenger or freight transportation in the selected vehicle type(s).  //</v>
      </c>
      <c r="P127" s="467" t="s">
        <v>2030</v>
      </c>
      <c r="Q127" s="467" t="s">
        <v>46</v>
      </c>
      <c r="R127" s="467" t="str">
        <f t="shared" si="11"/>
        <v>Freight LDVs</v>
      </c>
      <c r="S127" s="467" t="str">
        <f t="shared" si="6"/>
        <v>//**Freight LDVs: **</v>
      </c>
      <c r="T127" s="443" t="str">
        <f t="shared" si="5"/>
        <v/>
      </c>
    </row>
    <row r="128" spans="1:21">
      <c r="A128" s="464" t="s">
        <v>2017</v>
      </c>
      <c r="B128" s="465"/>
      <c r="C128" s="438" t="s">
        <v>4</v>
      </c>
      <c r="D128" s="438" t="s">
        <v>1403</v>
      </c>
      <c r="E128" s="438" t="s">
        <v>1404</v>
      </c>
      <c r="F128" s="438" t="s">
        <v>45</v>
      </c>
      <c r="G128" s="438" t="s">
        <v>41</v>
      </c>
      <c r="H128" s="438" t="s">
        <v>89</v>
      </c>
      <c r="I128" s="438" t="s">
        <v>41</v>
      </c>
      <c r="J128" s="438">
        <v>855</v>
      </c>
      <c r="K128" s="438" t="s">
        <v>46</v>
      </c>
      <c r="L128" s="438" t="s">
        <v>1925</v>
      </c>
      <c r="N128" s="466" t="s">
        <v>2014</v>
      </c>
      <c r="O128" s="466" t="str">
        <f>INDEX('Standard Descriptions'!$E:$E,MATCH(Guidance!E128,'Standard Descriptions'!$C:$C,0))</f>
        <v xml:space="preserve"> This policy represents a set of measures aimed at reducing demand for passenger or freight transportation in the selected vehicle type(s).  //</v>
      </c>
      <c r="P128" s="467" t="s">
        <v>2030</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2017</v>
      </c>
      <c r="B129" s="465"/>
      <c r="C129" s="438" t="s">
        <v>4</v>
      </c>
      <c r="D129" s="438" t="s">
        <v>1403</v>
      </c>
      <c r="E129" s="438" t="s">
        <v>1404</v>
      </c>
      <c r="F129" s="438" t="s">
        <v>45</v>
      </c>
      <c r="G129" s="438" t="s">
        <v>42</v>
      </c>
      <c r="H129" s="438" t="s">
        <v>89</v>
      </c>
      <c r="I129" s="438" t="s">
        <v>90</v>
      </c>
      <c r="J129" s="438">
        <v>856</v>
      </c>
      <c r="K129" s="438" t="s">
        <v>47</v>
      </c>
      <c r="L129" s="438"/>
      <c r="N129" s="466" t="s">
        <v>2014</v>
      </c>
      <c r="O129" s="466" t="str">
        <f>INDEX('Standard Descriptions'!$E:$E,MATCH(Guidance!E129,'Standard Descriptions'!$C:$C,0))</f>
        <v xml:space="preserve"> This policy represents a set of measures aimed at reducing demand for passenger or freight transportation in the selected vehicle type(s).  //</v>
      </c>
      <c r="P129" s="467" t="s">
        <v>2030</v>
      </c>
      <c r="Q129" s="467" t="s">
        <v>46</v>
      </c>
      <c r="R129" s="467" t="str">
        <f t="shared" si="11"/>
        <v>Freight Aircraft</v>
      </c>
      <c r="S129" s="467" t="str">
        <f t="shared" si="6"/>
        <v>//**Freight Aircraft: **</v>
      </c>
      <c r="T129" s="443" t="str">
        <f t="shared" si="5"/>
        <v/>
      </c>
    </row>
    <row r="130" spans="1:21">
      <c r="A130" s="464" t="s">
        <v>2017</v>
      </c>
      <c r="B130" s="465"/>
      <c r="C130" s="438" t="s">
        <v>4</v>
      </c>
      <c r="D130" s="438" t="s">
        <v>1403</v>
      </c>
      <c r="E130" s="438" t="s">
        <v>1404</v>
      </c>
      <c r="F130" s="438" t="s">
        <v>45</v>
      </c>
      <c r="G130" s="438" t="s">
        <v>43</v>
      </c>
      <c r="H130" s="438" t="s">
        <v>89</v>
      </c>
      <c r="I130" s="438" t="s">
        <v>91</v>
      </c>
      <c r="J130" s="438">
        <v>857</v>
      </c>
      <c r="K130" s="438" t="s">
        <v>47</v>
      </c>
      <c r="L130" s="438"/>
      <c r="N130" s="466" t="s">
        <v>2014</v>
      </c>
      <c r="O130" s="466" t="str">
        <f>INDEX('Standard Descriptions'!$E:$E,MATCH(Guidance!E130,'Standard Descriptions'!$C:$C,0))</f>
        <v xml:space="preserve"> This policy represents a set of measures aimed at reducing demand for passenger or freight transportation in the selected vehicle type(s).  //</v>
      </c>
      <c r="P130" s="467" t="s">
        <v>2030</v>
      </c>
      <c r="Q130" s="467" t="s">
        <v>46</v>
      </c>
      <c r="R130" s="467" t="str">
        <f t="shared" si="11"/>
        <v>Freight Rail</v>
      </c>
      <c r="S130" s="467" t="str">
        <f t="shared" si="6"/>
        <v>//**Freight Rail: **</v>
      </c>
      <c r="T130" s="443" t="str">
        <f t="shared" si="5"/>
        <v/>
      </c>
    </row>
    <row r="131" spans="1:21">
      <c r="A131" s="464" t="s">
        <v>2017</v>
      </c>
      <c r="B131" s="465"/>
      <c r="C131" s="438" t="s">
        <v>4</v>
      </c>
      <c r="D131" s="438" t="s">
        <v>1403</v>
      </c>
      <c r="E131" s="438" t="s">
        <v>1404</v>
      </c>
      <c r="F131" s="438" t="s">
        <v>45</v>
      </c>
      <c r="G131" s="438" t="s">
        <v>44</v>
      </c>
      <c r="H131" s="438" t="s">
        <v>89</v>
      </c>
      <c r="I131" s="438" t="s">
        <v>92</v>
      </c>
      <c r="J131" s="438">
        <v>858</v>
      </c>
      <c r="K131" s="438" t="s">
        <v>47</v>
      </c>
      <c r="L131" s="438"/>
      <c r="N131" s="466" t="s">
        <v>2014</v>
      </c>
      <c r="O131" s="466" t="str">
        <f>INDEX('Standard Descriptions'!$E:$E,MATCH(Guidance!E131,'Standard Descriptions'!$C:$C,0))</f>
        <v xml:space="preserve"> This policy represents a set of measures aimed at reducing demand for passenger or freight transportation in the selected vehicle type(s).  //</v>
      </c>
      <c r="P131" s="467" t="s">
        <v>2030</v>
      </c>
      <c r="Q131" s="467" t="s">
        <v>46</v>
      </c>
      <c r="R131" s="467" t="str">
        <f t="shared" si="11"/>
        <v>Freight Ships</v>
      </c>
      <c r="S131" s="467" t="str">
        <f t="shared" si="6"/>
        <v>//**Freight Ships: **</v>
      </c>
      <c r="T131" s="443" t="str">
        <f t="shared" si="5"/>
        <v/>
      </c>
    </row>
    <row r="132" spans="1:21">
      <c r="A132" s="464" t="s">
        <v>2017</v>
      </c>
      <c r="B132" s="465"/>
      <c r="C132" s="438" t="s">
        <v>4</v>
      </c>
      <c r="D132" s="438" t="s">
        <v>1403</v>
      </c>
      <c r="E132" s="438" t="s">
        <v>1404</v>
      </c>
      <c r="F132" s="438" t="s">
        <v>45</v>
      </c>
      <c r="G132" s="438" t="s">
        <v>118</v>
      </c>
      <c r="H132" s="438" t="s">
        <v>1716</v>
      </c>
      <c r="I132" s="438" t="s">
        <v>1715</v>
      </c>
      <c r="J132" s="438">
        <v>859</v>
      </c>
      <c r="K132" s="438" t="s">
        <v>47</v>
      </c>
      <c r="L132" s="438"/>
      <c r="N132" s="466" t="s">
        <v>2014</v>
      </c>
      <c r="O132" s="466" t="str">
        <f>INDEX('Standard Descriptions'!$E:$E,MATCH(Guidance!E132,'Standard Descriptions'!$C:$C,0))</f>
        <v xml:space="preserve"> This policy represents a set of measures aimed at reducing demand for passenger or freight transportation in the selected vehicle type(s).  //</v>
      </c>
      <c r="P132" s="467" t="s">
        <v>2030</v>
      </c>
      <c r="Q132" s="467" t="s">
        <v>46</v>
      </c>
      <c r="R132" s="467" t="str">
        <f t="shared" si="11"/>
        <v>3-wheeled Vehicles</v>
      </c>
      <c r="S132" s="467" t="str">
        <f t="shared" si="6"/>
        <v>//**3-wheeled Vehicles: **</v>
      </c>
      <c r="T132" s="443" t="str">
        <f t="shared" ref="T132:T195" si="12">IF(K132="Yes",S132&amp;L132,"")</f>
        <v/>
      </c>
    </row>
    <row r="133" spans="1:21" s="440" customFormat="1">
      <c r="A133" s="439" t="s">
        <v>2016</v>
      </c>
      <c r="B133" s="456"/>
      <c r="C133" s="440" t="s">
        <v>74</v>
      </c>
      <c r="D133" s="440" t="s">
        <v>15</v>
      </c>
      <c r="E133" s="440" t="str">
        <f>E134</f>
        <v>Fraction of New Bldg Components Shifted to Other Fuels</v>
      </c>
      <c r="M133" s="436"/>
      <c r="N133" s="469" t="s">
        <v>2014</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2030</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2017</v>
      </c>
      <c r="B134" s="465"/>
      <c r="C134" s="438" t="s">
        <v>74</v>
      </c>
      <c r="D134" s="438" t="s">
        <v>15</v>
      </c>
      <c r="E134" s="438" t="s">
        <v>822</v>
      </c>
      <c r="F134" s="438" t="s">
        <v>120</v>
      </c>
      <c r="G134" s="438" t="s">
        <v>291</v>
      </c>
      <c r="H134" s="438" t="s">
        <v>295</v>
      </c>
      <c r="I134" s="438" t="s">
        <v>126</v>
      </c>
      <c r="J134" s="438">
        <v>435</v>
      </c>
      <c r="K134" s="438" t="s">
        <v>47</v>
      </c>
      <c r="L134" s="438" t="s">
        <v>1858</v>
      </c>
      <c r="N134" s="466" t="s">
        <v>2014</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2030</v>
      </c>
      <c r="Q134" s="467" t="s">
        <v>46</v>
      </c>
      <c r="R134" s="467" t="str">
        <f t="shared" ref="R134:R148" si="14">H134&amp;" "&amp;I134</f>
        <v>Urban Residential Heating</v>
      </c>
      <c r="S134" s="467" t="str">
        <f t="shared" si="13"/>
        <v>//**Urban Residential Heating: **</v>
      </c>
      <c r="T134" s="443" t="str">
        <f t="shared" si="12"/>
        <v/>
      </c>
    </row>
    <row r="135" spans="1:21">
      <c r="A135" s="464" t="s">
        <v>2017</v>
      </c>
      <c r="B135" s="465"/>
      <c r="C135" s="438" t="s">
        <v>74</v>
      </c>
      <c r="D135" s="438" t="s">
        <v>15</v>
      </c>
      <c r="E135" s="438" t="s">
        <v>822</v>
      </c>
      <c r="F135" s="438" t="s">
        <v>121</v>
      </c>
      <c r="G135" s="438" t="s">
        <v>291</v>
      </c>
      <c r="H135" s="438" t="s">
        <v>295</v>
      </c>
      <c r="I135" s="438" t="s">
        <v>127</v>
      </c>
      <c r="J135" s="438">
        <v>436</v>
      </c>
      <c r="K135" s="438" t="s">
        <v>47</v>
      </c>
      <c r="L135" s="438"/>
      <c r="N135" s="466" t="s">
        <v>2014</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2030</v>
      </c>
      <c r="Q135" s="467" t="s">
        <v>46</v>
      </c>
      <c r="R135" s="467" t="str">
        <f t="shared" si="14"/>
        <v>Urban Residential Cooling and Ventilation</v>
      </c>
      <c r="S135" s="467" t="str">
        <f t="shared" si="13"/>
        <v>//**Urban Residential Cooling and Ventilation: **</v>
      </c>
      <c r="T135" s="443" t="str">
        <f t="shared" si="12"/>
        <v/>
      </c>
    </row>
    <row r="136" spans="1:21">
      <c r="A136" s="464" t="s">
        <v>2017</v>
      </c>
      <c r="B136" s="465"/>
      <c r="C136" s="438" t="s">
        <v>74</v>
      </c>
      <c r="D136" s="438" t="s">
        <v>15</v>
      </c>
      <c r="E136" s="438" t="s">
        <v>822</v>
      </c>
      <c r="F136" s="438" t="s">
        <v>123</v>
      </c>
      <c r="G136" s="438" t="s">
        <v>291</v>
      </c>
      <c r="H136" s="438" t="s">
        <v>295</v>
      </c>
      <c r="I136" s="438" t="s">
        <v>129</v>
      </c>
      <c r="J136" s="438">
        <v>437</v>
      </c>
      <c r="K136" s="438" t="s">
        <v>47</v>
      </c>
      <c r="L136" s="438"/>
      <c r="N136" s="466" t="s">
        <v>2014</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2030</v>
      </c>
      <c r="Q136" s="467" t="s">
        <v>46</v>
      </c>
      <c r="R136" s="467" t="str">
        <f t="shared" si="14"/>
        <v>Urban Residential Lighting</v>
      </c>
      <c r="S136" s="467" t="str">
        <f t="shared" si="13"/>
        <v>//**Urban Residential Lighting: **</v>
      </c>
      <c r="T136" s="443" t="str">
        <f t="shared" si="12"/>
        <v/>
      </c>
    </row>
    <row r="137" spans="1:21">
      <c r="A137" s="464" t="s">
        <v>2017</v>
      </c>
      <c r="B137" s="465"/>
      <c r="C137" s="438" t="s">
        <v>74</v>
      </c>
      <c r="D137" s="438" t="s">
        <v>15</v>
      </c>
      <c r="E137" s="438" t="s">
        <v>822</v>
      </c>
      <c r="F137" s="438" t="s">
        <v>124</v>
      </c>
      <c r="G137" s="438" t="s">
        <v>291</v>
      </c>
      <c r="H137" s="438" t="s">
        <v>295</v>
      </c>
      <c r="I137" s="438" t="s">
        <v>130</v>
      </c>
      <c r="J137" s="438">
        <v>438</v>
      </c>
      <c r="K137" s="438" t="s">
        <v>46</v>
      </c>
      <c r="L137" s="438" t="s">
        <v>1926</v>
      </c>
      <c r="N137" s="466" t="s">
        <v>2014</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2030</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2017</v>
      </c>
      <c r="B138" s="465"/>
      <c r="C138" s="438" t="s">
        <v>74</v>
      </c>
      <c r="D138" s="438" t="s">
        <v>15</v>
      </c>
      <c r="E138" s="438" t="s">
        <v>822</v>
      </c>
      <c r="F138" s="438" t="s">
        <v>125</v>
      </c>
      <c r="G138" s="438" t="s">
        <v>291</v>
      </c>
      <c r="H138" s="438" t="s">
        <v>295</v>
      </c>
      <c r="I138" s="438" t="s">
        <v>131</v>
      </c>
      <c r="J138" s="438">
        <v>439</v>
      </c>
      <c r="K138" s="438" t="s">
        <v>47</v>
      </c>
      <c r="L138" s="438" t="s">
        <v>1927</v>
      </c>
      <c r="N138" s="466" t="s">
        <v>2014</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2030</v>
      </c>
      <c r="Q138" s="467" t="s">
        <v>46</v>
      </c>
      <c r="R138" s="467" t="str">
        <f t="shared" si="14"/>
        <v>Urban Residential Other Components</v>
      </c>
      <c r="S138" s="467" t="str">
        <f t="shared" si="13"/>
        <v>//**Urban Residential Other Components: **</v>
      </c>
      <c r="T138" s="443" t="str">
        <f t="shared" si="12"/>
        <v/>
      </c>
    </row>
    <row r="139" spans="1:21">
      <c r="A139" s="464" t="s">
        <v>2017</v>
      </c>
      <c r="B139" s="465"/>
      <c r="C139" s="438" t="s">
        <v>74</v>
      </c>
      <c r="D139" s="438" t="s">
        <v>15</v>
      </c>
      <c r="E139" s="438" t="s">
        <v>822</v>
      </c>
      <c r="F139" s="438" t="s">
        <v>120</v>
      </c>
      <c r="G139" s="438" t="s">
        <v>292</v>
      </c>
      <c r="H139" s="438" t="s">
        <v>294</v>
      </c>
      <c r="I139" s="438" t="s">
        <v>126</v>
      </c>
      <c r="J139" s="438">
        <v>440</v>
      </c>
      <c r="K139" s="438" t="s">
        <v>47</v>
      </c>
      <c r="L139" s="438" t="s">
        <v>1928</v>
      </c>
      <c r="N139" s="466" t="s">
        <v>2014</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2030</v>
      </c>
      <c r="Q139" s="467" t="s">
        <v>46</v>
      </c>
      <c r="R139" s="467" t="str">
        <f t="shared" si="14"/>
        <v>Rural Residential Heating</v>
      </c>
      <c r="S139" s="467" t="str">
        <f t="shared" si="13"/>
        <v>//**Rural Residential Heating: **</v>
      </c>
      <c r="T139" s="443" t="str">
        <f t="shared" si="12"/>
        <v/>
      </c>
    </row>
    <row r="140" spans="1:21">
      <c r="A140" s="464" t="s">
        <v>2017</v>
      </c>
      <c r="B140" s="465"/>
      <c r="C140" s="438" t="s">
        <v>74</v>
      </c>
      <c r="D140" s="438" t="s">
        <v>15</v>
      </c>
      <c r="E140" s="438" t="s">
        <v>822</v>
      </c>
      <c r="F140" s="438" t="s">
        <v>121</v>
      </c>
      <c r="G140" s="438" t="s">
        <v>292</v>
      </c>
      <c r="H140" s="438" t="s">
        <v>294</v>
      </c>
      <c r="I140" s="438" t="s">
        <v>127</v>
      </c>
      <c r="J140" s="438">
        <v>441</v>
      </c>
      <c r="K140" s="438" t="s">
        <v>47</v>
      </c>
      <c r="L140" s="438"/>
      <c r="N140" s="466" t="s">
        <v>2014</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2030</v>
      </c>
      <c r="Q140" s="467" t="s">
        <v>46</v>
      </c>
      <c r="R140" s="467" t="str">
        <f t="shared" si="14"/>
        <v>Rural Residential Cooling and Ventilation</v>
      </c>
      <c r="S140" s="467" t="str">
        <f t="shared" si="13"/>
        <v>//**Rural Residential Cooling and Ventilation: **</v>
      </c>
      <c r="T140" s="443" t="str">
        <f t="shared" si="12"/>
        <v/>
      </c>
    </row>
    <row r="141" spans="1:21">
      <c r="A141" s="464" t="s">
        <v>2017</v>
      </c>
      <c r="B141" s="465"/>
      <c r="C141" s="438" t="s">
        <v>74</v>
      </c>
      <c r="D141" s="438" t="s">
        <v>15</v>
      </c>
      <c r="E141" s="438" t="s">
        <v>822</v>
      </c>
      <c r="F141" s="438" t="s">
        <v>123</v>
      </c>
      <c r="G141" s="438" t="s">
        <v>292</v>
      </c>
      <c r="H141" s="438" t="s">
        <v>294</v>
      </c>
      <c r="I141" s="438" t="s">
        <v>129</v>
      </c>
      <c r="J141" s="438">
        <v>442</v>
      </c>
      <c r="K141" s="438" t="s">
        <v>46</v>
      </c>
      <c r="L141" s="438" t="s">
        <v>1929</v>
      </c>
      <c r="N141" s="466" t="s">
        <v>2014</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2030</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2017</v>
      </c>
      <c r="B142" s="465"/>
      <c r="C142" s="438" t="s">
        <v>74</v>
      </c>
      <c r="D142" s="438" t="s">
        <v>15</v>
      </c>
      <c r="E142" s="438" t="s">
        <v>822</v>
      </c>
      <c r="F142" s="438" t="s">
        <v>124</v>
      </c>
      <c r="G142" s="438" t="s">
        <v>292</v>
      </c>
      <c r="H142" s="438" t="s">
        <v>294</v>
      </c>
      <c r="I142" s="438" t="s">
        <v>130</v>
      </c>
      <c r="J142" s="438">
        <v>443</v>
      </c>
      <c r="K142" s="438" t="s">
        <v>46</v>
      </c>
      <c r="L142" s="438" t="s">
        <v>1930</v>
      </c>
      <c r="N142" s="466" t="s">
        <v>2014</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2030</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2017</v>
      </c>
      <c r="B143" s="465"/>
      <c r="C143" s="438" t="s">
        <v>74</v>
      </c>
      <c r="D143" s="438" t="s">
        <v>15</v>
      </c>
      <c r="E143" s="438" t="s">
        <v>822</v>
      </c>
      <c r="F143" s="438" t="s">
        <v>125</v>
      </c>
      <c r="G143" s="438" t="s">
        <v>292</v>
      </c>
      <c r="H143" s="438" t="s">
        <v>294</v>
      </c>
      <c r="I143" s="438" t="s">
        <v>131</v>
      </c>
      <c r="J143" s="438">
        <v>444</v>
      </c>
      <c r="K143" s="438" t="s">
        <v>47</v>
      </c>
      <c r="L143" s="438" t="s">
        <v>1927</v>
      </c>
      <c r="N143" s="466" t="s">
        <v>2014</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2030</v>
      </c>
      <c r="Q143" s="467" t="s">
        <v>46</v>
      </c>
      <c r="R143" s="467" t="str">
        <f t="shared" si="14"/>
        <v>Rural Residential Other Components</v>
      </c>
      <c r="S143" s="467" t="str">
        <f t="shared" si="13"/>
        <v>//**Rural Residential Other Components: **</v>
      </c>
      <c r="T143" s="443" t="str">
        <f t="shared" si="12"/>
        <v/>
      </c>
    </row>
    <row r="144" spans="1:21">
      <c r="A144" s="464" t="s">
        <v>2017</v>
      </c>
      <c r="B144" s="465"/>
      <c r="C144" s="438" t="s">
        <v>74</v>
      </c>
      <c r="D144" s="438" t="s">
        <v>15</v>
      </c>
      <c r="E144" s="438" t="s">
        <v>822</v>
      </c>
      <c r="F144" s="438" t="s">
        <v>120</v>
      </c>
      <c r="G144" s="438" t="s">
        <v>293</v>
      </c>
      <c r="H144" s="438" t="s">
        <v>177</v>
      </c>
      <c r="I144" s="438" t="s">
        <v>126</v>
      </c>
      <c r="J144" s="438">
        <v>445</v>
      </c>
      <c r="K144" s="438" t="s">
        <v>47</v>
      </c>
      <c r="L144" s="438" t="s">
        <v>1931</v>
      </c>
      <c r="N144" s="466" t="s">
        <v>2014</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2030</v>
      </c>
      <c r="Q144" s="467" t="s">
        <v>46</v>
      </c>
      <c r="R144" s="467" t="str">
        <f t="shared" si="14"/>
        <v>Commercial Heating</v>
      </c>
      <c r="S144" s="467" t="str">
        <f t="shared" si="13"/>
        <v>//**Commercial Heating: **</v>
      </c>
      <c r="T144" s="443" t="str">
        <f t="shared" si="12"/>
        <v/>
      </c>
    </row>
    <row r="145" spans="1:21">
      <c r="A145" s="464" t="s">
        <v>2017</v>
      </c>
      <c r="B145" s="465"/>
      <c r="C145" s="438" t="s">
        <v>74</v>
      </c>
      <c r="D145" s="438" t="s">
        <v>15</v>
      </c>
      <c r="E145" s="438" t="s">
        <v>822</v>
      </c>
      <c r="F145" s="438" t="s">
        <v>121</v>
      </c>
      <c r="G145" s="438" t="s">
        <v>293</v>
      </c>
      <c r="H145" s="438" t="s">
        <v>177</v>
      </c>
      <c r="I145" s="438" t="s">
        <v>127</v>
      </c>
      <c r="J145" s="438">
        <v>446</v>
      </c>
      <c r="K145" s="438" t="s">
        <v>47</v>
      </c>
      <c r="L145" s="438"/>
      <c r="N145" s="466" t="s">
        <v>2014</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2030</v>
      </c>
      <c r="Q145" s="467" t="s">
        <v>46</v>
      </c>
      <c r="R145" s="467" t="str">
        <f t="shared" si="14"/>
        <v>Commercial Cooling and Ventilation</v>
      </c>
      <c r="S145" s="467" t="str">
        <f t="shared" si="13"/>
        <v>//**Commercial Cooling and Ventilation: **</v>
      </c>
      <c r="T145" s="443" t="str">
        <f t="shared" si="12"/>
        <v/>
      </c>
    </row>
    <row r="146" spans="1:21">
      <c r="A146" s="464" t="s">
        <v>2017</v>
      </c>
      <c r="B146" s="465"/>
      <c r="C146" s="438" t="s">
        <v>74</v>
      </c>
      <c r="D146" s="438" t="s">
        <v>15</v>
      </c>
      <c r="E146" s="438" t="s">
        <v>822</v>
      </c>
      <c r="F146" s="438" t="s">
        <v>123</v>
      </c>
      <c r="G146" s="438" t="s">
        <v>293</v>
      </c>
      <c r="H146" s="438" t="s">
        <v>177</v>
      </c>
      <c r="I146" s="438" t="s">
        <v>129</v>
      </c>
      <c r="J146" s="438">
        <v>447</v>
      </c>
      <c r="K146" s="438" t="s">
        <v>46</v>
      </c>
      <c r="L146" s="438" t="s">
        <v>1932</v>
      </c>
      <c r="N146" s="466" t="s">
        <v>2014</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2030</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2017</v>
      </c>
      <c r="B147" s="465"/>
      <c r="C147" s="438" t="s">
        <v>74</v>
      </c>
      <c r="D147" s="438" t="s">
        <v>15</v>
      </c>
      <c r="E147" s="438" t="s">
        <v>822</v>
      </c>
      <c r="F147" s="438" t="s">
        <v>124</v>
      </c>
      <c r="G147" s="438" t="s">
        <v>293</v>
      </c>
      <c r="H147" s="438" t="s">
        <v>177</v>
      </c>
      <c r="I147" s="438" t="s">
        <v>130</v>
      </c>
      <c r="J147" s="438">
        <v>448</v>
      </c>
      <c r="K147" s="438" t="s">
        <v>46</v>
      </c>
      <c r="L147" s="438" t="s">
        <v>1933</v>
      </c>
      <c r="N147" s="466" t="s">
        <v>2014</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2030</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2017</v>
      </c>
      <c r="B148" s="465"/>
      <c r="C148" s="438" t="s">
        <v>74</v>
      </c>
      <c r="D148" s="438" t="s">
        <v>15</v>
      </c>
      <c r="E148" s="438" t="s">
        <v>822</v>
      </c>
      <c r="F148" s="438" t="s">
        <v>125</v>
      </c>
      <c r="G148" s="438" t="s">
        <v>293</v>
      </c>
      <c r="H148" s="438" t="s">
        <v>177</v>
      </c>
      <c r="I148" s="438" t="s">
        <v>131</v>
      </c>
      <c r="J148" s="438">
        <v>449</v>
      </c>
      <c r="K148" s="438" t="s">
        <v>47</v>
      </c>
      <c r="L148" s="438" t="s">
        <v>1790</v>
      </c>
      <c r="N148" s="466" t="s">
        <v>2014</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2030</v>
      </c>
      <c r="Q148" s="467" t="s">
        <v>46</v>
      </c>
      <c r="R148" s="467" t="str">
        <f t="shared" si="14"/>
        <v>Commercial Other Components</v>
      </c>
      <c r="S148" s="467" t="str">
        <f t="shared" si="13"/>
        <v>//**Commercial Other Components: **</v>
      </c>
      <c r="T148" s="443" t="str">
        <f t="shared" si="12"/>
        <v/>
      </c>
    </row>
    <row r="149" spans="1:21" s="440" customFormat="1">
      <c r="A149" s="440" t="s">
        <v>2016</v>
      </c>
      <c r="B149" s="436"/>
      <c r="C149" s="440" t="s">
        <v>74</v>
      </c>
      <c r="D149" s="440" t="s">
        <v>106</v>
      </c>
      <c r="E149" s="440" t="str">
        <f>E150</f>
        <v>Reduction in E Use Allowed by Component Eff Std</v>
      </c>
      <c r="M149" s="436"/>
      <c r="N149" s="469" t="s">
        <v>2014</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2030</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2017</v>
      </c>
      <c r="B150" s="465"/>
      <c r="C150" s="438" t="s">
        <v>74</v>
      </c>
      <c r="D150" s="438" t="s">
        <v>106</v>
      </c>
      <c r="E150" s="438" t="s">
        <v>316</v>
      </c>
      <c r="F150" s="438" t="s">
        <v>120</v>
      </c>
      <c r="G150" s="438" t="s">
        <v>291</v>
      </c>
      <c r="H150" s="438" t="s">
        <v>295</v>
      </c>
      <c r="I150" s="438" t="s">
        <v>126</v>
      </c>
      <c r="J150" s="438">
        <v>13</v>
      </c>
      <c r="K150" s="438" t="s">
        <v>47</v>
      </c>
      <c r="L150" s="438" t="s">
        <v>1859</v>
      </c>
      <c r="N150" s="466" t="s">
        <v>2014</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2030</v>
      </c>
      <c r="Q150" s="467" t="s">
        <v>46</v>
      </c>
      <c r="R150" s="467" t="str">
        <f t="shared" ref="R150:R162" si="15">H150&amp;" "&amp;I150</f>
        <v>Urban Residential Heating</v>
      </c>
      <c r="S150" s="467" t="str">
        <f t="shared" si="13"/>
        <v>//**Urban Residential Heating: **</v>
      </c>
      <c r="T150" s="443" t="str">
        <f t="shared" si="12"/>
        <v/>
      </c>
    </row>
    <row r="151" spans="1:21">
      <c r="A151" s="464" t="s">
        <v>2017</v>
      </c>
      <c r="B151" s="465"/>
      <c r="C151" s="438" t="s">
        <v>74</v>
      </c>
      <c r="D151" s="438" t="s">
        <v>106</v>
      </c>
      <c r="E151" s="438" t="s">
        <v>316</v>
      </c>
      <c r="F151" s="438" t="s">
        <v>121</v>
      </c>
      <c r="G151" s="438" t="s">
        <v>291</v>
      </c>
      <c r="H151" s="438" t="s">
        <v>295</v>
      </c>
      <c r="I151" s="438" t="s">
        <v>127</v>
      </c>
      <c r="J151" s="438">
        <v>14</v>
      </c>
      <c r="K151" s="438" t="s">
        <v>46</v>
      </c>
      <c r="L151" s="438" t="s">
        <v>1934</v>
      </c>
      <c r="N151" s="466" t="s">
        <v>2014</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2030</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2017</v>
      </c>
      <c r="B152" s="465"/>
      <c r="C152" s="438" t="s">
        <v>74</v>
      </c>
      <c r="D152" s="438" t="s">
        <v>106</v>
      </c>
      <c r="E152" s="438" t="s">
        <v>316</v>
      </c>
      <c r="F152" s="438" t="s">
        <v>122</v>
      </c>
      <c r="G152" s="438" t="s">
        <v>291</v>
      </c>
      <c r="H152" s="438" t="s">
        <v>295</v>
      </c>
      <c r="I152" s="438" t="s">
        <v>128</v>
      </c>
      <c r="J152" s="438">
        <v>15</v>
      </c>
      <c r="K152" s="438" t="s">
        <v>46</v>
      </c>
      <c r="L152" s="438" t="s">
        <v>1935</v>
      </c>
      <c r="N152" s="466" t="s">
        <v>2014</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2030</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2017</v>
      </c>
      <c r="B153" s="465"/>
      <c r="C153" s="438" t="s">
        <v>74</v>
      </c>
      <c r="D153" s="438" t="s">
        <v>106</v>
      </c>
      <c r="E153" s="438" t="s">
        <v>316</v>
      </c>
      <c r="F153" s="438" t="s">
        <v>123</v>
      </c>
      <c r="G153" s="438" t="s">
        <v>291</v>
      </c>
      <c r="H153" s="438" t="s">
        <v>295</v>
      </c>
      <c r="I153" s="438" t="s">
        <v>129</v>
      </c>
      <c r="J153" s="438">
        <v>16</v>
      </c>
      <c r="K153" s="438" t="s">
        <v>46</v>
      </c>
      <c r="L153" s="438" t="s">
        <v>1936</v>
      </c>
      <c r="N153" s="466" t="s">
        <v>2014</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2030</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2017</v>
      </c>
      <c r="B154" s="465"/>
      <c r="C154" s="438" t="s">
        <v>74</v>
      </c>
      <c r="D154" s="438" t="s">
        <v>106</v>
      </c>
      <c r="E154" s="438" t="s">
        <v>316</v>
      </c>
      <c r="F154" s="438" t="s">
        <v>124</v>
      </c>
      <c r="G154" s="438" t="s">
        <v>291</v>
      </c>
      <c r="H154" s="438" t="s">
        <v>295</v>
      </c>
      <c r="I154" s="438" t="s">
        <v>130</v>
      </c>
      <c r="J154" s="438">
        <v>17</v>
      </c>
      <c r="K154" s="438" t="s">
        <v>46</v>
      </c>
      <c r="L154" s="438" t="s">
        <v>1937</v>
      </c>
      <c r="N154" s="466" t="s">
        <v>2014</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2030</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2017</v>
      </c>
      <c r="B155" s="465"/>
      <c r="C155" s="438" t="s">
        <v>74</v>
      </c>
      <c r="D155" s="438" t="s">
        <v>106</v>
      </c>
      <c r="E155" s="438" t="s">
        <v>316</v>
      </c>
      <c r="F155" s="438" t="s">
        <v>125</v>
      </c>
      <c r="G155" s="438" t="s">
        <v>291</v>
      </c>
      <c r="H155" s="438" t="s">
        <v>295</v>
      </c>
      <c r="I155" s="438" t="s">
        <v>131</v>
      </c>
      <c r="J155" s="438">
        <v>18</v>
      </c>
      <c r="K155" s="438" t="s">
        <v>46</v>
      </c>
      <c r="L155" s="438" t="s">
        <v>1938</v>
      </c>
      <c r="N155" s="466" t="s">
        <v>2014</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2030</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2017</v>
      </c>
      <c r="B156" s="465"/>
      <c r="C156" s="438" t="s">
        <v>74</v>
      </c>
      <c r="D156" s="438" t="s">
        <v>106</v>
      </c>
      <c r="E156" s="438" t="s">
        <v>316</v>
      </c>
      <c r="F156" s="438" t="s">
        <v>120</v>
      </c>
      <c r="G156" s="438" t="s">
        <v>292</v>
      </c>
      <c r="H156" s="438" t="s">
        <v>294</v>
      </c>
      <c r="I156" s="438" t="s">
        <v>126</v>
      </c>
      <c r="J156" s="438">
        <v>150</v>
      </c>
      <c r="K156" s="438" t="s">
        <v>47</v>
      </c>
      <c r="L156" s="438" t="s">
        <v>1792</v>
      </c>
      <c r="N156" s="466" t="s">
        <v>2014</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2030</v>
      </c>
      <c r="Q156" s="467" t="s">
        <v>46</v>
      </c>
      <c r="R156" s="467" t="str">
        <f t="shared" si="15"/>
        <v>Rural Residential Heating</v>
      </c>
      <c r="S156" s="467" t="str">
        <f t="shared" si="13"/>
        <v>//**Rural Residential Heating: **</v>
      </c>
      <c r="T156" s="443" t="str">
        <f t="shared" si="12"/>
        <v/>
      </c>
    </row>
    <row r="157" spans="1:21">
      <c r="A157" s="464" t="s">
        <v>2017</v>
      </c>
      <c r="B157" s="465"/>
      <c r="C157" s="438" t="s">
        <v>74</v>
      </c>
      <c r="D157" s="438" t="s">
        <v>106</v>
      </c>
      <c r="E157" s="438" t="s">
        <v>316</v>
      </c>
      <c r="F157" s="438" t="s">
        <v>121</v>
      </c>
      <c r="G157" s="438" t="s">
        <v>292</v>
      </c>
      <c r="H157" s="438" t="s">
        <v>294</v>
      </c>
      <c r="I157" s="438" t="s">
        <v>127</v>
      </c>
      <c r="J157" s="438">
        <v>151</v>
      </c>
      <c r="K157" s="438" t="s">
        <v>47</v>
      </c>
      <c r="L157" s="438" t="s">
        <v>1792</v>
      </c>
      <c r="N157" s="466" t="s">
        <v>2014</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2030</v>
      </c>
      <c r="Q157" s="467" t="s">
        <v>46</v>
      </c>
      <c r="R157" s="467" t="str">
        <f t="shared" si="15"/>
        <v>Rural Residential Cooling and Ventilation</v>
      </c>
      <c r="S157" s="467" t="str">
        <f t="shared" si="13"/>
        <v>//**Rural Residential Cooling and Ventilation: **</v>
      </c>
      <c r="T157" s="443" t="str">
        <f t="shared" si="12"/>
        <v/>
      </c>
    </row>
    <row r="158" spans="1:21">
      <c r="A158" s="464" t="s">
        <v>2017</v>
      </c>
      <c r="B158" s="465"/>
      <c r="C158" s="438" t="s">
        <v>74</v>
      </c>
      <c r="D158" s="438" t="s">
        <v>106</v>
      </c>
      <c r="E158" s="438" t="s">
        <v>316</v>
      </c>
      <c r="F158" s="438" t="s">
        <v>122</v>
      </c>
      <c r="G158" s="438" t="s">
        <v>292</v>
      </c>
      <c r="H158" s="438" t="s">
        <v>294</v>
      </c>
      <c r="I158" s="438" t="s">
        <v>128</v>
      </c>
      <c r="J158" s="438">
        <v>152</v>
      </c>
      <c r="K158" s="438" t="s">
        <v>47</v>
      </c>
      <c r="L158" s="438" t="s">
        <v>1792</v>
      </c>
      <c r="N158" s="466" t="s">
        <v>2014</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2030</v>
      </c>
      <c r="Q158" s="467" t="s">
        <v>46</v>
      </c>
      <c r="R158" s="467" t="str">
        <f t="shared" si="15"/>
        <v>Rural Residential Envelope</v>
      </c>
      <c r="S158" s="467" t="str">
        <f t="shared" si="13"/>
        <v>//**Rural Residential Envelope: **</v>
      </c>
      <c r="T158" s="443" t="str">
        <f t="shared" si="12"/>
        <v/>
      </c>
    </row>
    <row r="159" spans="1:21">
      <c r="A159" s="464" t="s">
        <v>2017</v>
      </c>
      <c r="B159" s="465"/>
      <c r="C159" s="438" t="s">
        <v>74</v>
      </c>
      <c r="D159" s="438" t="s">
        <v>106</v>
      </c>
      <c r="E159" s="438" t="s">
        <v>316</v>
      </c>
      <c r="F159" s="438" t="s">
        <v>123</v>
      </c>
      <c r="G159" s="438" t="s">
        <v>292</v>
      </c>
      <c r="H159" s="438" t="s">
        <v>294</v>
      </c>
      <c r="I159" s="438" t="s">
        <v>129</v>
      </c>
      <c r="J159" s="438">
        <v>153</v>
      </c>
      <c r="K159" s="438" t="s">
        <v>47</v>
      </c>
      <c r="L159" s="438" t="s">
        <v>1792</v>
      </c>
      <c r="N159" s="466" t="s">
        <v>2014</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2030</v>
      </c>
      <c r="Q159" s="467" t="s">
        <v>46</v>
      </c>
      <c r="R159" s="467" t="str">
        <f t="shared" si="15"/>
        <v>Rural Residential Lighting</v>
      </c>
      <c r="S159" s="467" t="str">
        <f t="shared" si="13"/>
        <v>//**Rural Residential Lighting: **</v>
      </c>
      <c r="T159" s="443" t="str">
        <f t="shared" si="12"/>
        <v/>
      </c>
    </row>
    <row r="160" spans="1:21">
      <c r="A160" s="464" t="s">
        <v>2017</v>
      </c>
      <c r="B160" s="465"/>
      <c r="C160" s="438" t="s">
        <v>74</v>
      </c>
      <c r="D160" s="438" t="s">
        <v>106</v>
      </c>
      <c r="E160" s="438" t="s">
        <v>316</v>
      </c>
      <c r="F160" s="438" t="s">
        <v>124</v>
      </c>
      <c r="G160" s="438" t="s">
        <v>292</v>
      </c>
      <c r="H160" s="438" t="s">
        <v>294</v>
      </c>
      <c r="I160" s="438" t="s">
        <v>130</v>
      </c>
      <c r="J160" s="438">
        <v>154</v>
      </c>
      <c r="K160" s="438" t="s">
        <v>47</v>
      </c>
      <c r="L160" s="438" t="s">
        <v>1792</v>
      </c>
      <c r="N160" s="466" t="s">
        <v>2014</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2030</v>
      </c>
      <c r="Q160" s="467" t="s">
        <v>46</v>
      </c>
      <c r="R160" s="467" t="str">
        <f t="shared" si="15"/>
        <v>Rural Residential Appliances</v>
      </c>
      <c r="S160" s="467" t="str">
        <f t="shared" si="13"/>
        <v>//**Rural Residential Appliances: **</v>
      </c>
      <c r="T160" s="443" t="str">
        <f t="shared" si="12"/>
        <v/>
      </c>
    </row>
    <row r="161" spans="1:21">
      <c r="A161" s="464" t="s">
        <v>2017</v>
      </c>
      <c r="B161" s="465"/>
      <c r="C161" s="438" t="s">
        <v>74</v>
      </c>
      <c r="D161" s="438" t="s">
        <v>106</v>
      </c>
      <c r="E161" s="438" t="s">
        <v>316</v>
      </c>
      <c r="F161" s="438" t="s">
        <v>125</v>
      </c>
      <c r="G161" s="438" t="s">
        <v>292</v>
      </c>
      <c r="H161" s="438" t="s">
        <v>294</v>
      </c>
      <c r="I161" s="438" t="s">
        <v>131</v>
      </c>
      <c r="J161" s="438">
        <v>155</v>
      </c>
      <c r="K161" s="438" t="s">
        <v>47</v>
      </c>
      <c r="L161" s="438" t="s">
        <v>1792</v>
      </c>
      <c r="N161" s="466" t="s">
        <v>2014</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2030</v>
      </c>
      <c r="Q161" s="467" t="s">
        <v>46</v>
      </c>
      <c r="R161" s="467" t="str">
        <f t="shared" si="15"/>
        <v>Rural Residential Other Components</v>
      </c>
      <c r="S161" s="467" t="str">
        <f t="shared" si="13"/>
        <v>//**Rural Residential Other Components: **</v>
      </c>
      <c r="T161" s="443" t="str">
        <f t="shared" si="12"/>
        <v/>
      </c>
    </row>
    <row r="162" spans="1:21">
      <c r="A162" s="464" t="s">
        <v>2017</v>
      </c>
      <c r="B162" s="465"/>
      <c r="C162" s="438" t="s">
        <v>74</v>
      </c>
      <c r="D162" s="438" t="s">
        <v>106</v>
      </c>
      <c r="E162" s="438" t="s">
        <v>316</v>
      </c>
      <c r="F162" s="438" t="s">
        <v>120</v>
      </c>
      <c r="G162" s="438" t="s">
        <v>293</v>
      </c>
      <c r="H162" s="438" t="s">
        <v>177</v>
      </c>
      <c r="I162" s="438" t="s">
        <v>126</v>
      </c>
      <c r="J162" s="438">
        <v>156</v>
      </c>
      <c r="K162" s="438" t="s">
        <v>47</v>
      </c>
      <c r="L162" s="438" t="s">
        <v>1939</v>
      </c>
      <c r="N162" s="466" t="s">
        <v>2014</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2030</v>
      </c>
      <c r="Q162" s="467" t="s">
        <v>46</v>
      </c>
      <c r="R162" s="467" t="str">
        <f t="shared" si="15"/>
        <v>Commercial Heating</v>
      </c>
      <c r="S162" s="467" t="str">
        <f t="shared" si="13"/>
        <v>//**Commercial Heating: **</v>
      </c>
      <c r="T162" s="443" t="str">
        <f t="shared" si="12"/>
        <v/>
      </c>
    </row>
    <row r="163" spans="1:21">
      <c r="A163" s="464" t="s">
        <v>2017</v>
      </c>
      <c r="B163" s="465"/>
      <c r="C163" s="438" t="s">
        <v>74</v>
      </c>
      <c r="D163" s="438" t="s">
        <v>106</v>
      </c>
      <c r="E163" s="438" t="s">
        <v>316</v>
      </c>
      <c r="F163" s="438" t="s">
        <v>121</v>
      </c>
      <c r="G163" s="438" t="s">
        <v>293</v>
      </c>
      <c r="H163" s="438" t="s">
        <v>177</v>
      </c>
      <c r="I163" s="438" t="s">
        <v>127</v>
      </c>
      <c r="J163" s="438">
        <v>157</v>
      </c>
      <c r="K163" s="438" t="s">
        <v>46</v>
      </c>
      <c r="L163" s="438" t="s">
        <v>1940</v>
      </c>
      <c r="N163" s="466" t="s">
        <v>2014</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2030</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2017</v>
      </c>
      <c r="B164" s="465"/>
      <c r="C164" s="438" t="s">
        <v>74</v>
      </c>
      <c r="D164" s="438" t="s">
        <v>106</v>
      </c>
      <c r="E164" s="438" t="s">
        <v>316</v>
      </c>
      <c r="F164" s="438" t="s">
        <v>122</v>
      </c>
      <c r="G164" s="438" t="s">
        <v>293</v>
      </c>
      <c r="H164" s="438" t="s">
        <v>177</v>
      </c>
      <c r="I164" s="438" t="s">
        <v>128</v>
      </c>
      <c r="J164" s="438">
        <v>158</v>
      </c>
      <c r="K164" s="438" t="s">
        <v>46</v>
      </c>
      <c r="L164" s="438" t="s">
        <v>1941</v>
      </c>
      <c r="N164" s="466" t="s">
        <v>2014</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2030</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2017</v>
      </c>
      <c r="B165" s="465"/>
      <c r="C165" s="438" t="s">
        <v>74</v>
      </c>
      <c r="D165" s="438" t="s">
        <v>106</v>
      </c>
      <c r="E165" s="438" t="s">
        <v>316</v>
      </c>
      <c r="F165" s="438" t="s">
        <v>123</v>
      </c>
      <c r="G165" s="438" t="s">
        <v>293</v>
      </c>
      <c r="H165" s="438" t="s">
        <v>177</v>
      </c>
      <c r="I165" s="438" t="s">
        <v>129</v>
      </c>
      <c r="J165" s="438">
        <v>159</v>
      </c>
      <c r="K165" s="438" t="s">
        <v>46</v>
      </c>
      <c r="L165" s="438" t="s">
        <v>1941</v>
      </c>
      <c r="N165" s="466" t="s">
        <v>2014</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2030</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2017</v>
      </c>
      <c r="B166" s="465"/>
      <c r="C166" s="438" t="s">
        <v>74</v>
      </c>
      <c r="D166" s="438" t="s">
        <v>106</v>
      </c>
      <c r="E166" s="438" t="s">
        <v>316</v>
      </c>
      <c r="F166" s="438" t="s">
        <v>124</v>
      </c>
      <c r="G166" s="438" t="s">
        <v>293</v>
      </c>
      <c r="H166" s="438" t="s">
        <v>177</v>
      </c>
      <c r="I166" s="438" t="s">
        <v>130</v>
      </c>
      <c r="J166" s="438">
        <v>160</v>
      </c>
      <c r="K166" s="438" t="s">
        <v>46</v>
      </c>
      <c r="L166" s="438" t="s">
        <v>1941</v>
      </c>
      <c r="N166" s="466" t="s">
        <v>2014</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2030</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2017</v>
      </c>
      <c r="B167" s="465"/>
      <c r="C167" s="438" t="s">
        <v>74</v>
      </c>
      <c r="D167" s="438" t="s">
        <v>106</v>
      </c>
      <c r="E167" s="438" t="s">
        <v>316</v>
      </c>
      <c r="F167" s="438" t="s">
        <v>125</v>
      </c>
      <c r="G167" s="438" t="s">
        <v>293</v>
      </c>
      <c r="H167" s="438" t="s">
        <v>177</v>
      </c>
      <c r="I167" s="438" t="s">
        <v>131</v>
      </c>
      <c r="J167" s="438">
        <v>161</v>
      </c>
      <c r="K167" s="438" t="s">
        <v>46</v>
      </c>
      <c r="L167" s="438" t="s">
        <v>1942</v>
      </c>
      <c r="N167" s="466" t="s">
        <v>2014</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2030</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2016</v>
      </c>
      <c r="B168" s="456"/>
      <c r="C168" s="439" t="s">
        <v>74</v>
      </c>
      <c r="D168" s="439" t="s">
        <v>14</v>
      </c>
      <c r="E168" s="439" t="s">
        <v>7</v>
      </c>
      <c r="J168" s="439">
        <v>19</v>
      </c>
      <c r="K168" s="439" t="s">
        <v>47</v>
      </c>
      <c r="M168" s="456"/>
      <c r="N168" s="471" t="s">
        <v>2014</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2030</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2016</v>
      </c>
      <c r="B169" s="456"/>
      <c r="C169" s="439" t="s">
        <v>74</v>
      </c>
      <c r="D169" s="439" t="s">
        <v>273</v>
      </c>
      <c r="E169" s="439" t="s">
        <v>317</v>
      </c>
      <c r="J169" s="439">
        <v>146</v>
      </c>
      <c r="K169" s="439" t="s">
        <v>46</v>
      </c>
      <c r="L169" s="439" t="s">
        <v>1860</v>
      </c>
      <c r="M169" s="456"/>
      <c r="N169" s="471" t="s">
        <v>2014</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2030</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2016</v>
      </c>
      <c r="B170" s="456"/>
      <c r="C170" s="439" t="s">
        <v>74</v>
      </c>
      <c r="D170" s="439" t="s">
        <v>277</v>
      </c>
      <c r="E170" s="439" t="s">
        <v>280</v>
      </c>
      <c r="J170" s="439">
        <v>147</v>
      </c>
      <c r="K170" s="439" t="s">
        <v>46</v>
      </c>
      <c r="L170" s="439" t="s">
        <v>1861</v>
      </c>
      <c r="M170" s="456"/>
      <c r="N170" s="471" t="s">
        <v>2014</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2030</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2016</v>
      </c>
      <c r="B171" s="456"/>
      <c r="C171" s="439" t="s">
        <v>74</v>
      </c>
      <c r="D171" s="439" t="s">
        <v>13</v>
      </c>
      <c r="E171" s="439" t="s">
        <v>132</v>
      </c>
      <c r="J171" s="439">
        <v>20</v>
      </c>
      <c r="K171" s="439" t="s">
        <v>46</v>
      </c>
      <c r="M171" s="456"/>
      <c r="N171" s="471" t="s">
        <v>2014</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2030</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2016</v>
      </c>
      <c r="B172" s="456"/>
      <c r="C172" s="439" t="s">
        <v>74</v>
      </c>
      <c r="D172" s="439" t="s">
        <v>797</v>
      </c>
      <c r="E172" s="439" t="str">
        <f>E173</f>
        <v>Share of Preexisting Buildings Subject to Retrofitting</v>
      </c>
      <c r="M172" s="456"/>
      <c r="N172" s="471" t="s">
        <v>2014</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2030</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2017</v>
      </c>
      <c r="C173" s="438" t="s">
        <v>74</v>
      </c>
      <c r="D173" s="438" t="s">
        <v>797</v>
      </c>
      <c r="E173" s="438" t="s">
        <v>796</v>
      </c>
      <c r="F173" s="438" t="s">
        <v>291</v>
      </c>
      <c r="G173" s="438"/>
      <c r="H173" s="438" t="s">
        <v>295</v>
      </c>
      <c r="I173" s="438"/>
      <c r="J173" s="438">
        <v>378</v>
      </c>
      <c r="K173" s="438" t="s">
        <v>46</v>
      </c>
      <c r="L173" s="438" t="s">
        <v>1797</v>
      </c>
      <c r="N173" s="466" t="s">
        <v>2014</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2030</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2017</v>
      </c>
      <c r="C174" s="438" t="s">
        <v>74</v>
      </c>
      <c r="D174" s="438" t="s">
        <v>797</v>
      </c>
      <c r="E174" s="438" t="s">
        <v>796</v>
      </c>
      <c r="F174" s="438" t="s">
        <v>292</v>
      </c>
      <c r="G174" s="438"/>
      <c r="H174" s="438" t="s">
        <v>294</v>
      </c>
      <c r="I174" s="438"/>
      <c r="J174" s="438">
        <v>379</v>
      </c>
      <c r="K174" s="438" t="s">
        <v>47</v>
      </c>
      <c r="L174" s="438" t="s">
        <v>1797</v>
      </c>
      <c r="N174" s="466" t="s">
        <v>2014</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2030</v>
      </c>
      <c r="Q174" s="467" t="s">
        <v>46</v>
      </c>
      <c r="R174" s="467" t="str">
        <f>H174&amp;" "&amp;I174</f>
        <v xml:space="preserve">Rural Residential </v>
      </c>
      <c r="S174" s="467" t="str">
        <f t="shared" si="13"/>
        <v>//**Rural Residential : **</v>
      </c>
      <c r="T174" s="443" t="str">
        <f t="shared" si="12"/>
        <v/>
      </c>
    </row>
    <row r="175" spans="1:21">
      <c r="A175" s="443" t="s">
        <v>2017</v>
      </c>
      <c r="C175" s="438" t="s">
        <v>74</v>
      </c>
      <c r="D175" s="438" t="s">
        <v>797</v>
      </c>
      <c r="E175" s="438" t="s">
        <v>796</v>
      </c>
      <c r="F175" s="438" t="s">
        <v>293</v>
      </c>
      <c r="G175" s="438"/>
      <c r="H175" s="438" t="s">
        <v>177</v>
      </c>
      <c r="I175" s="438"/>
      <c r="J175" s="438">
        <v>380</v>
      </c>
      <c r="K175" s="438" t="s">
        <v>46</v>
      </c>
      <c r="L175" s="438" t="s">
        <v>1797</v>
      </c>
      <c r="N175" s="466" t="s">
        <v>2014</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2030</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2016</v>
      </c>
      <c r="B176" s="456"/>
      <c r="C176" s="439" t="s">
        <v>74</v>
      </c>
      <c r="D176" s="439" t="s">
        <v>12</v>
      </c>
      <c r="E176" s="439" t="str">
        <f>E177</f>
        <v>Boolean Rebate Program for Efficient Components</v>
      </c>
      <c r="M176" s="456"/>
      <c r="N176" s="471" t="s">
        <v>2014</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2030</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2017</v>
      </c>
      <c r="C177" s="438" t="s">
        <v>74</v>
      </c>
      <c r="D177" s="438" t="s">
        <v>12</v>
      </c>
      <c r="E177" s="438" t="s">
        <v>6</v>
      </c>
      <c r="F177" s="438" t="s">
        <v>120</v>
      </c>
      <c r="G177" s="438"/>
      <c r="H177" s="438" t="s">
        <v>126</v>
      </c>
      <c r="I177" s="438"/>
      <c r="J177" s="438">
        <v>27</v>
      </c>
      <c r="K177" s="438" t="s">
        <v>47</v>
      </c>
      <c r="L177" s="438"/>
      <c r="N177" s="466" t="s">
        <v>2014</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2030</v>
      </c>
      <c r="Q177" s="467" t="s">
        <v>46</v>
      </c>
      <c r="R177" s="467" t="str">
        <f t="shared" ref="R177:R182" si="16">H177&amp;" "&amp;I177</f>
        <v xml:space="preserve">Heating </v>
      </c>
      <c r="S177" s="467" t="str">
        <f t="shared" si="13"/>
        <v>//**Heating : **</v>
      </c>
      <c r="T177" s="443" t="str">
        <f t="shared" si="12"/>
        <v/>
      </c>
    </row>
    <row r="178" spans="1:21">
      <c r="A178" s="443" t="s">
        <v>2017</v>
      </c>
      <c r="C178" s="438" t="s">
        <v>74</v>
      </c>
      <c r="D178" s="438" t="s">
        <v>12</v>
      </c>
      <c r="E178" s="438" t="s">
        <v>6</v>
      </c>
      <c r="F178" s="438" t="s">
        <v>121</v>
      </c>
      <c r="G178" s="438"/>
      <c r="H178" s="438" t="s">
        <v>127</v>
      </c>
      <c r="I178" s="438"/>
      <c r="J178" s="438">
        <v>28</v>
      </c>
      <c r="K178" s="438" t="s">
        <v>46</v>
      </c>
      <c r="L178" s="438"/>
      <c r="N178" s="466" t="s">
        <v>2014</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2030</v>
      </c>
      <c r="Q178" s="467" t="s">
        <v>46</v>
      </c>
      <c r="R178" s="467" t="str">
        <f t="shared" si="16"/>
        <v xml:space="preserve">Cooling and Ventilation </v>
      </c>
      <c r="S178" s="467" t="str">
        <f t="shared" si="13"/>
        <v>//**Cooling and Ventilation : **</v>
      </c>
      <c r="T178" s="443" t="str">
        <f t="shared" si="12"/>
        <v>//**Cooling and Ventilation : **</v>
      </c>
    </row>
    <row r="179" spans="1:21">
      <c r="A179" s="443" t="s">
        <v>2017</v>
      </c>
      <c r="C179" s="438" t="s">
        <v>74</v>
      </c>
      <c r="D179" s="438" t="s">
        <v>12</v>
      </c>
      <c r="E179" s="438" t="s">
        <v>6</v>
      </c>
      <c r="F179" s="438" t="s">
        <v>122</v>
      </c>
      <c r="G179" s="438"/>
      <c r="H179" s="438" t="s">
        <v>128</v>
      </c>
      <c r="I179" s="438"/>
      <c r="J179" s="438">
        <v>605</v>
      </c>
      <c r="K179" s="438" t="s">
        <v>47</v>
      </c>
      <c r="L179" s="438"/>
      <c r="N179" s="466" t="s">
        <v>2014</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2030</v>
      </c>
      <c r="Q179" s="467" t="s">
        <v>46</v>
      </c>
      <c r="R179" s="467" t="str">
        <f t="shared" si="16"/>
        <v xml:space="preserve">Envelope </v>
      </c>
      <c r="S179" s="467" t="str">
        <f t="shared" si="13"/>
        <v>//**Envelope : **</v>
      </c>
      <c r="T179" s="443" t="str">
        <f t="shared" si="12"/>
        <v/>
      </c>
    </row>
    <row r="180" spans="1:21">
      <c r="A180" s="443" t="s">
        <v>2017</v>
      </c>
      <c r="C180" s="438" t="s">
        <v>74</v>
      </c>
      <c r="D180" s="438" t="s">
        <v>12</v>
      </c>
      <c r="E180" s="438" t="s">
        <v>6</v>
      </c>
      <c r="F180" s="438" t="s">
        <v>123</v>
      </c>
      <c r="G180" s="438"/>
      <c r="H180" s="438" t="s">
        <v>129</v>
      </c>
      <c r="I180" s="438"/>
      <c r="J180" s="438">
        <v>606</v>
      </c>
      <c r="K180" s="438" t="s">
        <v>47</v>
      </c>
      <c r="L180" s="438"/>
      <c r="N180" s="466" t="s">
        <v>2014</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2030</v>
      </c>
      <c r="Q180" s="467" t="s">
        <v>46</v>
      </c>
      <c r="R180" s="467" t="str">
        <f t="shared" si="16"/>
        <v xml:space="preserve">Lighting </v>
      </c>
      <c r="S180" s="467" t="str">
        <f t="shared" si="13"/>
        <v>//**Lighting : **</v>
      </c>
      <c r="T180" s="443" t="str">
        <f t="shared" si="12"/>
        <v/>
      </c>
    </row>
    <row r="181" spans="1:21">
      <c r="A181" s="443" t="s">
        <v>2017</v>
      </c>
      <c r="C181" s="438" t="s">
        <v>74</v>
      </c>
      <c r="D181" s="438" t="s">
        <v>12</v>
      </c>
      <c r="E181" s="438" t="s">
        <v>6</v>
      </c>
      <c r="F181" s="438" t="s">
        <v>124</v>
      </c>
      <c r="G181" s="438"/>
      <c r="H181" s="438" t="s">
        <v>130</v>
      </c>
      <c r="I181" s="438"/>
      <c r="J181" s="438">
        <v>29</v>
      </c>
      <c r="K181" s="438" t="s">
        <v>46</v>
      </c>
      <c r="L181" s="438"/>
      <c r="N181" s="466" t="s">
        <v>2014</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2030</v>
      </c>
      <c r="Q181" s="467" t="s">
        <v>46</v>
      </c>
      <c r="R181" s="467" t="str">
        <f t="shared" si="16"/>
        <v xml:space="preserve">Appliances </v>
      </c>
      <c r="S181" s="467" t="str">
        <f t="shared" si="13"/>
        <v>//**Appliances : **</v>
      </c>
      <c r="T181" s="443" t="str">
        <f t="shared" si="12"/>
        <v>//**Appliances : **</v>
      </c>
    </row>
    <row r="182" spans="1:21">
      <c r="A182" s="443" t="s">
        <v>2017</v>
      </c>
      <c r="C182" s="438" t="s">
        <v>74</v>
      </c>
      <c r="D182" s="438" t="s">
        <v>12</v>
      </c>
      <c r="E182" s="438" t="s">
        <v>6</v>
      </c>
      <c r="F182" s="438" t="s">
        <v>125</v>
      </c>
      <c r="G182" s="438"/>
      <c r="H182" s="438" t="s">
        <v>131</v>
      </c>
      <c r="I182" s="438"/>
      <c r="J182" s="438">
        <v>607</v>
      </c>
      <c r="K182" s="438" t="s">
        <v>47</v>
      </c>
      <c r="L182" s="438"/>
      <c r="N182" s="466" t="s">
        <v>2014</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2030</v>
      </c>
      <c r="Q182" s="467" t="s">
        <v>46</v>
      </c>
      <c r="R182" s="467" t="str">
        <f t="shared" si="16"/>
        <v xml:space="preserve">Other Components </v>
      </c>
      <c r="S182" s="467" t="str">
        <f t="shared" si="13"/>
        <v>//**Other Components : **</v>
      </c>
      <c r="T182" s="443" t="str">
        <f t="shared" si="12"/>
        <v/>
      </c>
    </row>
    <row r="183" spans="1:21" s="440" customFormat="1">
      <c r="A183" s="439" t="s">
        <v>2016</v>
      </c>
      <c r="B183" s="456"/>
      <c r="C183" s="439" t="s">
        <v>8</v>
      </c>
      <c r="D183" s="439" t="s">
        <v>351</v>
      </c>
      <c r="E183" s="439" t="str">
        <f>E184</f>
        <v>Boolean Ban New Power Plants</v>
      </c>
      <c r="F183" s="439"/>
      <c r="G183" s="439"/>
      <c r="H183" s="439"/>
      <c r="I183" s="439"/>
      <c r="J183" s="439"/>
      <c r="K183" s="439"/>
      <c r="L183" s="439"/>
      <c r="M183" s="456"/>
      <c r="N183" s="471" t="s">
        <v>2014</v>
      </c>
      <c r="O183" s="471" t="str">
        <f>INDEX('Standard Descriptions'!$E:$E,MATCH(Guidance!E183,'Standard Descriptions'!$C:$C,0))</f>
        <v xml:space="preserve"> This policy prevents new capacity of the selected type(s) from being built or deployed.//</v>
      </c>
      <c r="P183" s="439" t="s">
        <v>2030</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2017</v>
      </c>
      <c r="C184" s="438" t="s">
        <v>8</v>
      </c>
      <c r="D184" s="438" t="s">
        <v>351</v>
      </c>
      <c r="E184" s="438" t="s">
        <v>352</v>
      </c>
      <c r="F184" s="438" t="s">
        <v>471</v>
      </c>
      <c r="G184" s="438"/>
      <c r="H184" s="438" t="s">
        <v>470</v>
      </c>
      <c r="I184" s="438"/>
      <c r="J184" s="438">
        <v>167</v>
      </c>
      <c r="K184" s="438" t="s">
        <v>46</v>
      </c>
      <c r="L184" s="438"/>
      <c r="N184" s="466" t="s">
        <v>2014</v>
      </c>
      <c r="O184" s="466" t="str">
        <f>INDEX('Standard Descriptions'!$E:$E,MATCH(Guidance!E184,'Standard Descriptions'!$C:$C,0))</f>
        <v xml:space="preserve"> This policy prevents new capacity of the selected type(s) from being built or deployed.//</v>
      </c>
      <c r="P184" s="467" t="s">
        <v>2030</v>
      </c>
      <c r="Q184" s="467" t="s">
        <v>46</v>
      </c>
      <c r="R184" s="467" t="str">
        <f t="shared" ref="R184:R199" si="17">H184&amp;" "&amp;I184</f>
        <v xml:space="preserve">Hard Coal </v>
      </c>
      <c r="S184" s="467" t="str">
        <f t="shared" si="13"/>
        <v>//**Hard Coal : **</v>
      </c>
      <c r="T184" s="443" t="str">
        <f t="shared" si="12"/>
        <v>//**Hard Coal : **</v>
      </c>
    </row>
    <row r="185" spans="1:21">
      <c r="A185" s="443" t="s">
        <v>2017</v>
      </c>
      <c r="C185" s="438" t="s">
        <v>8</v>
      </c>
      <c r="D185" s="438" t="s">
        <v>351</v>
      </c>
      <c r="E185" s="438" t="s">
        <v>352</v>
      </c>
      <c r="F185" s="438" t="s">
        <v>322</v>
      </c>
      <c r="G185" s="438"/>
      <c r="H185" s="438" t="s">
        <v>323</v>
      </c>
      <c r="I185" s="438"/>
      <c r="J185" s="438">
        <v>168</v>
      </c>
      <c r="K185" s="438" t="s">
        <v>46</v>
      </c>
      <c r="L185" s="438"/>
      <c r="N185" s="466" t="s">
        <v>2014</v>
      </c>
      <c r="O185" s="466" t="str">
        <f>INDEX('Standard Descriptions'!$E:$E,MATCH(Guidance!E185,'Standard Descriptions'!$C:$C,0))</f>
        <v xml:space="preserve"> This policy prevents new capacity of the selected type(s) from being built or deployed.//</v>
      </c>
      <c r="P185" s="467" t="s">
        <v>2030</v>
      </c>
      <c r="Q185" s="467" t="s">
        <v>46</v>
      </c>
      <c r="R185" s="467" t="str">
        <f t="shared" si="17"/>
        <v xml:space="preserve">Natural Gas Nonpeaker </v>
      </c>
      <c r="S185" s="467" t="str">
        <f t="shared" si="13"/>
        <v>//**Natural Gas Nonpeaker : **</v>
      </c>
      <c r="T185" s="443" t="str">
        <f t="shared" si="12"/>
        <v>//**Natural Gas Nonpeaker : **</v>
      </c>
    </row>
    <row r="186" spans="1:21">
      <c r="A186" s="443" t="s">
        <v>2017</v>
      </c>
      <c r="C186" s="438" t="s">
        <v>8</v>
      </c>
      <c r="D186" s="438" t="s">
        <v>351</v>
      </c>
      <c r="E186" s="438" t="s">
        <v>352</v>
      </c>
      <c r="F186" s="438" t="s">
        <v>80</v>
      </c>
      <c r="G186" s="438"/>
      <c r="H186" s="438" t="s">
        <v>94</v>
      </c>
      <c r="I186" s="438"/>
      <c r="J186" s="438">
        <v>169</v>
      </c>
      <c r="K186" s="438" t="s">
        <v>46</v>
      </c>
      <c r="L186" s="438"/>
      <c r="N186" s="466" t="s">
        <v>2014</v>
      </c>
      <c r="O186" s="466" t="str">
        <f>INDEX('Standard Descriptions'!$E:$E,MATCH(Guidance!E186,'Standard Descriptions'!$C:$C,0))</f>
        <v xml:space="preserve"> This policy prevents new capacity of the selected type(s) from being built or deployed.//</v>
      </c>
      <c r="P186" s="467" t="s">
        <v>2030</v>
      </c>
      <c r="Q186" s="467" t="s">
        <v>46</v>
      </c>
      <c r="R186" s="467" t="str">
        <f t="shared" si="17"/>
        <v xml:space="preserve">Nuclear </v>
      </c>
      <c r="S186" s="467" t="str">
        <f t="shared" si="13"/>
        <v>//**Nuclear : **</v>
      </c>
      <c r="T186" s="443" t="str">
        <f t="shared" si="12"/>
        <v>//**Nuclear : **</v>
      </c>
    </row>
    <row r="187" spans="1:21">
      <c r="A187" s="443" t="s">
        <v>2017</v>
      </c>
      <c r="C187" s="438" t="s">
        <v>8</v>
      </c>
      <c r="D187" s="438" t="s">
        <v>351</v>
      </c>
      <c r="E187" s="438" t="s">
        <v>352</v>
      </c>
      <c r="F187" s="438" t="s">
        <v>81</v>
      </c>
      <c r="G187" s="438"/>
      <c r="H187" s="438" t="s">
        <v>95</v>
      </c>
      <c r="I187" s="438"/>
      <c r="J187" s="438">
        <v>170</v>
      </c>
      <c r="K187" s="438" t="s">
        <v>46</v>
      </c>
      <c r="L187" s="438"/>
      <c r="N187" s="466" t="s">
        <v>2014</v>
      </c>
      <c r="O187" s="466" t="str">
        <f>INDEX('Standard Descriptions'!$E:$E,MATCH(Guidance!E187,'Standard Descriptions'!$C:$C,0))</f>
        <v xml:space="preserve"> This policy prevents new capacity of the selected type(s) from being built or deployed.//</v>
      </c>
      <c r="P187" s="467" t="s">
        <v>2030</v>
      </c>
      <c r="Q187" s="467" t="s">
        <v>46</v>
      </c>
      <c r="R187" s="467" t="str">
        <f t="shared" si="17"/>
        <v xml:space="preserve">Hydro </v>
      </c>
      <c r="S187" s="467" t="str">
        <f t="shared" si="13"/>
        <v>//**Hydro : **</v>
      </c>
      <c r="T187" s="443" t="str">
        <f t="shared" si="12"/>
        <v>//**Hydro : **</v>
      </c>
    </row>
    <row r="188" spans="1:21">
      <c r="A188" s="443" t="s">
        <v>2017</v>
      </c>
      <c r="C188" s="438" t="s">
        <v>8</v>
      </c>
      <c r="D188" s="438" t="s">
        <v>351</v>
      </c>
      <c r="E188" s="438" t="s">
        <v>352</v>
      </c>
      <c r="F188" s="438" t="s">
        <v>472</v>
      </c>
      <c r="G188" s="438"/>
      <c r="H188" s="438" t="s">
        <v>475</v>
      </c>
      <c r="I188" s="438"/>
      <c r="J188" s="438">
        <v>608</v>
      </c>
      <c r="K188" s="438" t="s">
        <v>47</v>
      </c>
      <c r="L188" s="438"/>
      <c r="N188" s="466" t="s">
        <v>2014</v>
      </c>
      <c r="O188" s="466" t="str">
        <f>INDEX('Standard Descriptions'!$E:$E,MATCH(Guidance!E188,'Standard Descriptions'!$C:$C,0))</f>
        <v xml:space="preserve"> This policy prevents new capacity of the selected type(s) from being built or deployed.//</v>
      </c>
      <c r="P188" s="467" t="s">
        <v>2030</v>
      </c>
      <c r="Q188" s="467" t="s">
        <v>46</v>
      </c>
      <c r="R188" s="467" t="str">
        <f t="shared" si="17"/>
        <v xml:space="preserve">Onshore Wind </v>
      </c>
      <c r="S188" s="467" t="str">
        <f t="shared" si="13"/>
        <v>//**Onshore Wind : **</v>
      </c>
      <c r="T188" s="443" t="str">
        <f t="shared" si="12"/>
        <v/>
      </c>
    </row>
    <row r="189" spans="1:21">
      <c r="A189" s="443" t="s">
        <v>2017</v>
      </c>
      <c r="C189" s="438" t="s">
        <v>8</v>
      </c>
      <c r="D189" s="438" t="s">
        <v>351</v>
      </c>
      <c r="E189" s="438" t="s">
        <v>352</v>
      </c>
      <c r="F189" s="438" t="s">
        <v>82</v>
      </c>
      <c r="G189" s="438"/>
      <c r="H189" s="438" t="s">
        <v>96</v>
      </c>
      <c r="I189" s="438"/>
      <c r="J189" s="438">
        <v>609</v>
      </c>
      <c r="K189" s="438" t="s">
        <v>47</v>
      </c>
      <c r="L189" s="438"/>
      <c r="N189" s="466" t="s">
        <v>2014</v>
      </c>
      <c r="O189" s="466" t="str">
        <f>INDEX('Standard Descriptions'!$E:$E,MATCH(Guidance!E189,'Standard Descriptions'!$C:$C,0))</f>
        <v xml:space="preserve"> This policy prevents new capacity of the selected type(s) from being built or deployed.//</v>
      </c>
      <c r="P189" s="467" t="s">
        <v>2030</v>
      </c>
      <c r="Q189" s="467" t="s">
        <v>46</v>
      </c>
      <c r="R189" s="467" t="str">
        <f t="shared" si="17"/>
        <v xml:space="preserve">Solar PV </v>
      </c>
      <c r="S189" s="467" t="str">
        <f t="shared" si="13"/>
        <v>//**Solar PV : **</v>
      </c>
      <c r="T189" s="443" t="str">
        <f t="shared" si="12"/>
        <v/>
      </c>
    </row>
    <row r="190" spans="1:21">
      <c r="A190" s="443" t="s">
        <v>2017</v>
      </c>
      <c r="C190" s="438" t="s">
        <v>8</v>
      </c>
      <c r="D190" s="438" t="s">
        <v>351</v>
      </c>
      <c r="E190" s="438" t="s">
        <v>352</v>
      </c>
      <c r="F190" s="438" t="s">
        <v>83</v>
      </c>
      <c r="G190" s="438"/>
      <c r="H190" s="438" t="s">
        <v>97</v>
      </c>
      <c r="I190" s="438"/>
      <c r="J190" s="438">
        <v>610</v>
      </c>
      <c r="K190" s="438" t="s">
        <v>47</v>
      </c>
      <c r="L190" s="438"/>
      <c r="N190" s="466" t="s">
        <v>2014</v>
      </c>
      <c r="O190" s="466" t="str">
        <f>INDEX('Standard Descriptions'!$E:$E,MATCH(Guidance!E190,'Standard Descriptions'!$C:$C,0))</f>
        <v xml:space="preserve"> This policy prevents new capacity of the selected type(s) from being built or deployed.//</v>
      </c>
      <c r="P190" s="467" t="s">
        <v>2030</v>
      </c>
      <c r="Q190" s="467" t="s">
        <v>46</v>
      </c>
      <c r="R190" s="467" t="str">
        <f t="shared" si="17"/>
        <v xml:space="preserve">Solar Thermal </v>
      </c>
      <c r="S190" s="467" t="str">
        <f t="shared" si="13"/>
        <v>//**Solar Thermal : **</v>
      </c>
      <c r="T190" s="443" t="str">
        <f t="shared" si="12"/>
        <v/>
      </c>
    </row>
    <row r="191" spans="1:21">
      <c r="A191" s="443" t="s">
        <v>2017</v>
      </c>
      <c r="C191" s="438" t="s">
        <v>8</v>
      </c>
      <c r="D191" s="438" t="s">
        <v>351</v>
      </c>
      <c r="E191" s="438" t="s">
        <v>352</v>
      </c>
      <c r="F191" s="438" t="s">
        <v>84</v>
      </c>
      <c r="G191" s="438"/>
      <c r="H191" s="438" t="s">
        <v>98</v>
      </c>
      <c r="I191" s="438"/>
      <c r="J191" s="438">
        <v>611</v>
      </c>
      <c r="K191" s="438" t="s">
        <v>47</v>
      </c>
      <c r="L191" s="438"/>
      <c r="N191" s="466" t="s">
        <v>2014</v>
      </c>
      <c r="O191" s="466" t="str">
        <f>INDEX('Standard Descriptions'!$E:$E,MATCH(Guidance!E191,'Standard Descriptions'!$C:$C,0))</f>
        <v xml:space="preserve"> This policy prevents new capacity of the selected type(s) from being built or deployed.//</v>
      </c>
      <c r="P191" s="467" t="s">
        <v>2030</v>
      </c>
      <c r="Q191" s="467" t="s">
        <v>46</v>
      </c>
      <c r="R191" s="467" t="str">
        <f t="shared" si="17"/>
        <v xml:space="preserve">Biomass </v>
      </c>
      <c r="S191" s="467" t="str">
        <f t="shared" si="13"/>
        <v>//**Biomass : **</v>
      </c>
      <c r="T191" s="443" t="str">
        <f t="shared" si="12"/>
        <v/>
      </c>
    </row>
    <row r="192" spans="1:21">
      <c r="A192" s="443" t="s">
        <v>2017</v>
      </c>
      <c r="C192" s="438" t="s">
        <v>8</v>
      </c>
      <c r="D192" s="438" t="s">
        <v>351</v>
      </c>
      <c r="E192" s="438" t="s">
        <v>352</v>
      </c>
      <c r="F192" s="438" t="s">
        <v>752</v>
      </c>
      <c r="G192" s="438"/>
      <c r="H192" s="438" t="s">
        <v>1703</v>
      </c>
      <c r="I192" s="438"/>
      <c r="J192" s="438">
        <v>612</v>
      </c>
      <c r="K192" s="438" t="s">
        <v>47</v>
      </c>
      <c r="L192" s="438"/>
      <c r="N192" s="466" t="s">
        <v>2014</v>
      </c>
      <c r="O192" s="466" t="str">
        <f>INDEX('Standard Descriptions'!$E:$E,MATCH(Guidance!E192,'Standard Descriptions'!$C:$C,0))</f>
        <v xml:space="preserve"> This policy prevents new capacity of the selected type(s) from being built or deployed.//</v>
      </c>
      <c r="P192" s="467" t="s">
        <v>2030</v>
      </c>
      <c r="Q192" s="467" t="s">
        <v>46</v>
      </c>
      <c r="R192" s="467" t="str">
        <f t="shared" si="17"/>
        <v xml:space="preserve">Pumped Hydro </v>
      </c>
      <c r="S192" s="467" t="str">
        <f t="shared" si="13"/>
        <v>//**Pumped Hydro : **</v>
      </c>
      <c r="T192" s="443" t="str">
        <f t="shared" si="12"/>
        <v/>
      </c>
    </row>
    <row r="193" spans="1:21">
      <c r="A193" s="443" t="s">
        <v>2017</v>
      </c>
      <c r="C193" s="438" t="s">
        <v>8</v>
      </c>
      <c r="D193" s="438" t="s">
        <v>351</v>
      </c>
      <c r="E193" s="438" t="s">
        <v>352</v>
      </c>
      <c r="F193" s="438" t="s">
        <v>324</v>
      </c>
      <c r="G193" s="438"/>
      <c r="H193" s="438" t="s">
        <v>326</v>
      </c>
      <c r="I193" s="438"/>
      <c r="J193" s="438">
        <v>613</v>
      </c>
      <c r="K193" s="438" t="s">
        <v>47</v>
      </c>
      <c r="L193" s="438"/>
      <c r="N193" s="466" t="s">
        <v>2014</v>
      </c>
      <c r="O193" s="466" t="str">
        <f>INDEX('Standard Descriptions'!$E:$E,MATCH(Guidance!E193,'Standard Descriptions'!$C:$C,0))</f>
        <v xml:space="preserve"> This policy prevents new capacity of the selected type(s) from being built or deployed.//</v>
      </c>
      <c r="P193" s="467" t="s">
        <v>2030</v>
      </c>
      <c r="Q193" s="467" t="s">
        <v>46</v>
      </c>
      <c r="R193" s="467" t="str">
        <f t="shared" si="17"/>
        <v xml:space="preserve">Petroleum </v>
      </c>
      <c r="S193" s="467" t="str">
        <f t="shared" si="13"/>
        <v>//**Petroleum : **</v>
      </c>
      <c r="T193" s="443" t="str">
        <f t="shared" si="12"/>
        <v/>
      </c>
    </row>
    <row r="194" spans="1:21">
      <c r="A194" s="443" t="s">
        <v>2017</v>
      </c>
      <c r="C194" s="438" t="s">
        <v>8</v>
      </c>
      <c r="D194" s="438" t="s">
        <v>351</v>
      </c>
      <c r="E194" s="438" t="s">
        <v>352</v>
      </c>
      <c r="F194" s="438" t="s">
        <v>325</v>
      </c>
      <c r="G194" s="438"/>
      <c r="H194" s="438" t="s">
        <v>327</v>
      </c>
      <c r="I194" s="438"/>
      <c r="J194" s="438">
        <v>614</v>
      </c>
      <c r="K194" s="438" t="s">
        <v>47</v>
      </c>
      <c r="L194" s="438"/>
      <c r="N194" s="466" t="s">
        <v>2014</v>
      </c>
      <c r="O194" s="466" t="str">
        <f>INDEX('Standard Descriptions'!$E:$E,MATCH(Guidance!E194,'Standard Descriptions'!$C:$C,0))</f>
        <v xml:space="preserve"> This policy prevents new capacity of the selected type(s) from being built or deployed.//</v>
      </c>
      <c r="P194" s="467" t="s">
        <v>2030</v>
      </c>
      <c r="Q194" s="467" t="s">
        <v>46</v>
      </c>
      <c r="R194" s="467" t="str">
        <f t="shared" si="17"/>
        <v xml:space="preserve">Natural Gas Peaker </v>
      </c>
      <c r="S194" s="467" t="str">
        <f t="shared" si="13"/>
        <v>//**Natural Gas Peaker : **</v>
      </c>
      <c r="T194" s="443" t="str">
        <f t="shared" si="12"/>
        <v/>
      </c>
    </row>
    <row r="195" spans="1:21">
      <c r="A195" s="443" t="s">
        <v>2017</v>
      </c>
      <c r="C195" s="438" t="s">
        <v>8</v>
      </c>
      <c r="D195" s="438" t="s">
        <v>351</v>
      </c>
      <c r="E195" s="438" t="s">
        <v>352</v>
      </c>
      <c r="F195" s="438" t="s">
        <v>468</v>
      </c>
      <c r="G195" s="438"/>
      <c r="H195" s="438" t="s">
        <v>467</v>
      </c>
      <c r="I195" s="438"/>
      <c r="J195" s="438">
        <v>116</v>
      </c>
      <c r="K195" s="438" t="s">
        <v>46</v>
      </c>
      <c r="L195" s="438"/>
      <c r="N195" s="466" t="s">
        <v>2014</v>
      </c>
      <c r="O195" s="466" t="str">
        <f>INDEX('Standard Descriptions'!$E:$E,MATCH(Guidance!E195,'Standard Descriptions'!$C:$C,0))</f>
        <v xml:space="preserve"> This policy prevents new capacity of the selected type(s) from being built or deployed.//</v>
      </c>
      <c r="P195" s="467" t="s">
        <v>2030</v>
      </c>
      <c r="Q195" s="467" t="s">
        <v>46</v>
      </c>
      <c r="R195" s="467" t="str">
        <f t="shared" si="17"/>
        <v xml:space="preserve">Lignite </v>
      </c>
      <c r="S195" s="467" t="str">
        <f t="shared" si="13"/>
        <v>//**Lignite : **</v>
      </c>
      <c r="T195" s="443" t="str">
        <f t="shared" si="12"/>
        <v>//**Lignite : **</v>
      </c>
    </row>
    <row r="196" spans="1:21">
      <c r="A196" s="443" t="s">
        <v>2017</v>
      </c>
      <c r="C196" s="438" t="s">
        <v>8</v>
      </c>
      <c r="D196" s="438" t="s">
        <v>351</v>
      </c>
      <c r="E196" s="438" t="s">
        <v>352</v>
      </c>
      <c r="F196" s="438" t="s">
        <v>477</v>
      </c>
      <c r="G196" s="438"/>
      <c r="H196" s="438" t="s">
        <v>478</v>
      </c>
      <c r="I196" s="438"/>
      <c r="J196" s="438">
        <v>615</v>
      </c>
      <c r="K196" s="438" t="s">
        <v>47</v>
      </c>
      <c r="L196" s="438"/>
      <c r="N196" s="466" t="s">
        <v>2014</v>
      </c>
      <c r="O196" s="466" t="str">
        <f>INDEX('Standard Descriptions'!$E:$E,MATCH(Guidance!E196,'Standard Descriptions'!$C:$C,0))</f>
        <v xml:space="preserve"> This policy prevents new capacity of the selected type(s) from being built or deployed.//</v>
      </c>
      <c r="P196" s="467" t="s">
        <v>2030</v>
      </c>
      <c r="Q196" s="467" t="s">
        <v>46</v>
      </c>
      <c r="R196" s="467" t="str">
        <f t="shared" si="17"/>
        <v xml:space="preserve">Offshore Wind </v>
      </c>
      <c r="S196" s="467" t="str">
        <f t="shared" si="13"/>
        <v>//**Offshore Wind : **</v>
      </c>
      <c r="T196" s="443" t="str">
        <f t="shared" ref="T196:T259" si="18">IF(K196="Yes",S196&amp;L196,"")</f>
        <v/>
      </c>
    </row>
    <row r="197" spans="1:21">
      <c r="A197" s="443" t="s">
        <v>2017</v>
      </c>
      <c r="C197" s="438" t="s">
        <v>8</v>
      </c>
      <c r="D197" s="438" t="s">
        <v>351</v>
      </c>
      <c r="E197" s="438" t="s">
        <v>352</v>
      </c>
      <c r="F197" s="438" t="s">
        <v>1115</v>
      </c>
      <c r="G197" s="438"/>
      <c r="H197" s="438" t="s">
        <v>805</v>
      </c>
      <c r="I197" s="438"/>
      <c r="J197" s="438">
        <v>616</v>
      </c>
      <c r="K197" s="438" t="s">
        <v>47</v>
      </c>
      <c r="L197" s="438"/>
      <c r="N197" s="466" t="s">
        <v>2014</v>
      </c>
      <c r="O197" s="466" t="str">
        <f>INDEX('Standard Descriptions'!$E:$E,MATCH(Guidance!E197,'Standard Descriptions'!$C:$C,0))</f>
        <v xml:space="preserve"> This policy prevents new capacity of the selected type(s) from being built or deployed.//</v>
      </c>
      <c r="P197" s="467" t="s">
        <v>2030</v>
      </c>
      <c r="Q197" s="467" t="s">
        <v>46</v>
      </c>
      <c r="R197" s="467" t="str">
        <f t="shared" si="17"/>
        <v xml:space="preserve">Crude Oil </v>
      </c>
      <c r="S197" s="467" t="str">
        <f t="shared" ref="S197:S260" si="19">IF(R197="","","//**"&amp;R197&amp;": **")</f>
        <v>//**Crude Oil : **</v>
      </c>
      <c r="T197" s="443" t="str">
        <f t="shared" si="18"/>
        <v/>
      </c>
    </row>
    <row r="198" spans="1:21">
      <c r="A198" s="443" t="s">
        <v>2017</v>
      </c>
      <c r="C198" s="438" t="s">
        <v>8</v>
      </c>
      <c r="D198" s="438" t="s">
        <v>351</v>
      </c>
      <c r="E198" s="438" t="s">
        <v>352</v>
      </c>
      <c r="F198" s="438" t="s">
        <v>1116</v>
      </c>
      <c r="G198" s="438"/>
      <c r="H198" s="438" t="s">
        <v>946</v>
      </c>
      <c r="I198" s="438"/>
      <c r="J198" s="438">
        <v>617</v>
      </c>
      <c r="K198" s="438" t="s">
        <v>47</v>
      </c>
      <c r="L198" s="438"/>
      <c r="N198" s="466" t="s">
        <v>2014</v>
      </c>
      <c r="O198" s="466" t="str">
        <f>INDEX('Standard Descriptions'!$E:$E,MATCH(Guidance!E198,'Standard Descriptions'!$C:$C,0))</f>
        <v xml:space="preserve"> This policy prevents new capacity of the selected type(s) from being built or deployed.//</v>
      </c>
      <c r="P198" s="467" t="s">
        <v>2030</v>
      </c>
      <c r="Q198" s="467" t="s">
        <v>46</v>
      </c>
      <c r="R198" s="467" t="str">
        <f t="shared" si="17"/>
        <v xml:space="preserve">Heavy or Residual Fuel Oil </v>
      </c>
      <c r="S198" s="467" t="str">
        <f t="shared" si="19"/>
        <v>//**Heavy or Residual Fuel Oil : **</v>
      </c>
      <c r="T198" s="443" t="str">
        <f t="shared" si="18"/>
        <v/>
      </c>
    </row>
    <row r="199" spans="1:21">
      <c r="A199" s="443" t="s">
        <v>2017</v>
      </c>
      <c r="C199" s="438" t="s">
        <v>8</v>
      </c>
      <c r="D199" s="438" t="s">
        <v>351</v>
      </c>
      <c r="E199" s="438" t="s">
        <v>352</v>
      </c>
      <c r="F199" s="438" t="s">
        <v>1117</v>
      </c>
      <c r="G199" s="438"/>
      <c r="H199" s="438" t="s">
        <v>807</v>
      </c>
      <c r="I199" s="438"/>
      <c r="J199" s="438">
        <v>618</v>
      </c>
      <c r="K199" s="438" t="s">
        <v>47</v>
      </c>
      <c r="L199" s="438"/>
      <c r="N199" s="466" t="s">
        <v>2014</v>
      </c>
      <c r="O199" s="466" t="str">
        <f>INDEX('Standard Descriptions'!$E:$E,MATCH(Guidance!E199,'Standard Descriptions'!$C:$C,0))</f>
        <v xml:space="preserve"> This policy prevents new capacity of the selected type(s) from being built or deployed.//</v>
      </c>
      <c r="P199" s="467" t="s">
        <v>2030</v>
      </c>
      <c r="Q199" s="467" t="s">
        <v>46</v>
      </c>
      <c r="R199" s="467" t="str">
        <f t="shared" si="17"/>
        <v xml:space="preserve">Municipal Solid Waste </v>
      </c>
      <c r="S199" s="467" t="str">
        <f t="shared" si="19"/>
        <v>//**Municipal Solid Waste : **</v>
      </c>
      <c r="T199" s="443" t="str">
        <f t="shared" si="18"/>
        <v/>
      </c>
    </row>
    <row r="200" spans="1:21" s="440" customFormat="1">
      <c r="A200" s="440" t="s">
        <v>2016</v>
      </c>
      <c r="B200" s="436"/>
      <c r="C200" s="440" t="s">
        <v>8</v>
      </c>
      <c r="D200" s="440" t="s">
        <v>29</v>
      </c>
      <c r="E200" s="440" t="str">
        <f>E201</f>
        <v>Electricity Sector Fraction of Potential Additional CCS Achieved</v>
      </c>
      <c r="M200" s="436"/>
      <c r="N200" s="469" t="s">
        <v>2014</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2030</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2017</v>
      </c>
      <c r="C201" s="438" t="s">
        <v>8</v>
      </c>
      <c r="D201" s="438" t="s">
        <v>29</v>
      </c>
      <c r="E201" s="438" t="s">
        <v>1724</v>
      </c>
      <c r="F201" s="438" t="s">
        <v>471</v>
      </c>
      <c r="G201" s="438"/>
      <c r="H201" s="438" t="s">
        <v>470</v>
      </c>
      <c r="I201" s="438"/>
      <c r="J201" s="438">
        <v>876</v>
      </c>
      <c r="K201" s="438" t="s">
        <v>46</v>
      </c>
      <c r="L201" s="438" t="s">
        <v>1862</v>
      </c>
      <c r="N201" s="466" t="s">
        <v>2014</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2030</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2017</v>
      </c>
      <c r="C202" s="438" t="s">
        <v>8</v>
      </c>
      <c r="D202" s="438" t="s">
        <v>29</v>
      </c>
      <c r="E202" s="438" t="s">
        <v>1724</v>
      </c>
      <c r="F202" s="438" t="s">
        <v>322</v>
      </c>
      <c r="G202" s="438"/>
      <c r="H202" s="438" t="s">
        <v>323</v>
      </c>
      <c r="I202" s="438"/>
      <c r="J202" s="438">
        <v>877</v>
      </c>
      <c r="K202" s="438" t="s">
        <v>46</v>
      </c>
      <c r="L202" s="438" t="s">
        <v>1943</v>
      </c>
      <c r="N202" s="466" t="s">
        <v>2014</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2030</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2017</v>
      </c>
      <c r="C203" s="438" t="s">
        <v>8</v>
      </c>
      <c r="D203" s="438" t="s">
        <v>29</v>
      </c>
      <c r="E203" s="438" t="s">
        <v>1724</v>
      </c>
      <c r="F203" s="438" t="s">
        <v>80</v>
      </c>
      <c r="G203" s="438"/>
      <c r="H203" s="438" t="s">
        <v>94</v>
      </c>
      <c r="I203" s="438"/>
      <c r="J203" s="438">
        <v>878</v>
      </c>
      <c r="K203" s="438" t="s">
        <v>47</v>
      </c>
      <c r="L203" s="438"/>
      <c r="N203" s="466" t="s">
        <v>2014</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2030</v>
      </c>
      <c r="Q203" s="467" t="s">
        <v>46</v>
      </c>
      <c r="R203" s="467" t="str">
        <f t="shared" si="20"/>
        <v xml:space="preserve">Nuclear </v>
      </c>
      <c r="S203" s="467" t="str">
        <f t="shared" si="19"/>
        <v>//**Nuclear : **</v>
      </c>
      <c r="T203" s="443" t="str">
        <f t="shared" si="18"/>
        <v/>
      </c>
      <c r="U203" s="472"/>
    </row>
    <row r="204" spans="1:21">
      <c r="A204" s="443" t="s">
        <v>2017</v>
      </c>
      <c r="C204" s="438" t="s">
        <v>8</v>
      </c>
      <c r="D204" s="438" t="s">
        <v>29</v>
      </c>
      <c r="E204" s="438" t="s">
        <v>1724</v>
      </c>
      <c r="F204" s="438" t="s">
        <v>81</v>
      </c>
      <c r="G204" s="438"/>
      <c r="H204" s="438" t="s">
        <v>95</v>
      </c>
      <c r="I204" s="438"/>
      <c r="J204" s="438">
        <v>879</v>
      </c>
      <c r="K204" s="438" t="s">
        <v>47</v>
      </c>
      <c r="L204" s="438"/>
      <c r="N204" s="466" t="s">
        <v>2014</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2030</v>
      </c>
      <c r="Q204" s="467" t="s">
        <v>46</v>
      </c>
      <c r="R204" s="467" t="str">
        <f t="shared" si="20"/>
        <v xml:space="preserve">Hydro </v>
      </c>
      <c r="S204" s="467" t="str">
        <f t="shared" si="19"/>
        <v>//**Hydro : **</v>
      </c>
      <c r="T204" s="443" t="str">
        <f t="shared" si="18"/>
        <v/>
      </c>
      <c r="U204" s="472"/>
    </row>
    <row r="205" spans="1:21">
      <c r="A205" s="443" t="s">
        <v>2017</v>
      </c>
      <c r="C205" s="438" t="s">
        <v>8</v>
      </c>
      <c r="D205" s="438" t="s">
        <v>29</v>
      </c>
      <c r="E205" s="438" t="s">
        <v>1724</v>
      </c>
      <c r="F205" s="438" t="s">
        <v>472</v>
      </c>
      <c r="G205" s="438"/>
      <c r="H205" s="438" t="s">
        <v>475</v>
      </c>
      <c r="I205" s="438"/>
      <c r="J205" s="438">
        <v>880</v>
      </c>
      <c r="K205" s="438" t="s">
        <v>47</v>
      </c>
      <c r="L205" s="438"/>
      <c r="N205" s="466" t="s">
        <v>2014</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2030</v>
      </c>
      <c r="Q205" s="467" t="s">
        <v>46</v>
      </c>
      <c r="R205" s="467" t="str">
        <f t="shared" si="20"/>
        <v xml:space="preserve">Onshore Wind </v>
      </c>
      <c r="S205" s="467" t="str">
        <f t="shared" si="19"/>
        <v>//**Onshore Wind : **</v>
      </c>
      <c r="T205" s="443" t="str">
        <f t="shared" si="18"/>
        <v/>
      </c>
      <c r="U205" s="472"/>
    </row>
    <row r="206" spans="1:21">
      <c r="A206" s="443" t="s">
        <v>2017</v>
      </c>
      <c r="C206" s="438" t="s">
        <v>8</v>
      </c>
      <c r="D206" s="438" t="s">
        <v>29</v>
      </c>
      <c r="E206" s="438" t="s">
        <v>1724</v>
      </c>
      <c r="F206" s="438" t="s">
        <v>82</v>
      </c>
      <c r="G206" s="438"/>
      <c r="H206" s="438" t="s">
        <v>96</v>
      </c>
      <c r="I206" s="438"/>
      <c r="J206" s="438">
        <v>881</v>
      </c>
      <c r="K206" s="438" t="s">
        <v>47</v>
      </c>
      <c r="L206" s="438"/>
      <c r="N206" s="466" t="s">
        <v>2014</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2030</v>
      </c>
      <c r="Q206" s="467" t="s">
        <v>46</v>
      </c>
      <c r="R206" s="467" t="str">
        <f t="shared" si="20"/>
        <v xml:space="preserve">Solar PV </v>
      </c>
      <c r="S206" s="467" t="str">
        <f t="shared" si="19"/>
        <v>//**Solar PV : **</v>
      </c>
      <c r="T206" s="443" t="str">
        <f t="shared" si="18"/>
        <v/>
      </c>
      <c r="U206" s="472"/>
    </row>
    <row r="207" spans="1:21">
      <c r="A207" s="443" t="s">
        <v>2017</v>
      </c>
      <c r="C207" s="438" t="s">
        <v>8</v>
      </c>
      <c r="D207" s="438" t="s">
        <v>29</v>
      </c>
      <c r="E207" s="438" t="s">
        <v>1724</v>
      </c>
      <c r="F207" s="438" t="s">
        <v>83</v>
      </c>
      <c r="G207" s="438"/>
      <c r="H207" s="438" t="s">
        <v>97</v>
      </c>
      <c r="I207" s="438"/>
      <c r="J207" s="438">
        <v>882</v>
      </c>
      <c r="K207" s="438" t="s">
        <v>47</v>
      </c>
      <c r="L207" s="438"/>
      <c r="N207" s="466" t="s">
        <v>2014</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2030</v>
      </c>
      <c r="Q207" s="467" t="s">
        <v>46</v>
      </c>
      <c r="R207" s="467" t="str">
        <f t="shared" si="20"/>
        <v xml:space="preserve">Solar Thermal </v>
      </c>
      <c r="S207" s="467" t="str">
        <f t="shared" si="19"/>
        <v>//**Solar Thermal : **</v>
      </c>
      <c r="T207" s="443" t="str">
        <f t="shared" si="18"/>
        <v/>
      </c>
      <c r="U207" s="472"/>
    </row>
    <row r="208" spans="1:21">
      <c r="A208" s="443" t="s">
        <v>2017</v>
      </c>
      <c r="C208" s="438" t="s">
        <v>8</v>
      </c>
      <c r="D208" s="438" t="s">
        <v>29</v>
      </c>
      <c r="E208" s="438" t="s">
        <v>1724</v>
      </c>
      <c r="F208" s="438" t="s">
        <v>84</v>
      </c>
      <c r="G208" s="438"/>
      <c r="H208" s="438" t="s">
        <v>98</v>
      </c>
      <c r="I208" s="438"/>
      <c r="J208" s="438">
        <v>883</v>
      </c>
      <c r="K208" s="438" t="s">
        <v>46</v>
      </c>
      <c r="L208" s="438" t="s">
        <v>1944</v>
      </c>
      <c r="N208" s="466" t="s">
        <v>2014</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2030</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2017</v>
      </c>
      <c r="C209" s="438" t="s">
        <v>8</v>
      </c>
      <c r="D209" s="438" t="s">
        <v>29</v>
      </c>
      <c r="E209" s="438" t="s">
        <v>1724</v>
      </c>
      <c r="F209" s="438" t="s">
        <v>752</v>
      </c>
      <c r="G209" s="438"/>
      <c r="H209" s="438" t="s">
        <v>460</v>
      </c>
      <c r="I209" s="438"/>
      <c r="J209" s="438">
        <v>884</v>
      </c>
      <c r="K209" s="438" t="s">
        <v>47</v>
      </c>
      <c r="L209" s="438"/>
      <c r="N209" s="466" t="s">
        <v>2014</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2030</v>
      </c>
      <c r="Q209" s="467" t="s">
        <v>46</v>
      </c>
      <c r="R209" s="467" t="str">
        <f t="shared" si="20"/>
        <v xml:space="preserve">Geothermal </v>
      </c>
      <c r="S209" s="467" t="str">
        <f t="shared" si="19"/>
        <v>//**Geothermal : **</v>
      </c>
      <c r="T209" s="443" t="str">
        <f t="shared" si="18"/>
        <v/>
      </c>
      <c r="U209" s="472"/>
    </row>
    <row r="210" spans="1:21">
      <c r="A210" s="443" t="s">
        <v>2017</v>
      </c>
      <c r="C210" s="438" t="s">
        <v>8</v>
      </c>
      <c r="D210" s="438" t="s">
        <v>29</v>
      </c>
      <c r="E210" s="438" t="s">
        <v>1724</v>
      </c>
      <c r="F210" s="438" t="s">
        <v>324</v>
      </c>
      <c r="G210" s="438"/>
      <c r="H210" s="438" t="s">
        <v>326</v>
      </c>
      <c r="I210" s="438"/>
      <c r="J210" s="438">
        <v>885</v>
      </c>
      <c r="K210" s="438" t="s">
        <v>46</v>
      </c>
      <c r="L210" s="438" t="s">
        <v>1945</v>
      </c>
      <c r="N210" s="466" t="s">
        <v>2014</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2030</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2017</v>
      </c>
      <c r="C211" s="438" t="s">
        <v>8</v>
      </c>
      <c r="D211" s="438" t="s">
        <v>29</v>
      </c>
      <c r="E211" s="438" t="s">
        <v>1724</v>
      </c>
      <c r="F211" s="438" t="s">
        <v>325</v>
      </c>
      <c r="G211" s="438"/>
      <c r="H211" s="438" t="s">
        <v>327</v>
      </c>
      <c r="I211" s="438"/>
      <c r="J211" s="438">
        <v>886</v>
      </c>
      <c r="K211" s="438" t="s">
        <v>46</v>
      </c>
      <c r="L211" s="438" t="s">
        <v>1946</v>
      </c>
      <c r="N211" s="466" t="s">
        <v>2014</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2030</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2017</v>
      </c>
      <c r="C212" s="438" t="s">
        <v>8</v>
      </c>
      <c r="D212" s="438" t="s">
        <v>29</v>
      </c>
      <c r="E212" s="438" t="s">
        <v>1724</v>
      </c>
      <c r="F212" s="438" t="s">
        <v>468</v>
      </c>
      <c r="G212" s="438"/>
      <c r="H212" s="438" t="s">
        <v>467</v>
      </c>
      <c r="I212" s="438"/>
      <c r="J212" s="438">
        <v>887</v>
      </c>
      <c r="K212" s="438" t="s">
        <v>46</v>
      </c>
      <c r="L212" s="438" t="s">
        <v>1947</v>
      </c>
      <c r="N212" s="466" t="s">
        <v>2014</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2030</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2017</v>
      </c>
      <c r="C213" s="438" t="s">
        <v>8</v>
      </c>
      <c r="D213" s="438" t="s">
        <v>29</v>
      </c>
      <c r="E213" s="438" t="s">
        <v>1724</v>
      </c>
      <c r="F213" s="438" t="s">
        <v>477</v>
      </c>
      <c r="G213" s="438"/>
      <c r="H213" s="438" t="s">
        <v>478</v>
      </c>
      <c r="I213" s="438"/>
      <c r="J213" s="438">
        <v>888</v>
      </c>
      <c r="K213" s="438" t="s">
        <v>47</v>
      </c>
      <c r="L213" s="438"/>
      <c r="N213" s="466" t="s">
        <v>2014</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2030</v>
      </c>
      <c r="Q213" s="467" t="s">
        <v>46</v>
      </c>
      <c r="R213" s="467" t="str">
        <f t="shared" si="20"/>
        <v xml:space="preserve">Offshore Wind </v>
      </c>
      <c r="S213" s="467" t="str">
        <f t="shared" si="19"/>
        <v>//**Offshore Wind : **</v>
      </c>
      <c r="T213" s="443" t="str">
        <f t="shared" si="18"/>
        <v/>
      </c>
      <c r="U213" s="472"/>
    </row>
    <row r="214" spans="1:21">
      <c r="A214" s="443" t="s">
        <v>2017</v>
      </c>
      <c r="C214" s="438" t="s">
        <v>8</v>
      </c>
      <c r="D214" s="438" t="s">
        <v>29</v>
      </c>
      <c r="E214" s="438" t="s">
        <v>1724</v>
      </c>
      <c r="F214" s="438" t="s">
        <v>1115</v>
      </c>
      <c r="G214" s="438"/>
      <c r="H214" s="438" t="s">
        <v>805</v>
      </c>
      <c r="I214" s="438"/>
      <c r="J214" s="438">
        <v>889</v>
      </c>
      <c r="K214" s="438" t="s">
        <v>47</v>
      </c>
      <c r="L214" s="438"/>
      <c r="N214" s="466" t="s">
        <v>2014</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2030</v>
      </c>
      <c r="Q214" s="467" t="s">
        <v>46</v>
      </c>
      <c r="R214" s="467" t="str">
        <f t="shared" si="20"/>
        <v xml:space="preserve">Crude Oil </v>
      </c>
      <c r="S214" s="467" t="str">
        <f t="shared" si="19"/>
        <v>//**Crude Oil : **</v>
      </c>
      <c r="T214" s="443" t="str">
        <f t="shared" si="18"/>
        <v/>
      </c>
      <c r="U214" s="472"/>
    </row>
    <row r="215" spans="1:21">
      <c r="A215" s="443" t="s">
        <v>2017</v>
      </c>
      <c r="C215" s="438" t="s">
        <v>8</v>
      </c>
      <c r="D215" s="438" t="s">
        <v>29</v>
      </c>
      <c r="E215" s="438" t="s">
        <v>1724</v>
      </c>
      <c r="F215" s="438" t="s">
        <v>1116</v>
      </c>
      <c r="G215" s="438"/>
      <c r="H215" s="438" t="s">
        <v>946</v>
      </c>
      <c r="I215" s="438"/>
      <c r="J215" s="438">
        <v>890</v>
      </c>
      <c r="K215" s="438" t="s">
        <v>47</v>
      </c>
      <c r="L215" s="438"/>
      <c r="N215" s="466" t="s">
        <v>2014</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2030</v>
      </c>
      <c r="Q215" s="467" t="s">
        <v>46</v>
      </c>
      <c r="R215" s="467" t="str">
        <f t="shared" si="20"/>
        <v xml:space="preserve">Heavy or Residual Fuel Oil </v>
      </c>
      <c r="S215" s="467" t="str">
        <f t="shared" si="19"/>
        <v>//**Heavy or Residual Fuel Oil : **</v>
      </c>
      <c r="T215" s="443" t="str">
        <f t="shared" si="18"/>
        <v/>
      </c>
      <c r="U215" s="472"/>
    </row>
    <row r="216" spans="1:21">
      <c r="A216" s="443" t="s">
        <v>2017</v>
      </c>
      <c r="C216" s="438" t="s">
        <v>8</v>
      </c>
      <c r="D216" s="438" t="s">
        <v>29</v>
      </c>
      <c r="E216" s="438" t="s">
        <v>1724</v>
      </c>
      <c r="F216" s="438" t="s">
        <v>1117</v>
      </c>
      <c r="G216" s="438"/>
      <c r="H216" s="438" t="s">
        <v>807</v>
      </c>
      <c r="I216" s="438"/>
      <c r="J216" s="438">
        <v>891</v>
      </c>
      <c r="K216" s="438" t="s">
        <v>46</v>
      </c>
      <c r="L216" s="438" t="s">
        <v>1948</v>
      </c>
      <c r="N216" s="466" t="s">
        <v>2014</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2030</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2016</v>
      </c>
      <c r="B217" s="456"/>
      <c r="C217" s="439" t="s">
        <v>8</v>
      </c>
      <c r="D217" s="439" t="s">
        <v>1102</v>
      </c>
      <c r="E217" s="439" t="s">
        <v>1103</v>
      </c>
      <c r="J217" s="439">
        <v>508</v>
      </c>
      <c r="K217" s="439" t="s">
        <v>46</v>
      </c>
      <c r="L217" s="439" t="s">
        <v>2043</v>
      </c>
      <c r="M217" s="456"/>
      <c r="N217" s="469" t="s">
        <v>2014</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2030</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2016</v>
      </c>
      <c r="B218" s="456"/>
      <c r="C218" s="439" t="s">
        <v>8</v>
      </c>
      <c r="D218" s="439" t="s">
        <v>282</v>
      </c>
      <c r="E218" s="439" t="s">
        <v>285</v>
      </c>
      <c r="J218" s="439">
        <v>148</v>
      </c>
      <c r="K218" s="439" t="s">
        <v>46</v>
      </c>
      <c r="L218" s="439" t="s">
        <v>1863</v>
      </c>
      <c r="M218" s="456"/>
      <c r="N218" s="469" t="s">
        <v>2014</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2030</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2016</v>
      </c>
      <c r="B219" s="456"/>
      <c r="C219" s="439" t="s">
        <v>8</v>
      </c>
      <c r="D219" s="439" t="s">
        <v>283</v>
      </c>
      <c r="E219" s="439" t="str">
        <f>E220</f>
        <v>Percent Change in Electricity Imports</v>
      </c>
      <c r="M219" s="456"/>
      <c r="N219" s="469" t="s">
        <v>2014</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2030</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2017</v>
      </c>
      <c r="C220" s="438" t="s">
        <v>8</v>
      </c>
      <c r="D220" s="438" t="s">
        <v>283</v>
      </c>
      <c r="E220" s="438" t="s">
        <v>284</v>
      </c>
      <c r="F220" s="438" t="s">
        <v>471</v>
      </c>
      <c r="G220" s="438"/>
      <c r="H220" s="438" t="s">
        <v>470</v>
      </c>
      <c r="I220" s="438"/>
      <c r="J220" s="438">
        <v>149</v>
      </c>
      <c r="K220" s="438" t="s">
        <v>47</v>
      </c>
      <c r="L220" s="438" t="s">
        <v>1864</v>
      </c>
      <c r="N220" s="466" t="s">
        <v>2014</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2030</v>
      </c>
      <c r="Q220" s="467" t="s">
        <v>46</v>
      </c>
      <c r="R220" s="467" t="str">
        <f t="shared" ref="R220:R237" si="21">H220&amp;" "&amp;I220</f>
        <v xml:space="preserve">Hard Coal </v>
      </c>
      <c r="S220" s="467" t="str">
        <f t="shared" si="19"/>
        <v>//**Hard Coal : **</v>
      </c>
      <c r="T220" s="443" t="str">
        <f t="shared" si="18"/>
        <v/>
      </c>
    </row>
    <row r="221" spans="1:21">
      <c r="A221" s="443" t="s">
        <v>2017</v>
      </c>
      <c r="C221" s="438" t="s">
        <v>8</v>
      </c>
      <c r="D221" s="438" t="s">
        <v>283</v>
      </c>
      <c r="E221" s="438" t="s">
        <v>284</v>
      </c>
      <c r="F221" s="438" t="s">
        <v>322</v>
      </c>
      <c r="G221" s="438"/>
      <c r="H221" s="438" t="s">
        <v>323</v>
      </c>
      <c r="I221" s="438"/>
      <c r="J221" s="438">
        <v>526</v>
      </c>
      <c r="K221" s="438" t="s">
        <v>47</v>
      </c>
      <c r="L221" s="438" t="s">
        <v>1864</v>
      </c>
      <c r="N221" s="466" t="s">
        <v>2014</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2030</v>
      </c>
      <c r="Q221" s="467" t="s">
        <v>46</v>
      </c>
      <c r="R221" s="467" t="str">
        <f t="shared" si="21"/>
        <v xml:space="preserve">Natural Gas Nonpeaker </v>
      </c>
      <c r="S221" s="467" t="str">
        <f t="shared" si="19"/>
        <v>//**Natural Gas Nonpeaker : **</v>
      </c>
      <c r="T221" s="443" t="str">
        <f t="shared" si="18"/>
        <v/>
      </c>
    </row>
    <row r="222" spans="1:21">
      <c r="A222" s="443" t="s">
        <v>2017</v>
      </c>
      <c r="C222" s="438" t="s">
        <v>8</v>
      </c>
      <c r="D222" s="438" t="s">
        <v>283</v>
      </c>
      <c r="E222" s="438" t="s">
        <v>284</v>
      </c>
      <c r="F222" s="438" t="s">
        <v>80</v>
      </c>
      <c r="G222" s="438"/>
      <c r="H222" s="438" t="s">
        <v>94</v>
      </c>
      <c r="I222" s="438"/>
      <c r="J222" s="438">
        <v>527</v>
      </c>
      <c r="K222" s="438" t="s">
        <v>47</v>
      </c>
      <c r="L222" s="438" t="s">
        <v>1864</v>
      </c>
      <c r="N222" s="466" t="s">
        <v>2014</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2030</v>
      </c>
      <c r="Q222" s="467" t="s">
        <v>46</v>
      </c>
      <c r="R222" s="467" t="str">
        <f t="shared" si="21"/>
        <v xml:space="preserve">Nuclear </v>
      </c>
      <c r="S222" s="467" t="str">
        <f t="shared" si="19"/>
        <v>//**Nuclear : **</v>
      </c>
      <c r="T222" s="443" t="str">
        <f t="shared" si="18"/>
        <v/>
      </c>
    </row>
    <row r="223" spans="1:21">
      <c r="A223" s="443" t="s">
        <v>2017</v>
      </c>
      <c r="C223" s="438" t="s">
        <v>8</v>
      </c>
      <c r="D223" s="438" t="s">
        <v>283</v>
      </c>
      <c r="E223" s="438" t="s">
        <v>284</v>
      </c>
      <c r="F223" s="438" t="s">
        <v>81</v>
      </c>
      <c r="G223" s="438"/>
      <c r="H223" s="438" t="s">
        <v>95</v>
      </c>
      <c r="I223" s="438"/>
      <c r="J223" s="438">
        <v>528</v>
      </c>
      <c r="K223" s="438" t="s">
        <v>46</v>
      </c>
      <c r="L223" s="438" t="s">
        <v>1864</v>
      </c>
      <c r="N223" s="466" t="s">
        <v>2014</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2030</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2017</v>
      </c>
      <c r="C224" s="438" t="s">
        <v>8</v>
      </c>
      <c r="D224" s="438" t="s">
        <v>283</v>
      </c>
      <c r="E224" s="438" t="s">
        <v>284</v>
      </c>
      <c r="F224" s="438" t="s">
        <v>472</v>
      </c>
      <c r="G224" s="438"/>
      <c r="H224" s="438" t="s">
        <v>475</v>
      </c>
      <c r="I224" s="438"/>
      <c r="J224" s="438">
        <v>529</v>
      </c>
      <c r="K224" s="438" t="s">
        <v>47</v>
      </c>
      <c r="L224" s="438" t="s">
        <v>1864</v>
      </c>
      <c r="N224" s="466" t="s">
        <v>2014</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2030</v>
      </c>
      <c r="Q224" s="467" t="s">
        <v>46</v>
      </c>
      <c r="R224" s="467" t="str">
        <f t="shared" si="21"/>
        <v xml:space="preserve">Onshore Wind </v>
      </c>
      <c r="S224" s="467" t="str">
        <f t="shared" si="19"/>
        <v>//**Onshore Wind : **</v>
      </c>
      <c r="T224" s="443" t="str">
        <f t="shared" si="18"/>
        <v/>
      </c>
    </row>
    <row r="225" spans="1:21">
      <c r="A225" s="443" t="s">
        <v>2017</v>
      </c>
      <c r="C225" s="438" t="s">
        <v>8</v>
      </c>
      <c r="D225" s="438" t="s">
        <v>283</v>
      </c>
      <c r="E225" s="438" t="s">
        <v>284</v>
      </c>
      <c r="F225" s="438" t="s">
        <v>82</v>
      </c>
      <c r="G225" s="438"/>
      <c r="H225" s="438" t="s">
        <v>96</v>
      </c>
      <c r="I225" s="438"/>
      <c r="J225" s="438">
        <v>530</v>
      </c>
      <c r="K225" s="438" t="s">
        <v>47</v>
      </c>
      <c r="L225" s="438" t="s">
        <v>1864</v>
      </c>
      <c r="N225" s="466" t="s">
        <v>2014</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2030</v>
      </c>
      <c r="Q225" s="467" t="s">
        <v>46</v>
      </c>
      <c r="R225" s="467" t="str">
        <f t="shared" si="21"/>
        <v xml:space="preserve">Solar PV </v>
      </c>
      <c r="S225" s="467" t="str">
        <f t="shared" si="19"/>
        <v>//**Solar PV : **</v>
      </c>
      <c r="T225" s="443" t="str">
        <f t="shared" si="18"/>
        <v/>
      </c>
    </row>
    <row r="226" spans="1:21">
      <c r="A226" s="443" t="s">
        <v>2017</v>
      </c>
      <c r="C226" s="438" t="s">
        <v>8</v>
      </c>
      <c r="D226" s="438" t="s">
        <v>283</v>
      </c>
      <c r="E226" s="438" t="s">
        <v>284</v>
      </c>
      <c r="F226" s="438" t="s">
        <v>83</v>
      </c>
      <c r="G226" s="438"/>
      <c r="H226" s="438" t="s">
        <v>97</v>
      </c>
      <c r="I226" s="438"/>
      <c r="J226" s="438">
        <v>531</v>
      </c>
      <c r="K226" s="438" t="s">
        <v>47</v>
      </c>
      <c r="L226" s="438"/>
      <c r="N226" s="466" t="s">
        <v>2014</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2030</v>
      </c>
      <c r="Q226" s="467" t="s">
        <v>46</v>
      </c>
      <c r="R226" s="467" t="str">
        <f t="shared" si="21"/>
        <v xml:space="preserve">Solar Thermal </v>
      </c>
      <c r="S226" s="467" t="str">
        <f t="shared" si="19"/>
        <v>//**Solar Thermal : **</v>
      </c>
      <c r="T226" s="443" t="str">
        <f t="shared" si="18"/>
        <v/>
      </c>
    </row>
    <row r="227" spans="1:21">
      <c r="A227" s="443" t="s">
        <v>2017</v>
      </c>
      <c r="C227" s="438" t="s">
        <v>8</v>
      </c>
      <c r="D227" s="438" t="s">
        <v>283</v>
      </c>
      <c r="E227" s="438" t="s">
        <v>284</v>
      </c>
      <c r="F227" s="438" t="s">
        <v>84</v>
      </c>
      <c r="G227" s="438"/>
      <c r="H227" s="438" t="s">
        <v>98</v>
      </c>
      <c r="I227" s="438"/>
      <c r="J227" s="438">
        <v>532</v>
      </c>
      <c r="K227" s="438" t="s">
        <v>47</v>
      </c>
      <c r="L227" s="438" t="s">
        <v>1864</v>
      </c>
      <c r="N227" s="466" t="s">
        <v>2014</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2030</v>
      </c>
      <c r="Q227" s="467" t="s">
        <v>46</v>
      </c>
      <c r="R227" s="467" t="str">
        <f t="shared" si="21"/>
        <v xml:space="preserve">Biomass </v>
      </c>
      <c r="S227" s="467" t="str">
        <f t="shared" si="19"/>
        <v>//**Biomass : **</v>
      </c>
      <c r="T227" s="443" t="str">
        <f t="shared" si="18"/>
        <v/>
      </c>
    </row>
    <row r="228" spans="1:21">
      <c r="A228" s="443" t="s">
        <v>2017</v>
      </c>
      <c r="C228" s="438" t="s">
        <v>8</v>
      </c>
      <c r="D228" s="438" t="s">
        <v>283</v>
      </c>
      <c r="E228" s="438" t="s">
        <v>284</v>
      </c>
      <c r="F228" s="438" t="s">
        <v>752</v>
      </c>
      <c r="G228" s="438"/>
      <c r="H228" s="438" t="s">
        <v>1703</v>
      </c>
      <c r="I228" s="438"/>
      <c r="J228" s="438">
        <v>533</v>
      </c>
      <c r="K228" s="438" t="s">
        <v>47</v>
      </c>
      <c r="L228" s="438"/>
      <c r="N228" s="466" t="s">
        <v>2014</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2030</v>
      </c>
      <c r="Q228" s="467" t="s">
        <v>46</v>
      </c>
      <c r="R228" s="467" t="str">
        <f t="shared" si="21"/>
        <v xml:space="preserve">Pumped Hydro </v>
      </c>
      <c r="S228" s="467" t="str">
        <f t="shared" si="19"/>
        <v>//**Pumped Hydro : **</v>
      </c>
      <c r="T228" s="443" t="str">
        <f t="shared" si="18"/>
        <v/>
      </c>
    </row>
    <row r="229" spans="1:21">
      <c r="A229" s="443" t="s">
        <v>2017</v>
      </c>
      <c r="C229" s="438" t="s">
        <v>8</v>
      </c>
      <c r="D229" s="438" t="s">
        <v>283</v>
      </c>
      <c r="E229" s="438" t="s">
        <v>284</v>
      </c>
      <c r="F229" s="438" t="s">
        <v>324</v>
      </c>
      <c r="G229" s="438"/>
      <c r="H229" s="438" t="s">
        <v>326</v>
      </c>
      <c r="I229" s="438"/>
      <c r="J229" s="438">
        <v>534</v>
      </c>
      <c r="K229" s="438" t="s">
        <v>47</v>
      </c>
      <c r="L229" s="438" t="s">
        <v>1864</v>
      </c>
      <c r="N229" s="466" t="s">
        <v>2014</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2030</v>
      </c>
      <c r="Q229" s="467" t="s">
        <v>46</v>
      </c>
      <c r="R229" s="467" t="str">
        <f t="shared" si="21"/>
        <v xml:space="preserve">Petroleum </v>
      </c>
      <c r="S229" s="467" t="str">
        <f t="shared" si="19"/>
        <v>//**Petroleum : **</v>
      </c>
      <c r="T229" s="443" t="str">
        <f t="shared" si="18"/>
        <v/>
      </c>
    </row>
    <row r="230" spans="1:21">
      <c r="A230" s="443" t="s">
        <v>2017</v>
      </c>
      <c r="C230" s="438" t="s">
        <v>8</v>
      </c>
      <c r="D230" s="438" t="s">
        <v>283</v>
      </c>
      <c r="E230" s="438" t="s">
        <v>284</v>
      </c>
      <c r="F230" s="438" t="s">
        <v>325</v>
      </c>
      <c r="G230" s="438"/>
      <c r="H230" s="438" t="s">
        <v>327</v>
      </c>
      <c r="I230" s="438"/>
      <c r="J230" s="438">
        <v>535</v>
      </c>
      <c r="K230" s="438" t="s">
        <v>47</v>
      </c>
      <c r="L230" s="438"/>
      <c r="N230" s="466" t="s">
        <v>2014</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2030</v>
      </c>
      <c r="Q230" s="467" t="s">
        <v>46</v>
      </c>
      <c r="R230" s="467" t="str">
        <f t="shared" si="21"/>
        <v xml:space="preserve">Natural Gas Peaker </v>
      </c>
      <c r="S230" s="467" t="str">
        <f t="shared" si="19"/>
        <v>//**Natural Gas Peaker : **</v>
      </c>
      <c r="T230" s="443" t="str">
        <f t="shared" si="18"/>
        <v/>
      </c>
    </row>
    <row r="231" spans="1:21">
      <c r="A231" s="443" t="s">
        <v>2017</v>
      </c>
      <c r="C231" s="438" t="s">
        <v>8</v>
      </c>
      <c r="D231" s="438" t="s">
        <v>283</v>
      </c>
      <c r="E231" s="438" t="s">
        <v>284</v>
      </c>
      <c r="F231" s="438" t="s">
        <v>468</v>
      </c>
      <c r="G231" s="438"/>
      <c r="H231" s="438" t="s">
        <v>467</v>
      </c>
      <c r="I231" s="438"/>
      <c r="J231" s="438">
        <v>536</v>
      </c>
      <c r="K231" s="438" t="s">
        <v>47</v>
      </c>
      <c r="L231" s="438"/>
      <c r="N231" s="466" t="s">
        <v>2014</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2030</v>
      </c>
      <c r="Q231" s="467" t="s">
        <v>46</v>
      </c>
      <c r="R231" s="467" t="str">
        <f t="shared" si="21"/>
        <v xml:space="preserve">Lignite </v>
      </c>
      <c r="S231" s="467" t="str">
        <f t="shared" si="19"/>
        <v>//**Lignite : **</v>
      </c>
      <c r="T231" s="443" t="str">
        <f t="shared" si="18"/>
        <v/>
      </c>
    </row>
    <row r="232" spans="1:21">
      <c r="A232" s="443" t="s">
        <v>2017</v>
      </c>
      <c r="C232" s="438" t="s">
        <v>8</v>
      </c>
      <c r="D232" s="438" t="s">
        <v>283</v>
      </c>
      <c r="E232" s="438" t="s">
        <v>284</v>
      </c>
      <c r="F232" s="438" t="s">
        <v>477</v>
      </c>
      <c r="G232" s="438"/>
      <c r="H232" s="438" t="s">
        <v>478</v>
      </c>
      <c r="I232" s="438"/>
      <c r="J232" s="438">
        <v>537</v>
      </c>
      <c r="K232" s="438" t="s">
        <v>47</v>
      </c>
      <c r="L232" s="438"/>
      <c r="N232" s="466" t="s">
        <v>2014</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2030</v>
      </c>
      <c r="Q232" s="467" t="s">
        <v>46</v>
      </c>
      <c r="R232" s="467" t="str">
        <f t="shared" si="21"/>
        <v xml:space="preserve">Offshore Wind </v>
      </c>
      <c r="S232" s="467" t="str">
        <f t="shared" si="19"/>
        <v>//**Offshore Wind : **</v>
      </c>
      <c r="T232" s="443" t="str">
        <f t="shared" si="18"/>
        <v/>
      </c>
    </row>
    <row r="233" spans="1:21">
      <c r="A233" s="443" t="s">
        <v>2017</v>
      </c>
      <c r="C233" s="438" t="s">
        <v>8</v>
      </c>
      <c r="D233" s="438" t="s">
        <v>283</v>
      </c>
      <c r="E233" s="438" t="s">
        <v>284</v>
      </c>
      <c r="F233" s="438" t="s">
        <v>1115</v>
      </c>
      <c r="G233" s="438"/>
      <c r="H233" s="438" t="s">
        <v>805</v>
      </c>
      <c r="I233" s="438"/>
      <c r="J233" s="438">
        <v>538</v>
      </c>
      <c r="K233" s="438" t="s">
        <v>47</v>
      </c>
      <c r="L233" s="438"/>
      <c r="N233" s="466" t="s">
        <v>2014</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2030</v>
      </c>
      <c r="Q233" s="467" t="s">
        <v>46</v>
      </c>
      <c r="R233" s="467" t="str">
        <f t="shared" si="21"/>
        <v xml:space="preserve">Crude Oil </v>
      </c>
      <c r="S233" s="467" t="str">
        <f t="shared" si="19"/>
        <v>//**Crude Oil : **</v>
      </c>
      <c r="T233" s="443" t="str">
        <f t="shared" si="18"/>
        <v/>
      </c>
    </row>
    <row r="234" spans="1:21">
      <c r="A234" s="443" t="s">
        <v>2017</v>
      </c>
      <c r="C234" s="438" t="s">
        <v>8</v>
      </c>
      <c r="D234" s="438" t="s">
        <v>283</v>
      </c>
      <c r="E234" s="438" t="s">
        <v>284</v>
      </c>
      <c r="F234" s="438" t="s">
        <v>1116</v>
      </c>
      <c r="G234" s="438"/>
      <c r="H234" s="438" t="s">
        <v>946</v>
      </c>
      <c r="I234" s="438"/>
      <c r="J234" s="438">
        <v>539</v>
      </c>
      <c r="K234" s="438" t="s">
        <v>47</v>
      </c>
      <c r="L234" s="438"/>
      <c r="N234" s="466" t="s">
        <v>2014</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2030</v>
      </c>
      <c r="Q234" s="467" t="s">
        <v>46</v>
      </c>
      <c r="R234" s="467" t="str">
        <f t="shared" si="21"/>
        <v xml:space="preserve">Heavy or Residual Fuel Oil </v>
      </c>
      <c r="S234" s="467" t="str">
        <f t="shared" si="19"/>
        <v>//**Heavy or Residual Fuel Oil : **</v>
      </c>
      <c r="T234" s="443" t="str">
        <f t="shared" si="18"/>
        <v/>
      </c>
    </row>
    <row r="235" spans="1:21">
      <c r="A235" s="443" t="s">
        <v>2017</v>
      </c>
      <c r="C235" s="438" t="s">
        <v>8</v>
      </c>
      <c r="D235" s="438" t="s">
        <v>283</v>
      </c>
      <c r="E235" s="438" t="s">
        <v>284</v>
      </c>
      <c r="F235" s="438" t="s">
        <v>1117</v>
      </c>
      <c r="G235" s="438"/>
      <c r="H235" s="438" t="s">
        <v>807</v>
      </c>
      <c r="I235" s="438"/>
      <c r="J235" s="438">
        <v>540</v>
      </c>
      <c r="K235" s="438" t="s">
        <v>47</v>
      </c>
      <c r="L235" s="438"/>
      <c r="N235" s="466" t="s">
        <v>2014</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2030</v>
      </c>
      <c r="Q235" s="467" t="s">
        <v>46</v>
      </c>
      <c r="R235" s="467" t="str">
        <f t="shared" si="21"/>
        <v xml:space="preserve">Municipal Solid Waste </v>
      </c>
      <c r="S235" s="467" t="str">
        <f t="shared" si="19"/>
        <v>//**Municipal Solid Waste : **</v>
      </c>
      <c r="T235" s="443" t="str">
        <f t="shared" si="18"/>
        <v/>
      </c>
    </row>
    <row r="236" spans="1:21" s="439" customFormat="1">
      <c r="A236" s="439" t="s">
        <v>2016</v>
      </c>
      <c r="B236" s="456"/>
      <c r="C236" s="439" t="s">
        <v>8</v>
      </c>
      <c r="D236" s="439" t="s">
        <v>319</v>
      </c>
      <c r="E236" s="439" t="s">
        <v>318</v>
      </c>
      <c r="J236" s="439">
        <v>619</v>
      </c>
      <c r="K236" s="439" t="s">
        <v>47</v>
      </c>
      <c r="M236" s="456"/>
      <c r="N236" s="469" t="s">
        <v>2014</v>
      </c>
      <c r="O236" s="473">
        <f>INDEX('Standard Descriptions'!$E:$E,MATCH(Guidance!E236,'Standard Descriptions'!$C:$C,0))</f>
        <v>0</v>
      </c>
      <c r="P236" s="439" t="s">
        <v>2030</v>
      </c>
      <c r="Q236" s="439" t="s">
        <v>47</v>
      </c>
      <c r="R236" s="439" t="str">
        <f t="shared" si="21"/>
        <v xml:space="preserve"> </v>
      </c>
      <c r="S236" s="440"/>
      <c r="T236" s="440" t="str">
        <f t="shared" si="18"/>
        <v/>
      </c>
      <c r="U236" s="435" t="str">
        <f>N236&amp;O236</f>
        <v>**Description:**0</v>
      </c>
    </row>
    <row r="237" spans="1:21" s="439" customFormat="1">
      <c r="A237" s="439" t="s">
        <v>2016</v>
      </c>
      <c r="B237" s="456"/>
      <c r="C237" s="439" t="s">
        <v>8</v>
      </c>
      <c r="D237" s="439" t="s">
        <v>17</v>
      </c>
      <c r="E237" s="439" t="s">
        <v>30</v>
      </c>
      <c r="J237" s="439">
        <v>30</v>
      </c>
      <c r="K237" s="439" t="s">
        <v>46</v>
      </c>
      <c r="L237" s="439" t="s">
        <v>1865</v>
      </c>
      <c r="M237" s="456"/>
      <c r="N237" s="469" t="s">
        <v>2014</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2030</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2016</v>
      </c>
      <c r="B238" s="456"/>
      <c r="C238" s="439" t="s">
        <v>8</v>
      </c>
      <c r="D238" s="439" t="s">
        <v>134</v>
      </c>
      <c r="E238" s="439" t="str">
        <f>E239</f>
        <v>Annual Additional Capacity Retired due to Early Retirement Policy</v>
      </c>
      <c r="M238" s="456"/>
      <c r="N238" s="471" t="s">
        <v>2014</v>
      </c>
      <c r="O238" s="471" t="str">
        <f>INDEX('Standard Descriptions'!$E:$E,MATCH(Guidance!E238,'Standard Descriptions'!$C:$C,0))</f>
        <v xml:space="preserve"> This policy causes the specified quantity of otherwise non-retiring capacity of the selected type(s) to be retired each year. // </v>
      </c>
      <c r="P238" s="439" t="s">
        <v>2030</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2017</v>
      </c>
      <c r="B239" s="475"/>
      <c r="C239" s="438" t="s">
        <v>8</v>
      </c>
      <c r="D239" s="438" t="s">
        <v>134</v>
      </c>
      <c r="E239" s="438" t="s">
        <v>133</v>
      </c>
      <c r="F239" s="438" t="s">
        <v>471</v>
      </c>
      <c r="G239" s="438"/>
      <c r="H239" s="438" t="s">
        <v>470</v>
      </c>
      <c r="I239" s="438"/>
      <c r="J239" s="438">
        <v>31</v>
      </c>
      <c r="K239" s="438" t="s">
        <v>46</v>
      </c>
      <c r="L239" s="438" t="s">
        <v>1866</v>
      </c>
      <c r="N239" s="466" t="s">
        <v>2014</v>
      </c>
      <c r="O239" s="466" t="str">
        <f>INDEX('Standard Descriptions'!$E:$E,MATCH(Guidance!E239,'Standard Descriptions'!$C:$C,0))</f>
        <v xml:space="preserve"> This policy causes the specified quantity of otherwise non-retiring capacity of the selected type(s) to be retired each year. // </v>
      </c>
      <c r="P239" s="467" t="s">
        <v>2030</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2017</v>
      </c>
      <c r="B240" s="475"/>
      <c r="C240" s="438" t="s">
        <v>8</v>
      </c>
      <c r="D240" s="438" t="s">
        <v>134</v>
      </c>
      <c r="E240" s="438" t="s">
        <v>133</v>
      </c>
      <c r="F240" s="438" t="s">
        <v>322</v>
      </c>
      <c r="G240" s="438"/>
      <c r="H240" s="438" t="s">
        <v>323</v>
      </c>
      <c r="I240" s="438"/>
      <c r="J240" s="438">
        <v>620</v>
      </c>
      <c r="K240" s="438" t="s">
        <v>47</v>
      </c>
      <c r="L240" s="438" t="s">
        <v>1949</v>
      </c>
      <c r="N240" s="466" t="s">
        <v>2014</v>
      </c>
      <c r="O240" s="466" t="str">
        <f>INDEX('Standard Descriptions'!$E:$E,MATCH(Guidance!E240,'Standard Descriptions'!$C:$C,0))</f>
        <v xml:space="preserve"> This policy causes the specified quantity of otherwise non-retiring capacity of the selected type(s) to be retired each year. // </v>
      </c>
      <c r="P240" s="467" t="s">
        <v>2030</v>
      </c>
      <c r="Q240" s="467" t="s">
        <v>46</v>
      </c>
      <c r="R240" s="467" t="str">
        <f t="shared" si="22"/>
        <v xml:space="preserve">Natural Gas Nonpeaker </v>
      </c>
      <c r="S240" s="467" t="str">
        <f t="shared" si="19"/>
        <v>//**Natural Gas Nonpeaker : **</v>
      </c>
      <c r="T240" s="443" t="str">
        <f t="shared" si="18"/>
        <v/>
      </c>
    </row>
    <row r="241" spans="1:21">
      <c r="A241" s="474" t="s">
        <v>2017</v>
      </c>
      <c r="B241" s="475"/>
      <c r="C241" s="438" t="s">
        <v>8</v>
      </c>
      <c r="D241" s="438" t="s">
        <v>134</v>
      </c>
      <c r="E241" s="438" t="s">
        <v>133</v>
      </c>
      <c r="F241" s="438" t="s">
        <v>80</v>
      </c>
      <c r="G241" s="438"/>
      <c r="H241" s="438" t="s">
        <v>94</v>
      </c>
      <c r="I241" s="438"/>
      <c r="J241" s="438">
        <v>32</v>
      </c>
      <c r="K241" s="438" t="s">
        <v>46</v>
      </c>
      <c r="L241" s="438" t="s">
        <v>1950</v>
      </c>
      <c r="N241" s="466" t="s">
        <v>2014</v>
      </c>
      <c r="O241" s="466" t="str">
        <f>INDEX('Standard Descriptions'!$E:$E,MATCH(Guidance!E241,'Standard Descriptions'!$C:$C,0))</f>
        <v xml:space="preserve"> This policy causes the specified quantity of otherwise non-retiring capacity of the selected type(s) to be retired each year. // </v>
      </c>
      <c r="P241" s="467" t="s">
        <v>2030</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2017</v>
      </c>
      <c r="B242" s="475"/>
      <c r="C242" s="438" t="s">
        <v>8</v>
      </c>
      <c r="D242" s="438" t="s">
        <v>134</v>
      </c>
      <c r="E242" s="438" t="s">
        <v>133</v>
      </c>
      <c r="F242" s="438" t="s">
        <v>81</v>
      </c>
      <c r="G242" s="438"/>
      <c r="H242" s="438" t="s">
        <v>95</v>
      </c>
      <c r="I242" s="438"/>
      <c r="J242" s="438">
        <v>621</v>
      </c>
      <c r="K242" s="438" t="s">
        <v>47</v>
      </c>
      <c r="L242" s="438"/>
      <c r="N242" s="466" t="s">
        <v>2014</v>
      </c>
      <c r="O242" s="466" t="str">
        <f>INDEX('Standard Descriptions'!$E:$E,MATCH(Guidance!E242,'Standard Descriptions'!$C:$C,0))</f>
        <v xml:space="preserve"> This policy causes the specified quantity of otherwise non-retiring capacity of the selected type(s) to be retired each year. // </v>
      </c>
      <c r="P242" s="467" t="s">
        <v>2030</v>
      </c>
      <c r="Q242" s="467" t="s">
        <v>46</v>
      </c>
      <c r="R242" s="467" t="str">
        <f t="shared" si="22"/>
        <v xml:space="preserve">Hydro </v>
      </c>
      <c r="S242" s="467" t="str">
        <f t="shared" si="19"/>
        <v>//**Hydro : **</v>
      </c>
      <c r="T242" s="443" t="str">
        <f t="shared" si="18"/>
        <v/>
      </c>
    </row>
    <row r="243" spans="1:21">
      <c r="A243" s="474" t="s">
        <v>2017</v>
      </c>
      <c r="B243" s="475"/>
      <c r="C243" s="438" t="s">
        <v>8</v>
      </c>
      <c r="D243" s="438" t="s">
        <v>134</v>
      </c>
      <c r="E243" s="438" t="s">
        <v>133</v>
      </c>
      <c r="F243" s="438" t="s">
        <v>472</v>
      </c>
      <c r="G243" s="438"/>
      <c r="H243" s="438" t="s">
        <v>475</v>
      </c>
      <c r="I243" s="438"/>
      <c r="J243" s="438">
        <v>622</v>
      </c>
      <c r="K243" s="438" t="s">
        <v>47</v>
      </c>
      <c r="L243" s="438"/>
      <c r="N243" s="466" t="s">
        <v>2014</v>
      </c>
      <c r="O243" s="466" t="str">
        <f>INDEX('Standard Descriptions'!$E:$E,MATCH(Guidance!E243,'Standard Descriptions'!$C:$C,0))</f>
        <v xml:space="preserve"> This policy causes the specified quantity of otherwise non-retiring capacity of the selected type(s) to be retired each year. // </v>
      </c>
      <c r="P243" s="467" t="s">
        <v>2030</v>
      </c>
      <c r="Q243" s="467" t="s">
        <v>46</v>
      </c>
      <c r="R243" s="467" t="str">
        <f t="shared" si="22"/>
        <v xml:space="preserve">Onshore Wind </v>
      </c>
      <c r="S243" s="467" t="str">
        <f t="shared" si="19"/>
        <v>//**Onshore Wind : **</v>
      </c>
      <c r="T243" s="443" t="str">
        <f t="shared" si="18"/>
        <v/>
      </c>
    </row>
    <row r="244" spans="1:21">
      <c r="A244" s="474" t="s">
        <v>2017</v>
      </c>
      <c r="B244" s="475"/>
      <c r="C244" s="438" t="s">
        <v>8</v>
      </c>
      <c r="D244" s="438" t="s">
        <v>134</v>
      </c>
      <c r="E244" s="438" t="s">
        <v>133</v>
      </c>
      <c r="F244" s="438" t="s">
        <v>82</v>
      </c>
      <c r="G244" s="438"/>
      <c r="H244" s="438" t="s">
        <v>96</v>
      </c>
      <c r="I244" s="438"/>
      <c r="J244" s="438">
        <v>623</v>
      </c>
      <c r="K244" s="438" t="s">
        <v>47</v>
      </c>
      <c r="L244" s="438"/>
      <c r="N244" s="466" t="s">
        <v>2014</v>
      </c>
      <c r="O244" s="466" t="str">
        <f>INDEX('Standard Descriptions'!$E:$E,MATCH(Guidance!E244,'Standard Descriptions'!$C:$C,0))</f>
        <v xml:space="preserve"> This policy causes the specified quantity of otherwise non-retiring capacity of the selected type(s) to be retired each year. // </v>
      </c>
      <c r="P244" s="467" t="s">
        <v>2030</v>
      </c>
      <c r="Q244" s="467" t="s">
        <v>46</v>
      </c>
      <c r="R244" s="467" t="str">
        <f t="shared" si="22"/>
        <v xml:space="preserve">Solar PV </v>
      </c>
      <c r="S244" s="467" t="str">
        <f t="shared" si="19"/>
        <v>//**Solar PV : **</v>
      </c>
      <c r="T244" s="443" t="str">
        <f t="shared" si="18"/>
        <v/>
      </c>
    </row>
    <row r="245" spans="1:21">
      <c r="A245" s="474" t="s">
        <v>2017</v>
      </c>
      <c r="B245" s="475"/>
      <c r="C245" s="438" t="s">
        <v>8</v>
      </c>
      <c r="D245" s="438" t="s">
        <v>134</v>
      </c>
      <c r="E245" s="438" t="s">
        <v>133</v>
      </c>
      <c r="F245" s="438" t="s">
        <v>83</v>
      </c>
      <c r="G245" s="438"/>
      <c r="H245" s="438" t="s">
        <v>97</v>
      </c>
      <c r="I245" s="438"/>
      <c r="J245" s="438">
        <v>624</v>
      </c>
      <c r="K245" s="438" t="s">
        <v>47</v>
      </c>
      <c r="L245" s="438"/>
      <c r="N245" s="466" t="s">
        <v>2014</v>
      </c>
      <c r="O245" s="466" t="str">
        <f>INDEX('Standard Descriptions'!$E:$E,MATCH(Guidance!E245,'Standard Descriptions'!$C:$C,0))</f>
        <v xml:space="preserve"> This policy causes the specified quantity of otherwise non-retiring capacity of the selected type(s) to be retired each year. // </v>
      </c>
      <c r="P245" s="467" t="s">
        <v>2030</v>
      </c>
      <c r="Q245" s="467" t="s">
        <v>46</v>
      </c>
      <c r="R245" s="467" t="str">
        <f t="shared" si="22"/>
        <v xml:space="preserve">Solar Thermal </v>
      </c>
      <c r="S245" s="467" t="str">
        <f t="shared" si="19"/>
        <v>//**Solar Thermal : **</v>
      </c>
      <c r="T245" s="443" t="str">
        <f t="shared" si="18"/>
        <v/>
      </c>
    </row>
    <row r="246" spans="1:21">
      <c r="A246" s="474" t="s">
        <v>2017</v>
      </c>
      <c r="B246" s="475"/>
      <c r="C246" s="438" t="s">
        <v>8</v>
      </c>
      <c r="D246" s="438" t="s">
        <v>134</v>
      </c>
      <c r="E246" s="438" t="s">
        <v>133</v>
      </c>
      <c r="F246" s="438" t="s">
        <v>84</v>
      </c>
      <c r="G246" s="438"/>
      <c r="H246" s="438" t="s">
        <v>98</v>
      </c>
      <c r="I246" s="438"/>
      <c r="J246" s="438">
        <v>625</v>
      </c>
      <c r="K246" s="438" t="s">
        <v>47</v>
      </c>
      <c r="L246" s="438"/>
      <c r="N246" s="466" t="s">
        <v>2014</v>
      </c>
      <c r="O246" s="466" t="str">
        <f>INDEX('Standard Descriptions'!$E:$E,MATCH(Guidance!E246,'Standard Descriptions'!$C:$C,0))</f>
        <v xml:space="preserve"> This policy causes the specified quantity of otherwise non-retiring capacity of the selected type(s) to be retired each year. // </v>
      </c>
      <c r="P246" s="467" t="s">
        <v>2030</v>
      </c>
      <c r="Q246" s="467" t="s">
        <v>46</v>
      </c>
      <c r="R246" s="467" t="str">
        <f t="shared" si="22"/>
        <v xml:space="preserve">Biomass </v>
      </c>
      <c r="S246" s="467" t="str">
        <f t="shared" si="19"/>
        <v>//**Biomass : **</v>
      </c>
      <c r="T246" s="443" t="str">
        <f t="shared" si="18"/>
        <v/>
      </c>
    </row>
    <row r="247" spans="1:21">
      <c r="A247" s="474" t="s">
        <v>2017</v>
      </c>
      <c r="B247" s="475"/>
      <c r="C247" s="438" t="s">
        <v>8</v>
      </c>
      <c r="D247" s="438" t="s">
        <v>134</v>
      </c>
      <c r="E247" s="438" t="s">
        <v>133</v>
      </c>
      <c r="F247" s="438" t="s">
        <v>752</v>
      </c>
      <c r="G247" s="438"/>
      <c r="H247" s="438" t="s">
        <v>1703</v>
      </c>
      <c r="I247" s="438"/>
      <c r="J247" s="438">
        <v>626</v>
      </c>
      <c r="K247" s="438" t="s">
        <v>47</v>
      </c>
      <c r="L247" s="438"/>
      <c r="N247" s="466" t="s">
        <v>2014</v>
      </c>
      <c r="O247" s="466" t="str">
        <f>INDEX('Standard Descriptions'!$E:$E,MATCH(Guidance!E247,'Standard Descriptions'!$C:$C,0))</f>
        <v xml:space="preserve"> This policy causes the specified quantity of otherwise non-retiring capacity of the selected type(s) to be retired each year. // </v>
      </c>
      <c r="P247" s="467" t="s">
        <v>2030</v>
      </c>
      <c r="Q247" s="467" t="s">
        <v>46</v>
      </c>
      <c r="R247" s="467" t="str">
        <f t="shared" si="22"/>
        <v xml:space="preserve">Pumped Hydro </v>
      </c>
      <c r="S247" s="467" t="str">
        <f t="shared" si="19"/>
        <v>//**Pumped Hydro : **</v>
      </c>
      <c r="T247" s="443" t="str">
        <f t="shared" si="18"/>
        <v/>
      </c>
    </row>
    <row r="248" spans="1:21">
      <c r="A248" s="474" t="s">
        <v>2017</v>
      </c>
      <c r="B248" s="475"/>
      <c r="C248" s="438" t="s">
        <v>8</v>
      </c>
      <c r="D248" s="438" t="s">
        <v>134</v>
      </c>
      <c r="E248" s="438" t="s">
        <v>133</v>
      </c>
      <c r="F248" s="438" t="s">
        <v>324</v>
      </c>
      <c r="G248" s="438"/>
      <c r="H248" s="438" t="s">
        <v>326</v>
      </c>
      <c r="I248" s="438"/>
      <c r="J248" s="438">
        <v>627</v>
      </c>
      <c r="K248" s="438" t="s">
        <v>47</v>
      </c>
      <c r="L248" s="438"/>
      <c r="N248" s="466" t="s">
        <v>2014</v>
      </c>
      <c r="O248" s="466" t="str">
        <f>INDEX('Standard Descriptions'!$E:$E,MATCH(Guidance!E248,'Standard Descriptions'!$C:$C,0))</f>
        <v xml:space="preserve"> This policy causes the specified quantity of otherwise non-retiring capacity of the selected type(s) to be retired each year. // </v>
      </c>
      <c r="P248" s="467" t="s">
        <v>2030</v>
      </c>
      <c r="Q248" s="467" t="s">
        <v>46</v>
      </c>
      <c r="R248" s="467" t="str">
        <f t="shared" si="22"/>
        <v xml:space="preserve">Petroleum </v>
      </c>
      <c r="S248" s="467" t="str">
        <f t="shared" si="19"/>
        <v>//**Petroleum : **</v>
      </c>
      <c r="T248" s="443" t="str">
        <f t="shared" si="18"/>
        <v/>
      </c>
    </row>
    <row r="249" spans="1:21">
      <c r="A249" s="474" t="s">
        <v>2017</v>
      </c>
      <c r="B249" s="475"/>
      <c r="C249" s="438" t="s">
        <v>8</v>
      </c>
      <c r="D249" s="438" t="s">
        <v>134</v>
      </c>
      <c r="E249" s="438" t="s">
        <v>133</v>
      </c>
      <c r="F249" s="438" t="s">
        <v>325</v>
      </c>
      <c r="G249" s="438"/>
      <c r="H249" s="438" t="s">
        <v>327</v>
      </c>
      <c r="I249" s="438"/>
      <c r="J249" s="438">
        <v>628</v>
      </c>
      <c r="K249" s="438" t="s">
        <v>47</v>
      </c>
      <c r="L249" s="438" t="s">
        <v>1951</v>
      </c>
      <c r="N249" s="466" t="s">
        <v>2014</v>
      </c>
      <c r="O249" s="466" t="str">
        <f>INDEX('Standard Descriptions'!$E:$E,MATCH(Guidance!E249,'Standard Descriptions'!$C:$C,0))</f>
        <v xml:space="preserve"> This policy causes the specified quantity of otherwise non-retiring capacity of the selected type(s) to be retired each year. // </v>
      </c>
      <c r="P249" s="467" t="s">
        <v>2030</v>
      </c>
      <c r="Q249" s="467" t="s">
        <v>46</v>
      </c>
      <c r="R249" s="467" t="str">
        <f t="shared" si="22"/>
        <v xml:space="preserve">Natural Gas Peaker </v>
      </c>
      <c r="S249" s="467" t="str">
        <f t="shared" si="19"/>
        <v>//**Natural Gas Peaker : **</v>
      </c>
      <c r="T249" s="443" t="str">
        <f t="shared" si="18"/>
        <v/>
      </c>
    </row>
    <row r="250" spans="1:21">
      <c r="A250" s="474" t="s">
        <v>2017</v>
      </c>
      <c r="B250" s="475"/>
      <c r="C250" s="438" t="s">
        <v>8</v>
      </c>
      <c r="D250" s="438" t="s">
        <v>134</v>
      </c>
      <c r="E250" s="438" t="s">
        <v>133</v>
      </c>
      <c r="F250" s="438" t="s">
        <v>468</v>
      </c>
      <c r="G250" s="438"/>
      <c r="H250" s="438" t="s">
        <v>467</v>
      </c>
      <c r="I250" s="438"/>
      <c r="J250" s="438">
        <v>590</v>
      </c>
      <c r="K250" s="438" t="s">
        <v>47</v>
      </c>
      <c r="L250" s="438" t="s">
        <v>1802</v>
      </c>
      <c r="N250" s="466" t="s">
        <v>2014</v>
      </c>
      <c r="O250" s="466" t="str">
        <f>INDEX('Standard Descriptions'!$E:$E,MATCH(Guidance!E250,'Standard Descriptions'!$C:$C,0))</f>
        <v xml:space="preserve"> This policy causes the specified quantity of otherwise non-retiring capacity of the selected type(s) to be retired each year. // </v>
      </c>
      <c r="P250" s="467" t="s">
        <v>2030</v>
      </c>
      <c r="Q250" s="467" t="s">
        <v>46</v>
      </c>
      <c r="R250" s="467" t="str">
        <f t="shared" si="22"/>
        <v xml:space="preserve">Lignite </v>
      </c>
      <c r="S250" s="467" t="str">
        <f t="shared" si="19"/>
        <v>//**Lignite : **</v>
      </c>
      <c r="T250" s="443" t="str">
        <f t="shared" si="18"/>
        <v/>
      </c>
    </row>
    <row r="251" spans="1:21">
      <c r="A251" s="474" t="s">
        <v>2017</v>
      </c>
      <c r="B251" s="475"/>
      <c r="C251" s="438" t="s">
        <v>8</v>
      </c>
      <c r="D251" s="438" t="s">
        <v>134</v>
      </c>
      <c r="E251" s="438" t="s">
        <v>133</v>
      </c>
      <c r="F251" s="438" t="s">
        <v>477</v>
      </c>
      <c r="G251" s="438"/>
      <c r="H251" s="438" t="s">
        <v>478</v>
      </c>
      <c r="I251" s="438"/>
      <c r="J251" s="438">
        <v>629</v>
      </c>
      <c r="K251" s="438" t="s">
        <v>47</v>
      </c>
      <c r="L251" s="438"/>
      <c r="N251" s="466" t="s">
        <v>2014</v>
      </c>
      <c r="O251" s="466" t="str">
        <f>INDEX('Standard Descriptions'!$E:$E,MATCH(Guidance!E251,'Standard Descriptions'!$C:$C,0))</f>
        <v xml:space="preserve"> This policy causes the specified quantity of otherwise non-retiring capacity of the selected type(s) to be retired each year. // </v>
      </c>
      <c r="P251" s="467" t="s">
        <v>2030</v>
      </c>
      <c r="Q251" s="467" t="s">
        <v>46</v>
      </c>
      <c r="R251" s="467" t="str">
        <f t="shared" si="22"/>
        <v xml:space="preserve">Offshore Wind </v>
      </c>
      <c r="S251" s="467" t="str">
        <f t="shared" si="19"/>
        <v>//**Offshore Wind : **</v>
      </c>
      <c r="T251" s="443" t="str">
        <f t="shared" si="18"/>
        <v/>
      </c>
    </row>
    <row r="252" spans="1:21">
      <c r="A252" s="474" t="s">
        <v>2017</v>
      </c>
      <c r="B252" s="475"/>
      <c r="C252" s="438" t="s">
        <v>8</v>
      </c>
      <c r="D252" s="438" t="s">
        <v>134</v>
      </c>
      <c r="E252" s="438" t="s">
        <v>133</v>
      </c>
      <c r="F252" s="438" t="s">
        <v>1115</v>
      </c>
      <c r="G252" s="438"/>
      <c r="H252" s="438" t="s">
        <v>805</v>
      </c>
      <c r="I252" s="438"/>
      <c r="J252" s="438">
        <v>630</v>
      </c>
      <c r="K252" s="438" t="s">
        <v>47</v>
      </c>
      <c r="L252" s="438"/>
      <c r="N252" s="466" t="s">
        <v>2014</v>
      </c>
      <c r="O252" s="466" t="str">
        <f>INDEX('Standard Descriptions'!$E:$E,MATCH(Guidance!E252,'Standard Descriptions'!$C:$C,0))</f>
        <v xml:space="preserve"> This policy causes the specified quantity of otherwise non-retiring capacity of the selected type(s) to be retired each year. // </v>
      </c>
      <c r="P252" s="467" t="s">
        <v>2030</v>
      </c>
      <c r="Q252" s="467" t="s">
        <v>46</v>
      </c>
      <c r="R252" s="467" t="str">
        <f t="shared" si="22"/>
        <v xml:space="preserve">Crude Oil </v>
      </c>
      <c r="S252" s="467" t="str">
        <f t="shared" si="19"/>
        <v>//**Crude Oil : **</v>
      </c>
      <c r="T252" s="443" t="str">
        <f t="shared" si="18"/>
        <v/>
      </c>
    </row>
    <row r="253" spans="1:21">
      <c r="A253" s="474" t="s">
        <v>2017</v>
      </c>
      <c r="B253" s="475"/>
      <c r="C253" s="438" t="s">
        <v>8</v>
      </c>
      <c r="D253" s="438" t="s">
        <v>134</v>
      </c>
      <c r="E253" s="438" t="s">
        <v>133</v>
      </c>
      <c r="F253" s="438" t="s">
        <v>1116</v>
      </c>
      <c r="G253" s="438"/>
      <c r="H253" s="438" t="s">
        <v>946</v>
      </c>
      <c r="I253" s="438"/>
      <c r="J253" s="438">
        <v>631</v>
      </c>
      <c r="K253" s="438" t="s">
        <v>47</v>
      </c>
      <c r="L253" s="438"/>
      <c r="N253" s="466" t="s">
        <v>2014</v>
      </c>
      <c r="O253" s="466" t="str">
        <f>INDEX('Standard Descriptions'!$E:$E,MATCH(Guidance!E253,'Standard Descriptions'!$C:$C,0))</f>
        <v xml:space="preserve"> This policy causes the specified quantity of otherwise non-retiring capacity of the selected type(s) to be retired each year. // </v>
      </c>
      <c r="P253" s="467" t="s">
        <v>2030</v>
      </c>
      <c r="Q253" s="467" t="s">
        <v>46</v>
      </c>
      <c r="R253" s="467" t="str">
        <f t="shared" si="22"/>
        <v xml:space="preserve">Heavy or Residual Fuel Oil </v>
      </c>
      <c r="S253" s="467" t="str">
        <f t="shared" si="19"/>
        <v>//**Heavy or Residual Fuel Oil : **</v>
      </c>
      <c r="T253" s="443" t="str">
        <f t="shared" si="18"/>
        <v/>
      </c>
    </row>
    <row r="254" spans="1:21">
      <c r="A254" s="474" t="s">
        <v>2017</v>
      </c>
      <c r="B254" s="475"/>
      <c r="C254" s="438" t="s">
        <v>8</v>
      </c>
      <c r="D254" s="438" t="s">
        <v>134</v>
      </c>
      <c r="E254" s="438" t="s">
        <v>133</v>
      </c>
      <c r="F254" s="438" t="s">
        <v>1117</v>
      </c>
      <c r="G254" s="438"/>
      <c r="H254" s="438" t="s">
        <v>807</v>
      </c>
      <c r="I254" s="438"/>
      <c r="J254" s="438">
        <v>632</v>
      </c>
      <c r="K254" s="438" t="s">
        <v>47</v>
      </c>
      <c r="L254" s="438"/>
      <c r="N254" s="466" t="s">
        <v>2014</v>
      </c>
      <c r="O254" s="466" t="str">
        <f>INDEX('Standard Descriptions'!$E:$E,MATCH(Guidance!E254,'Standard Descriptions'!$C:$C,0))</f>
        <v xml:space="preserve"> This policy causes the specified quantity of otherwise non-retiring capacity of the selected type(s) to be retired each year. // </v>
      </c>
      <c r="P254" s="467" t="s">
        <v>2030</v>
      </c>
      <c r="Q254" s="467" t="s">
        <v>46</v>
      </c>
      <c r="R254" s="467" t="str">
        <f t="shared" si="22"/>
        <v xml:space="preserve">Municipal Solid Waste </v>
      </c>
      <c r="S254" s="467" t="str">
        <f t="shared" si="19"/>
        <v>//**Municipal Solid Waste : **</v>
      </c>
      <c r="T254" s="443" t="str">
        <f t="shared" si="18"/>
        <v/>
      </c>
    </row>
    <row r="255" spans="1:21" s="439" customFormat="1">
      <c r="A255" s="439" t="s">
        <v>2016</v>
      </c>
      <c r="B255" s="456"/>
      <c r="C255" s="439" t="s">
        <v>8</v>
      </c>
      <c r="D255" s="439" t="s">
        <v>19</v>
      </c>
      <c r="E255" s="439" t="s">
        <v>1386</v>
      </c>
      <c r="J255" s="439">
        <v>33</v>
      </c>
      <c r="K255" s="439" t="s">
        <v>46</v>
      </c>
      <c r="L255" s="439" t="s">
        <v>1867</v>
      </c>
      <c r="M255" s="456"/>
      <c r="N255" s="469" t="s">
        <v>2014</v>
      </c>
      <c r="O255" s="469" t="str">
        <f>INDEX('Standard Descriptions'!$E:$E,MATCH(Guidance!E255,'Standard Descriptions'!$C:$C,0))</f>
        <v xml:space="preserve"> This policy causes grid-scale electricity storage from chemical batteries to increase above the amount predicted in the BAU Scenario. // </v>
      </c>
      <c r="P255" s="439" t="s">
        <v>2030</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2016</v>
      </c>
      <c r="B256" s="456"/>
      <c r="C256" s="439" t="s">
        <v>8</v>
      </c>
      <c r="D256" s="439" t="s">
        <v>138</v>
      </c>
      <c r="E256" s="439" t="s">
        <v>296</v>
      </c>
      <c r="J256" s="439">
        <v>34</v>
      </c>
      <c r="K256" s="439" t="s">
        <v>46</v>
      </c>
      <c r="L256" s="439" t="s">
        <v>1868</v>
      </c>
      <c r="M256" s="456"/>
      <c r="N256" s="469" t="s">
        <v>2014</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2030</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2016</v>
      </c>
      <c r="B257" s="456"/>
      <c r="C257" s="439" t="s">
        <v>8</v>
      </c>
      <c r="D257" s="439" t="s">
        <v>1722</v>
      </c>
      <c r="E257" s="439" t="s">
        <v>1723</v>
      </c>
      <c r="F257" s="439" t="s">
        <v>471</v>
      </c>
      <c r="H257" s="439" t="s">
        <v>470</v>
      </c>
      <c r="J257" s="439">
        <v>860</v>
      </c>
      <c r="K257" s="439" t="s">
        <v>47</v>
      </c>
      <c r="M257" s="456"/>
      <c r="N257" s="469" t="s">
        <v>2014</v>
      </c>
      <c r="O257" s="469" t="str">
        <f>INDEX('Standard Descriptions'!$E:$E,MATCH(Guidance!E257,'Standard Descriptions'!$C:$C,0))</f>
        <v xml:space="preserve"> This policy uses an alternative retirement schedule for existing capacity of the selected type(s). // </v>
      </c>
      <c r="P257" s="439" t="s">
        <v>2030</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2016</v>
      </c>
      <c r="B258" s="456"/>
      <c r="C258" s="439" t="s">
        <v>8</v>
      </c>
      <c r="D258" s="439" t="s">
        <v>62</v>
      </c>
      <c r="E258" s="439" t="str">
        <f>E259</f>
        <v>Boolean Use Non BAU Mandated Capacity Construction Schedule</v>
      </c>
      <c r="M258" s="456"/>
      <c r="N258" s="469" t="s">
        <v>2014</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2030</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2017</v>
      </c>
      <c r="B259" s="475"/>
      <c r="C259" s="438" t="s">
        <v>8</v>
      </c>
      <c r="D259" s="438" t="s">
        <v>62</v>
      </c>
      <c r="E259" s="438" t="s">
        <v>135</v>
      </c>
      <c r="F259" s="438" t="s">
        <v>322</v>
      </c>
      <c r="G259" s="438"/>
      <c r="H259" s="438" t="s">
        <v>323</v>
      </c>
      <c r="I259" s="438"/>
      <c r="J259" s="438">
        <v>861</v>
      </c>
      <c r="K259" s="438" t="s">
        <v>47</v>
      </c>
      <c r="L259" s="438"/>
      <c r="N259" s="466" t="s">
        <v>2014</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2030</v>
      </c>
      <c r="Q259" s="467" t="s">
        <v>46</v>
      </c>
      <c r="R259" s="467" t="str">
        <f t="shared" ref="R259:R291" si="23">H259&amp;" "&amp;I259</f>
        <v xml:space="preserve">Natural Gas Nonpeaker </v>
      </c>
      <c r="S259" s="467" t="str">
        <f t="shared" si="19"/>
        <v>//**Natural Gas Nonpeaker : **</v>
      </c>
      <c r="T259" s="443" t="str">
        <f t="shared" si="18"/>
        <v/>
      </c>
    </row>
    <row r="260" spans="1:21">
      <c r="A260" s="474" t="s">
        <v>2017</v>
      </c>
      <c r="B260" s="475"/>
      <c r="C260" s="438" t="s">
        <v>8</v>
      </c>
      <c r="D260" s="438" t="s">
        <v>62</v>
      </c>
      <c r="E260" s="438" t="s">
        <v>135</v>
      </c>
      <c r="F260" s="438" t="s">
        <v>80</v>
      </c>
      <c r="G260" s="438"/>
      <c r="H260" s="438" t="s">
        <v>94</v>
      </c>
      <c r="I260" s="438"/>
      <c r="J260" s="438">
        <v>862</v>
      </c>
      <c r="K260" s="438" t="s">
        <v>47</v>
      </c>
      <c r="L260" s="438"/>
      <c r="N260" s="466" t="s">
        <v>2014</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2030</v>
      </c>
      <c r="Q260" s="467" t="s">
        <v>46</v>
      </c>
      <c r="R260" s="467" t="str">
        <f t="shared" si="23"/>
        <v xml:space="preserve">Nuclear </v>
      </c>
      <c r="S260" s="467" t="str">
        <f t="shared" si="19"/>
        <v>//**Nuclear : **</v>
      </c>
      <c r="T260" s="443" t="str">
        <f t="shared" ref="T260:T323" si="24">IF(K260="Yes",S260&amp;L260,"")</f>
        <v/>
      </c>
    </row>
    <row r="261" spans="1:21">
      <c r="A261" s="474" t="s">
        <v>2017</v>
      </c>
      <c r="B261" s="475"/>
      <c r="C261" s="438" t="s">
        <v>8</v>
      </c>
      <c r="D261" s="438" t="s">
        <v>62</v>
      </c>
      <c r="E261" s="438" t="s">
        <v>135</v>
      </c>
      <c r="F261" s="438" t="s">
        <v>81</v>
      </c>
      <c r="G261" s="438"/>
      <c r="H261" s="438" t="s">
        <v>95</v>
      </c>
      <c r="I261" s="438"/>
      <c r="J261" s="438">
        <v>863</v>
      </c>
      <c r="K261" s="438" t="s">
        <v>47</v>
      </c>
      <c r="L261" s="438"/>
      <c r="N261" s="466" t="s">
        <v>2014</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2030</v>
      </c>
      <c r="Q261" s="467" t="s">
        <v>46</v>
      </c>
      <c r="R261" s="467" t="str">
        <f t="shared" si="23"/>
        <v xml:space="preserve">Hydro </v>
      </c>
      <c r="S261" s="467" t="str">
        <f t="shared" ref="S261:S310" si="25">IF(R261="","","//**"&amp;R261&amp;": **")</f>
        <v>//**Hydro : **</v>
      </c>
      <c r="T261" s="443" t="str">
        <f t="shared" si="24"/>
        <v/>
      </c>
    </row>
    <row r="262" spans="1:21">
      <c r="A262" s="474" t="s">
        <v>2017</v>
      </c>
      <c r="B262" s="475"/>
      <c r="C262" s="438" t="s">
        <v>8</v>
      </c>
      <c r="D262" s="438" t="s">
        <v>62</v>
      </c>
      <c r="E262" s="438" t="s">
        <v>135</v>
      </c>
      <c r="F262" s="438" t="s">
        <v>472</v>
      </c>
      <c r="G262" s="438"/>
      <c r="H262" s="438" t="s">
        <v>475</v>
      </c>
      <c r="I262" s="438"/>
      <c r="J262" s="438">
        <v>864</v>
      </c>
      <c r="K262" s="438" t="s">
        <v>47</v>
      </c>
      <c r="L262" s="438"/>
      <c r="N262" s="466" t="s">
        <v>2014</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2030</v>
      </c>
      <c r="Q262" s="467" t="s">
        <v>46</v>
      </c>
      <c r="R262" s="467" t="str">
        <f t="shared" si="23"/>
        <v xml:space="preserve">Onshore Wind </v>
      </c>
      <c r="S262" s="467" t="str">
        <f t="shared" si="25"/>
        <v>//**Onshore Wind : **</v>
      </c>
      <c r="T262" s="443" t="str">
        <f t="shared" si="24"/>
        <v/>
      </c>
    </row>
    <row r="263" spans="1:21">
      <c r="A263" s="474" t="s">
        <v>2017</v>
      </c>
      <c r="B263" s="475"/>
      <c r="C263" s="438" t="s">
        <v>8</v>
      </c>
      <c r="D263" s="438" t="s">
        <v>62</v>
      </c>
      <c r="E263" s="438" t="s">
        <v>135</v>
      </c>
      <c r="F263" s="438" t="s">
        <v>82</v>
      </c>
      <c r="G263" s="438"/>
      <c r="H263" s="438" t="s">
        <v>96</v>
      </c>
      <c r="I263" s="438"/>
      <c r="J263" s="438">
        <v>865</v>
      </c>
      <c r="K263" s="438" t="s">
        <v>47</v>
      </c>
      <c r="L263" s="438"/>
      <c r="N263" s="466" t="s">
        <v>2014</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2030</v>
      </c>
      <c r="Q263" s="467" t="s">
        <v>46</v>
      </c>
      <c r="R263" s="467" t="str">
        <f t="shared" si="23"/>
        <v xml:space="preserve">Solar PV </v>
      </c>
      <c r="S263" s="467" t="str">
        <f t="shared" si="25"/>
        <v>//**Solar PV : **</v>
      </c>
      <c r="T263" s="443" t="str">
        <f t="shared" si="24"/>
        <v/>
      </c>
    </row>
    <row r="264" spans="1:21">
      <c r="A264" s="474" t="s">
        <v>2017</v>
      </c>
      <c r="B264" s="475"/>
      <c r="C264" s="438" t="s">
        <v>8</v>
      </c>
      <c r="D264" s="438" t="s">
        <v>62</v>
      </c>
      <c r="E264" s="438" t="s">
        <v>135</v>
      </c>
      <c r="F264" s="438" t="s">
        <v>83</v>
      </c>
      <c r="G264" s="438"/>
      <c r="H264" s="438" t="s">
        <v>97</v>
      </c>
      <c r="I264" s="438"/>
      <c r="J264" s="438">
        <v>866</v>
      </c>
      <c r="K264" s="438" t="s">
        <v>47</v>
      </c>
      <c r="L264" s="438"/>
      <c r="N264" s="466" t="s">
        <v>2014</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2030</v>
      </c>
      <c r="Q264" s="467" t="s">
        <v>46</v>
      </c>
      <c r="R264" s="467" t="str">
        <f t="shared" si="23"/>
        <v xml:space="preserve">Solar Thermal </v>
      </c>
      <c r="S264" s="467" t="str">
        <f t="shared" si="25"/>
        <v>//**Solar Thermal : **</v>
      </c>
      <c r="T264" s="443" t="str">
        <f t="shared" si="24"/>
        <v/>
      </c>
    </row>
    <row r="265" spans="1:21">
      <c r="A265" s="474" t="s">
        <v>2017</v>
      </c>
      <c r="B265" s="475"/>
      <c r="C265" s="438" t="s">
        <v>8</v>
      </c>
      <c r="D265" s="438" t="s">
        <v>62</v>
      </c>
      <c r="E265" s="438" t="s">
        <v>135</v>
      </c>
      <c r="F265" s="438" t="s">
        <v>84</v>
      </c>
      <c r="G265" s="438"/>
      <c r="H265" s="438" t="s">
        <v>98</v>
      </c>
      <c r="I265" s="438"/>
      <c r="J265" s="438">
        <v>867</v>
      </c>
      <c r="K265" s="438" t="s">
        <v>47</v>
      </c>
      <c r="L265" s="438"/>
      <c r="N265" s="466" t="s">
        <v>2014</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2030</v>
      </c>
      <c r="Q265" s="467" t="s">
        <v>46</v>
      </c>
      <c r="R265" s="467" t="str">
        <f t="shared" si="23"/>
        <v xml:space="preserve">Biomass </v>
      </c>
      <c r="S265" s="467" t="str">
        <f t="shared" si="25"/>
        <v>//**Biomass : **</v>
      </c>
      <c r="T265" s="443" t="str">
        <f t="shared" si="24"/>
        <v/>
      </c>
    </row>
    <row r="266" spans="1:21">
      <c r="A266" s="474" t="s">
        <v>2017</v>
      </c>
      <c r="B266" s="475"/>
      <c r="C266" s="438" t="s">
        <v>8</v>
      </c>
      <c r="D266" s="438" t="s">
        <v>62</v>
      </c>
      <c r="E266" s="438" t="s">
        <v>135</v>
      </c>
      <c r="F266" s="438" t="s">
        <v>752</v>
      </c>
      <c r="G266" s="438"/>
      <c r="H266" s="438" t="s">
        <v>460</v>
      </c>
      <c r="I266" s="438"/>
      <c r="J266" s="438">
        <v>868</v>
      </c>
      <c r="K266" s="438" t="s">
        <v>47</v>
      </c>
      <c r="L266" s="438"/>
      <c r="N266" s="466" t="s">
        <v>2014</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2030</v>
      </c>
      <c r="Q266" s="467" t="s">
        <v>46</v>
      </c>
      <c r="R266" s="467" t="str">
        <f t="shared" si="23"/>
        <v xml:space="preserve">Geothermal </v>
      </c>
      <c r="S266" s="467" t="str">
        <f t="shared" si="25"/>
        <v>//**Geothermal : **</v>
      </c>
      <c r="T266" s="443" t="str">
        <f t="shared" si="24"/>
        <v/>
      </c>
    </row>
    <row r="267" spans="1:21">
      <c r="A267" s="474" t="s">
        <v>2017</v>
      </c>
      <c r="B267" s="475"/>
      <c r="C267" s="438" t="s">
        <v>8</v>
      </c>
      <c r="D267" s="438" t="s">
        <v>62</v>
      </c>
      <c r="E267" s="438" t="s">
        <v>135</v>
      </c>
      <c r="F267" s="438" t="s">
        <v>324</v>
      </c>
      <c r="G267" s="438"/>
      <c r="H267" s="438" t="s">
        <v>326</v>
      </c>
      <c r="I267" s="438"/>
      <c r="J267" s="438">
        <v>869</v>
      </c>
      <c r="K267" s="438" t="s">
        <v>47</v>
      </c>
      <c r="L267" s="438"/>
      <c r="N267" s="466" t="s">
        <v>2014</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2030</v>
      </c>
      <c r="Q267" s="467" t="s">
        <v>46</v>
      </c>
      <c r="R267" s="467" t="str">
        <f t="shared" si="23"/>
        <v xml:space="preserve">Petroleum </v>
      </c>
      <c r="S267" s="467" t="str">
        <f t="shared" si="25"/>
        <v>//**Petroleum : **</v>
      </c>
      <c r="T267" s="443" t="str">
        <f t="shared" si="24"/>
        <v/>
      </c>
    </row>
    <row r="268" spans="1:21">
      <c r="A268" s="474" t="s">
        <v>2017</v>
      </c>
      <c r="B268" s="475"/>
      <c r="C268" s="438" t="s">
        <v>8</v>
      </c>
      <c r="D268" s="438" t="s">
        <v>62</v>
      </c>
      <c r="E268" s="438" t="s">
        <v>135</v>
      </c>
      <c r="F268" s="438" t="s">
        <v>325</v>
      </c>
      <c r="G268" s="438"/>
      <c r="H268" s="438" t="s">
        <v>327</v>
      </c>
      <c r="I268" s="438"/>
      <c r="J268" s="438">
        <v>870</v>
      </c>
      <c r="K268" s="438" t="s">
        <v>47</v>
      </c>
      <c r="L268" s="438"/>
      <c r="N268" s="466" t="s">
        <v>2014</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2030</v>
      </c>
      <c r="Q268" s="467" t="s">
        <v>46</v>
      </c>
      <c r="R268" s="467" t="str">
        <f t="shared" si="23"/>
        <v xml:space="preserve">Natural Gas Peaker </v>
      </c>
      <c r="S268" s="467" t="str">
        <f t="shared" si="25"/>
        <v>//**Natural Gas Peaker : **</v>
      </c>
      <c r="T268" s="443" t="str">
        <f t="shared" si="24"/>
        <v/>
      </c>
    </row>
    <row r="269" spans="1:21">
      <c r="A269" s="474" t="s">
        <v>2017</v>
      </c>
      <c r="B269" s="475"/>
      <c r="C269" s="438" t="s">
        <v>8</v>
      </c>
      <c r="D269" s="438" t="s">
        <v>62</v>
      </c>
      <c r="E269" s="438" t="s">
        <v>135</v>
      </c>
      <c r="F269" s="438" t="s">
        <v>468</v>
      </c>
      <c r="G269" s="438"/>
      <c r="H269" s="438" t="s">
        <v>467</v>
      </c>
      <c r="I269" s="438"/>
      <c r="J269" s="438">
        <v>871</v>
      </c>
      <c r="K269" s="438" t="s">
        <v>47</v>
      </c>
      <c r="L269" s="438"/>
      <c r="N269" s="466" t="s">
        <v>2014</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2030</v>
      </c>
      <c r="Q269" s="467" t="s">
        <v>46</v>
      </c>
      <c r="R269" s="467" t="str">
        <f t="shared" si="23"/>
        <v xml:space="preserve">Lignite </v>
      </c>
      <c r="S269" s="467" t="str">
        <f t="shared" si="25"/>
        <v>//**Lignite : **</v>
      </c>
      <c r="T269" s="443" t="str">
        <f t="shared" si="24"/>
        <v/>
      </c>
    </row>
    <row r="270" spans="1:21">
      <c r="A270" s="474" t="s">
        <v>2017</v>
      </c>
      <c r="B270" s="475"/>
      <c r="C270" s="438" t="s">
        <v>8</v>
      </c>
      <c r="D270" s="438" t="s">
        <v>62</v>
      </c>
      <c r="E270" s="438" t="s">
        <v>135</v>
      </c>
      <c r="F270" s="438" t="s">
        <v>477</v>
      </c>
      <c r="G270" s="438"/>
      <c r="H270" s="438" t="s">
        <v>478</v>
      </c>
      <c r="I270" s="438"/>
      <c r="J270" s="438">
        <v>872</v>
      </c>
      <c r="K270" s="438" t="s">
        <v>47</v>
      </c>
      <c r="L270" s="438"/>
      <c r="N270" s="466" t="s">
        <v>2014</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2030</v>
      </c>
      <c r="Q270" s="467" t="s">
        <v>46</v>
      </c>
      <c r="R270" s="467" t="str">
        <f t="shared" si="23"/>
        <v xml:space="preserve">Offshore Wind </v>
      </c>
      <c r="S270" s="467" t="str">
        <f t="shared" si="25"/>
        <v>//**Offshore Wind : **</v>
      </c>
      <c r="T270" s="443" t="str">
        <f t="shared" si="24"/>
        <v/>
      </c>
    </row>
    <row r="271" spans="1:21">
      <c r="A271" s="474" t="s">
        <v>2017</v>
      </c>
      <c r="B271" s="475"/>
      <c r="C271" s="438" t="s">
        <v>8</v>
      </c>
      <c r="D271" s="438" t="s">
        <v>62</v>
      </c>
      <c r="E271" s="438" t="s">
        <v>135</v>
      </c>
      <c r="F271" s="438" t="s">
        <v>1115</v>
      </c>
      <c r="G271" s="438"/>
      <c r="H271" s="438" t="s">
        <v>805</v>
      </c>
      <c r="I271" s="438"/>
      <c r="J271" s="438">
        <v>873</v>
      </c>
      <c r="K271" s="438" t="s">
        <v>47</v>
      </c>
      <c r="L271" s="438"/>
      <c r="N271" s="466" t="s">
        <v>2014</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2030</v>
      </c>
      <c r="Q271" s="467" t="s">
        <v>46</v>
      </c>
      <c r="R271" s="467" t="str">
        <f t="shared" si="23"/>
        <v xml:space="preserve">Crude Oil </v>
      </c>
      <c r="S271" s="467" t="str">
        <f t="shared" si="25"/>
        <v>//**Crude Oil : **</v>
      </c>
      <c r="T271" s="443" t="str">
        <f t="shared" si="24"/>
        <v/>
      </c>
    </row>
    <row r="272" spans="1:21">
      <c r="A272" s="474" t="s">
        <v>2017</v>
      </c>
      <c r="B272" s="475"/>
      <c r="C272" s="438" t="s">
        <v>8</v>
      </c>
      <c r="D272" s="438" t="s">
        <v>62</v>
      </c>
      <c r="E272" s="438" t="s">
        <v>135</v>
      </c>
      <c r="F272" s="438" t="s">
        <v>1116</v>
      </c>
      <c r="G272" s="438"/>
      <c r="H272" s="438" t="s">
        <v>946</v>
      </c>
      <c r="I272" s="438"/>
      <c r="J272" s="438">
        <v>874</v>
      </c>
      <c r="K272" s="438" t="s">
        <v>47</v>
      </c>
      <c r="L272" s="438"/>
      <c r="N272" s="466" t="s">
        <v>2014</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2030</v>
      </c>
      <c r="Q272" s="467" t="s">
        <v>46</v>
      </c>
      <c r="R272" s="467" t="str">
        <f t="shared" si="23"/>
        <v xml:space="preserve">Heavy or Residual Fuel Oil </v>
      </c>
      <c r="S272" s="467" t="str">
        <f t="shared" si="25"/>
        <v>//**Heavy or Residual Fuel Oil : **</v>
      </c>
      <c r="T272" s="443" t="str">
        <f t="shared" si="24"/>
        <v/>
      </c>
    </row>
    <row r="273" spans="1:20">
      <c r="A273" s="474" t="s">
        <v>2017</v>
      </c>
      <c r="B273" s="475"/>
      <c r="C273" s="438" t="s">
        <v>8</v>
      </c>
      <c r="D273" s="438" t="s">
        <v>62</v>
      </c>
      <c r="E273" s="438" t="s">
        <v>135</v>
      </c>
      <c r="F273" s="438" t="s">
        <v>1117</v>
      </c>
      <c r="G273" s="438"/>
      <c r="H273" s="438" t="s">
        <v>807</v>
      </c>
      <c r="I273" s="438"/>
      <c r="J273" s="438">
        <v>875</v>
      </c>
      <c r="K273" s="438" t="s">
        <v>47</v>
      </c>
      <c r="L273" s="438"/>
      <c r="N273" s="466" t="s">
        <v>2014</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2030</v>
      </c>
      <c r="Q273" s="467" t="s">
        <v>46</v>
      </c>
      <c r="R273" s="467" t="str">
        <f t="shared" si="23"/>
        <v xml:space="preserve">Municipal Solid Waste </v>
      </c>
      <c r="S273" s="467" t="str">
        <f t="shared" si="25"/>
        <v>//**Municipal Solid Waste : **</v>
      </c>
      <c r="T273" s="443" t="str">
        <f t="shared" si="24"/>
        <v/>
      </c>
    </row>
    <row r="274" spans="1:20">
      <c r="A274" s="474" t="s">
        <v>2017</v>
      </c>
      <c r="B274" s="475"/>
      <c r="C274" s="438" t="s">
        <v>8</v>
      </c>
      <c r="D274" s="438" t="s">
        <v>62</v>
      </c>
      <c r="E274" s="438" t="s">
        <v>135</v>
      </c>
      <c r="F274" s="438" t="s">
        <v>471</v>
      </c>
      <c r="G274" s="438"/>
      <c r="H274" s="438" t="s">
        <v>470</v>
      </c>
      <c r="I274" s="438"/>
      <c r="J274" s="438">
        <v>633</v>
      </c>
      <c r="K274" s="438" t="s">
        <v>47</v>
      </c>
      <c r="L274" s="438"/>
      <c r="N274" s="466" t="s">
        <v>2014</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2030</v>
      </c>
      <c r="Q274" s="467" t="s">
        <v>46</v>
      </c>
      <c r="R274" s="467" t="str">
        <f t="shared" si="23"/>
        <v xml:space="preserve">Hard Coal </v>
      </c>
      <c r="S274" s="467" t="str">
        <f t="shared" si="25"/>
        <v>//**Hard Coal : **</v>
      </c>
      <c r="T274" s="443" t="str">
        <f t="shared" si="24"/>
        <v/>
      </c>
    </row>
    <row r="275" spans="1:20">
      <c r="A275" s="474" t="s">
        <v>2017</v>
      </c>
      <c r="B275" s="475"/>
      <c r="C275" s="438" t="s">
        <v>8</v>
      </c>
      <c r="D275" s="438" t="s">
        <v>62</v>
      </c>
      <c r="E275" s="438" t="s">
        <v>135</v>
      </c>
      <c r="F275" s="438" t="s">
        <v>322</v>
      </c>
      <c r="G275" s="438"/>
      <c r="H275" s="438" t="s">
        <v>323</v>
      </c>
      <c r="I275" s="438"/>
      <c r="J275" s="438">
        <v>634</v>
      </c>
      <c r="K275" s="438" t="s">
        <v>47</v>
      </c>
      <c r="L275" s="438"/>
      <c r="N275" s="466" t="s">
        <v>2014</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2030</v>
      </c>
      <c r="Q275" s="467" t="s">
        <v>46</v>
      </c>
      <c r="R275" s="467" t="str">
        <f t="shared" si="23"/>
        <v xml:space="preserve">Natural Gas Nonpeaker </v>
      </c>
      <c r="S275" s="467" t="str">
        <f t="shared" si="25"/>
        <v>//**Natural Gas Nonpeaker : **</v>
      </c>
      <c r="T275" s="443" t="str">
        <f t="shared" si="24"/>
        <v/>
      </c>
    </row>
    <row r="276" spans="1:20">
      <c r="A276" s="474" t="s">
        <v>2017</v>
      </c>
      <c r="B276" s="475"/>
      <c r="C276" s="438" t="s">
        <v>8</v>
      </c>
      <c r="D276" s="438" t="s">
        <v>62</v>
      </c>
      <c r="E276" s="438" t="s">
        <v>135</v>
      </c>
      <c r="F276" s="438" t="s">
        <v>80</v>
      </c>
      <c r="G276" s="438"/>
      <c r="H276" s="438" t="s">
        <v>94</v>
      </c>
      <c r="I276" s="438"/>
      <c r="J276" s="438">
        <v>635</v>
      </c>
      <c r="K276" s="438" t="s">
        <v>47</v>
      </c>
      <c r="L276" s="438"/>
      <c r="N276" s="466" t="s">
        <v>2014</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2030</v>
      </c>
      <c r="Q276" s="467" t="s">
        <v>46</v>
      </c>
      <c r="R276" s="467" t="str">
        <f t="shared" si="23"/>
        <v xml:space="preserve">Nuclear </v>
      </c>
      <c r="S276" s="467" t="str">
        <f t="shared" si="25"/>
        <v>//**Nuclear : **</v>
      </c>
      <c r="T276" s="443" t="str">
        <f t="shared" si="24"/>
        <v/>
      </c>
    </row>
    <row r="277" spans="1:20">
      <c r="A277" s="474" t="s">
        <v>2017</v>
      </c>
      <c r="B277" s="475"/>
      <c r="C277" s="438" t="s">
        <v>8</v>
      </c>
      <c r="D277" s="438" t="s">
        <v>62</v>
      </c>
      <c r="E277" s="438" t="s">
        <v>135</v>
      </c>
      <c r="F277" s="438" t="s">
        <v>81</v>
      </c>
      <c r="G277" s="438"/>
      <c r="H277" s="438" t="s">
        <v>95</v>
      </c>
      <c r="I277" s="438"/>
      <c r="J277" s="438">
        <v>636</v>
      </c>
      <c r="K277" s="438" t="s">
        <v>47</v>
      </c>
      <c r="L277" s="438"/>
      <c r="N277" s="466" t="s">
        <v>2014</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2030</v>
      </c>
      <c r="Q277" s="467" t="s">
        <v>46</v>
      </c>
      <c r="R277" s="467" t="str">
        <f t="shared" si="23"/>
        <v xml:space="preserve">Hydro </v>
      </c>
      <c r="S277" s="467" t="str">
        <f t="shared" si="25"/>
        <v>//**Hydro : **</v>
      </c>
      <c r="T277" s="443" t="str">
        <f t="shared" si="24"/>
        <v/>
      </c>
    </row>
    <row r="278" spans="1:20">
      <c r="A278" s="474" t="s">
        <v>2017</v>
      </c>
      <c r="B278" s="475"/>
      <c r="C278" s="438" t="s">
        <v>8</v>
      </c>
      <c r="D278" s="438" t="s">
        <v>62</v>
      </c>
      <c r="E278" s="438" t="s">
        <v>135</v>
      </c>
      <c r="F278" s="438" t="s">
        <v>472</v>
      </c>
      <c r="G278" s="438"/>
      <c r="H278" s="438" t="s">
        <v>475</v>
      </c>
      <c r="I278" s="438"/>
      <c r="J278" s="438">
        <v>637</v>
      </c>
      <c r="K278" s="438" t="s">
        <v>47</v>
      </c>
      <c r="L278" s="438"/>
      <c r="N278" s="466" t="s">
        <v>2014</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2030</v>
      </c>
      <c r="Q278" s="467" t="s">
        <v>46</v>
      </c>
      <c r="R278" s="467" t="str">
        <f t="shared" si="23"/>
        <v xml:space="preserve">Onshore Wind </v>
      </c>
      <c r="S278" s="467" t="str">
        <f t="shared" si="25"/>
        <v>//**Onshore Wind : **</v>
      </c>
      <c r="T278" s="443" t="str">
        <f t="shared" si="24"/>
        <v/>
      </c>
    </row>
    <row r="279" spans="1:20">
      <c r="A279" s="474" t="s">
        <v>2017</v>
      </c>
      <c r="B279" s="475"/>
      <c r="C279" s="438" t="s">
        <v>8</v>
      </c>
      <c r="D279" s="438" t="s">
        <v>62</v>
      </c>
      <c r="E279" s="438" t="s">
        <v>135</v>
      </c>
      <c r="F279" s="438" t="s">
        <v>82</v>
      </c>
      <c r="G279" s="438"/>
      <c r="H279" s="438" t="s">
        <v>96</v>
      </c>
      <c r="I279" s="438"/>
      <c r="J279" s="438">
        <v>638</v>
      </c>
      <c r="K279" s="438" t="s">
        <v>47</v>
      </c>
      <c r="L279" s="438"/>
      <c r="N279" s="466" t="s">
        <v>2014</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2030</v>
      </c>
      <c r="Q279" s="467" t="s">
        <v>46</v>
      </c>
      <c r="R279" s="467" t="str">
        <f t="shared" si="23"/>
        <v xml:space="preserve">Solar PV </v>
      </c>
      <c r="S279" s="467" t="str">
        <f t="shared" si="25"/>
        <v>//**Solar PV : **</v>
      </c>
      <c r="T279" s="443" t="str">
        <f t="shared" si="24"/>
        <v/>
      </c>
    </row>
    <row r="280" spans="1:20">
      <c r="A280" s="474" t="s">
        <v>2017</v>
      </c>
      <c r="B280" s="475"/>
      <c r="C280" s="438" t="s">
        <v>8</v>
      </c>
      <c r="D280" s="438" t="s">
        <v>62</v>
      </c>
      <c r="E280" s="438" t="s">
        <v>135</v>
      </c>
      <c r="F280" s="438" t="s">
        <v>83</v>
      </c>
      <c r="G280" s="438"/>
      <c r="H280" s="438" t="s">
        <v>97</v>
      </c>
      <c r="I280" s="438"/>
      <c r="J280" s="438">
        <v>639</v>
      </c>
      <c r="K280" s="438" t="s">
        <v>47</v>
      </c>
      <c r="L280" s="438"/>
      <c r="N280" s="466" t="s">
        <v>2014</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2030</v>
      </c>
      <c r="Q280" s="467" t="s">
        <v>46</v>
      </c>
      <c r="R280" s="467" t="str">
        <f t="shared" si="23"/>
        <v xml:space="preserve">Solar Thermal </v>
      </c>
      <c r="S280" s="467" t="str">
        <f t="shared" si="25"/>
        <v>//**Solar Thermal : **</v>
      </c>
      <c r="T280" s="443" t="str">
        <f t="shared" si="24"/>
        <v/>
      </c>
    </row>
    <row r="281" spans="1:20">
      <c r="A281" s="474" t="s">
        <v>2017</v>
      </c>
      <c r="B281" s="475"/>
      <c r="C281" s="438" t="s">
        <v>8</v>
      </c>
      <c r="D281" s="438" t="s">
        <v>62</v>
      </c>
      <c r="E281" s="438" t="s">
        <v>135</v>
      </c>
      <c r="F281" s="438" t="s">
        <v>84</v>
      </c>
      <c r="G281" s="438"/>
      <c r="H281" s="438" t="s">
        <v>98</v>
      </c>
      <c r="I281" s="438"/>
      <c r="J281" s="438">
        <v>640</v>
      </c>
      <c r="K281" s="438" t="s">
        <v>47</v>
      </c>
      <c r="L281" s="438"/>
      <c r="N281" s="466" t="s">
        <v>2014</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2030</v>
      </c>
      <c r="Q281" s="467" t="s">
        <v>46</v>
      </c>
      <c r="R281" s="467" t="str">
        <f t="shared" si="23"/>
        <v xml:space="preserve">Biomass </v>
      </c>
      <c r="S281" s="467" t="str">
        <f t="shared" si="25"/>
        <v>//**Biomass : **</v>
      </c>
      <c r="T281" s="443" t="str">
        <f t="shared" si="24"/>
        <v/>
      </c>
    </row>
    <row r="282" spans="1:20">
      <c r="A282" s="474" t="s">
        <v>2017</v>
      </c>
      <c r="B282" s="475"/>
      <c r="C282" s="438" t="s">
        <v>8</v>
      </c>
      <c r="D282" s="438" t="s">
        <v>62</v>
      </c>
      <c r="E282" s="438" t="s">
        <v>135</v>
      </c>
      <c r="F282" s="438" t="s">
        <v>752</v>
      </c>
      <c r="G282" s="438"/>
      <c r="H282" s="438" t="s">
        <v>1703</v>
      </c>
      <c r="I282" s="438"/>
      <c r="J282" s="438">
        <v>641</v>
      </c>
      <c r="K282" s="438" t="s">
        <v>47</v>
      </c>
      <c r="L282" s="438"/>
      <c r="N282" s="466" t="s">
        <v>2014</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2030</v>
      </c>
      <c r="Q282" s="467" t="s">
        <v>46</v>
      </c>
      <c r="R282" s="467" t="str">
        <f t="shared" si="23"/>
        <v xml:space="preserve">Pumped Hydro </v>
      </c>
      <c r="S282" s="467" t="str">
        <f t="shared" si="25"/>
        <v>//**Pumped Hydro : **</v>
      </c>
      <c r="T282" s="443" t="str">
        <f t="shared" si="24"/>
        <v/>
      </c>
    </row>
    <row r="283" spans="1:20">
      <c r="A283" s="474" t="s">
        <v>2017</v>
      </c>
      <c r="B283" s="475"/>
      <c r="C283" s="438" t="s">
        <v>8</v>
      </c>
      <c r="D283" s="438" t="s">
        <v>62</v>
      </c>
      <c r="E283" s="438" t="s">
        <v>135</v>
      </c>
      <c r="F283" s="438" t="s">
        <v>324</v>
      </c>
      <c r="G283" s="438"/>
      <c r="H283" s="438" t="s">
        <v>326</v>
      </c>
      <c r="I283" s="438"/>
      <c r="J283" s="438">
        <v>642</v>
      </c>
      <c r="K283" s="438" t="s">
        <v>47</v>
      </c>
      <c r="L283" s="438"/>
      <c r="N283" s="466" t="s">
        <v>2014</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2030</v>
      </c>
      <c r="Q283" s="467" t="s">
        <v>46</v>
      </c>
      <c r="R283" s="467" t="str">
        <f t="shared" si="23"/>
        <v xml:space="preserve">Petroleum </v>
      </c>
      <c r="S283" s="467" t="str">
        <f t="shared" si="25"/>
        <v>//**Petroleum : **</v>
      </c>
      <c r="T283" s="443" t="str">
        <f t="shared" si="24"/>
        <v/>
      </c>
    </row>
    <row r="284" spans="1:20">
      <c r="A284" s="474" t="s">
        <v>2017</v>
      </c>
      <c r="B284" s="475"/>
      <c r="C284" s="438" t="s">
        <v>8</v>
      </c>
      <c r="D284" s="438" t="s">
        <v>62</v>
      </c>
      <c r="E284" s="438" t="s">
        <v>135</v>
      </c>
      <c r="F284" s="438" t="s">
        <v>325</v>
      </c>
      <c r="G284" s="438"/>
      <c r="H284" s="438" t="s">
        <v>327</v>
      </c>
      <c r="I284" s="438"/>
      <c r="J284" s="438">
        <v>643</v>
      </c>
      <c r="K284" s="438" t="s">
        <v>47</v>
      </c>
      <c r="L284" s="438"/>
      <c r="N284" s="466" t="s">
        <v>2014</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2030</v>
      </c>
      <c r="Q284" s="467" t="s">
        <v>46</v>
      </c>
      <c r="R284" s="467" t="str">
        <f t="shared" si="23"/>
        <v xml:space="preserve">Natural Gas Peaker </v>
      </c>
      <c r="S284" s="467" t="str">
        <f t="shared" si="25"/>
        <v>//**Natural Gas Peaker : **</v>
      </c>
      <c r="T284" s="443" t="str">
        <f t="shared" si="24"/>
        <v/>
      </c>
    </row>
    <row r="285" spans="1:20">
      <c r="A285" s="474" t="s">
        <v>2017</v>
      </c>
      <c r="B285" s="475"/>
      <c r="C285" s="438" t="s">
        <v>8</v>
      </c>
      <c r="D285" s="438" t="s">
        <v>62</v>
      </c>
      <c r="E285" s="438" t="s">
        <v>135</v>
      </c>
      <c r="F285" s="438" t="s">
        <v>468</v>
      </c>
      <c r="G285" s="438"/>
      <c r="H285" s="438" t="s">
        <v>467</v>
      </c>
      <c r="I285" s="438"/>
      <c r="J285" s="438">
        <v>644</v>
      </c>
      <c r="K285" s="438" t="s">
        <v>47</v>
      </c>
      <c r="L285" s="438"/>
      <c r="N285" s="466" t="s">
        <v>2014</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2030</v>
      </c>
      <c r="Q285" s="467" t="s">
        <v>46</v>
      </c>
      <c r="R285" s="467" t="str">
        <f t="shared" si="23"/>
        <v xml:space="preserve">Lignite </v>
      </c>
      <c r="S285" s="467" t="str">
        <f t="shared" si="25"/>
        <v>//**Lignite : **</v>
      </c>
      <c r="T285" s="443" t="str">
        <f t="shared" si="24"/>
        <v/>
      </c>
    </row>
    <row r="286" spans="1:20">
      <c r="A286" s="474" t="s">
        <v>2017</v>
      </c>
      <c r="B286" s="475"/>
      <c r="C286" s="438" t="s">
        <v>8</v>
      </c>
      <c r="D286" s="438" t="s">
        <v>62</v>
      </c>
      <c r="E286" s="438" t="s">
        <v>135</v>
      </c>
      <c r="F286" s="438" t="s">
        <v>477</v>
      </c>
      <c r="G286" s="438"/>
      <c r="H286" s="438" t="s">
        <v>478</v>
      </c>
      <c r="I286" s="438"/>
      <c r="J286" s="438">
        <v>645</v>
      </c>
      <c r="K286" s="438" t="s">
        <v>47</v>
      </c>
      <c r="L286" s="438"/>
      <c r="N286" s="466" t="s">
        <v>2014</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2030</v>
      </c>
      <c r="Q286" s="467" t="s">
        <v>46</v>
      </c>
      <c r="R286" s="467" t="str">
        <f t="shared" si="23"/>
        <v xml:space="preserve">Offshore Wind </v>
      </c>
      <c r="S286" s="467" t="str">
        <f t="shared" si="25"/>
        <v>//**Offshore Wind : **</v>
      </c>
      <c r="T286" s="443" t="str">
        <f t="shared" si="24"/>
        <v/>
      </c>
    </row>
    <row r="287" spans="1:20">
      <c r="A287" s="474" t="s">
        <v>2017</v>
      </c>
      <c r="B287" s="475"/>
      <c r="C287" s="438" t="s">
        <v>8</v>
      </c>
      <c r="D287" s="438" t="s">
        <v>62</v>
      </c>
      <c r="E287" s="438" t="s">
        <v>135</v>
      </c>
      <c r="F287" s="438" t="s">
        <v>1115</v>
      </c>
      <c r="G287" s="438"/>
      <c r="H287" s="438" t="s">
        <v>805</v>
      </c>
      <c r="I287" s="438"/>
      <c r="J287" s="438">
        <v>646</v>
      </c>
      <c r="K287" s="438" t="s">
        <v>47</v>
      </c>
      <c r="L287" s="438"/>
      <c r="N287" s="466" t="s">
        <v>2014</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2030</v>
      </c>
      <c r="Q287" s="467" t="s">
        <v>46</v>
      </c>
      <c r="R287" s="467" t="str">
        <f t="shared" si="23"/>
        <v xml:space="preserve">Crude Oil </v>
      </c>
      <c r="S287" s="467" t="str">
        <f t="shared" si="25"/>
        <v>//**Crude Oil : **</v>
      </c>
      <c r="T287" s="443" t="str">
        <f t="shared" si="24"/>
        <v/>
      </c>
    </row>
    <row r="288" spans="1:20">
      <c r="A288" s="474" t="s">
        <v>2017</v>
      </c>
      <c r="B288" s="475"/>
      <c r="C288" s="438" t="s">
        <v>8</v>
      </c>
      <c r="D288" s="438" t="s">
        <v>62</v>
      </c>
      <c r="E288" s="438" t="s">
        <v>135</v>
      </c>
      <c r="F288" s="438" t="s">
        <v>1116</v>
      </c>
      <c r="G288" s="438"/>
      <c r="H288" s="438" t="s">
        <v>946</v>
      </c>
      <c r="I288" s="438"/>
      <c r="J288" s="438">
        <v>647</v>
      </c>
      <c r="K288" s="438" t="s">
        <v>47</v>
      </c>
      <c r="L288" s="438"/>
      <c r="N288" s="466" t="s">
        <v>2014</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2030</v>
      </c>
      <c r="Q288" s="467" t="s">
        <v>46</v>
      </c>
      <c r="R288" s="467" t="str">
        <f t="shared" si="23"/>
        <v xml:space="preserve">Heavy or Residual Fuel Oil </v>
      </c>
      <c r="S288" s="467" t="str">
        <f t="shared" si="25"/>
        <v>//**Heavy or Residual Fuel Oil : **</v>
      </c>
      <c r="T288" s="443" t="str">
        <f t="shared" si="24"/>
        <v/>
      </c>
    </row>
    <row r="289" spans="1:21">
      <c r="A289" s="474" t="s">
        <v>2017</v>
      </c>
      <c r="B289" s="475"/>
      <c r="C289" s="438" t="s">
        <v>8</v>
      </c>
      <c r="D289" s="438" t="s">
        <v>62</v>
      </c>
      <c r="E289" s="438" t="s">
        <v>135</v>
      </c>
      <c r="F289" s="438" t="s">
        <v>1117</v>
      </c>
      <c r="G289" s="438"/>
      <c r="H289" s="438" t="s">
        <v>807</v>
      </c>
      <c r="I289" s="438"/>
      <c r="J289" s="438">
        <v>648</v>
      </c>
      <c r="K289" s="438" t="s">
        <v>47</v>
      </c>
      <c r="L289" s="438"/>
      <c r="N289" s="466" t="s">
        <v>2014</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2030</v>
      </c>
      <c r="Q289" s="467" t="s">
        <v>46</v>
      </c>
      <c r="R289" s="467" t="str">
        <f t="shared" si="23"/>
        <v xml:space="preserve">Municipal Solid Waste </v>
      </c>
      <c r="S289" s="467" t="str">
        <f t="shared" si="25"/>
        <v>//**Municipal Solid Waste : **</v>
      </c>
      <c r="T289" s="443" t="str">
        <f t="shared" si="24"/>
        <v/>
      </c>
    </row>
    <row r="290" spans="1:21" s="439" customFormat="1">
      <c r="A290" s="439" t="s">
        <v>2016</v>
      </c>
      <c r="B290" s="456"/>
      <c r="C290" s="439" t="s">
        <v>8</v>
      </c>
      <c r="D290" s="439" t="s">
        <v>380</v>
      </c>
      <c r="E290" s="439" t="s">
        <v>381</v>
      </c>
      <c r="J290" s="439">
        <v>649</v>
      </c>
      <c r="K290" s="439" t="s">
        <v>46</v>
      </c>
      <c r="L290" s="439" t="s">
        <v>1869</v>
      </c>
      <c r="M290" s="456"/>
      <c r="N290" s="469" t="s">
        <v>2014</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2030</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2016</v>
      </c>
      <c r="B291" s="456"/>
      <c r="C291" s="439" t="s">
        <v>8</v>
      </c>
      <c r="D291" s="439" t="s">
        <v>558</v>
      </c>
      <c r="E291" s="439" t="s">
        <v>557</v>
      </c>
      <c r="J291" s="439">
        <v>35</v>
      </c>
      <c r="K291" s="439" t="s">
        <v>47</v>
      </c>
      <c r="M291" s="456"/>
      <c r="N291" s="469" t="s">
        <v>2014</v>
      </c>
      <c r="O291" s="469" t="str">
        <f>INDEX('Standard Descriptions'!$E:$E,MATCH(Guidance!E291,'Standard Descriptions'!$C:$C,0))</f>
        <v xml:space="preserve"> This policy extends the lifetime of all nuclear plants by the specified number of years.//</v>
      </c>
      <c r="P291" s="439" t="s">
        <v>2030</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ht="38.1" customHeight="1">
      <c r="A292" s="439" t="s">
        <v>2016</v>
      </c>
      <c r="B292" s="456"/>
      <c r="C292" s="439" t="s">
        <v>8</v>
      </c>
      <c r="D292" s="439" t="s">
        <v>267</v>
      </c>
      <c r="E292" s="439" t="str">
        <f>E293</f>
        <v>Percentage Reduction in Plant Downtime</v>
      </c>
      <c r="M292" s="456"/>
      <c r="N292" s="469" t="s">
        <v>2014</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2030</v>
      </c>
      <c r="Q292" s="440" t="s">
        <v>46</v>
      </c>
      <c r="S292" s="440"/>
      <c r="T292" s="440" t="str">
        <f t="shared" si="24"/>
        <v/>
      </c>
      <c r="U292" s="483" t="str">
        <f>N292&amp;O292&amp;P296&amp;T296</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3" spans="1:21">
      <c r="A293" s="474" t="s">
        <v>2017</v>
      </c>
      <c r="B293" s="475"/>
      <c r="C293" s="438" t="s">
        <v>8</v>
      </c>
      <c r="D293" s="438" t="s">
        <v>267</v>
      </c>
      <c r="E293" s="438" t="s">
        <v>268</v>
      </c>
      <c r="F293" s="438" t="s">
        <v>471</v>
      </c>
      <c r="G293" s="438" t="s">
        <v>269</v>
      </c>
      <c r="H293" s="438"/>
      <c r="I293" s="438"/>
      <c r="J293" s="438">
        <v>650</v>
      </c>
      <c r="K293" s="438" t="s">
        <v>47</v>
      </c>
      <c r="L293" s="438"/>
      <c r="N293" s="466" t="s">
        <v>2014</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2030</v>
      </c>
      <c r="Q293" s="467" t="s">
        <v>46</v>
      </c>
      <c r="R293" s="467" t="str">
        <f t="shared" ref="R293:R337" si="26">H293&amp;" "&amp;I293</f>
        <v xml:space="preserve"> </v>
      </c>
      <c r="S293" s="467"/>
      <c r="T293" s="443" t="str">
        <f t="shared" si="24"/>
        <v/>
      </c>
    </row>
    <row r="294" spans="1:21">
      <c r="A294" s="474" t="s">
        <v>2017</v>
      </c>
      <c r="B294" s="475"/>
      <c r="C294" s="438" t="s">
        <v>8</v>
      </c>
      <c r="D294" s="438" t="s">
        <v>267</v>
      </c>
      <c r="E294" s="438" t="s">
        <v>268</v>
      </c>
      <c r="F294" s="438" t="s">
        <v>471</v>
      </c>
      <c r="G294" s="438" t="s">
        <v>270</v>
      </c>
      <c r="H294" s="438"/>
      <c r="I294" s="438"/>
      <c r="J294" s="438">
        <v>651</v>
      </c>
      <c r="K294" s="438" t="s">
        <v>47</v>
      </c>
      <c r="L294" s="438"/>
      <c r="N294" s="466" t="s">
        <v>2014</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2030</v>
      </c>
      <c r="Q294" s="467" t="s">
        <v>46</v>
      </c>
      <c r="R294" s="467" t="str">
        <f t="shared" si="26"/>
        <v xml:space="preserve"> </v>
      </c>
      <c r="S294" s="467"/>
      <c r="T294" s="443" t="str">
        <f t="shared" si="24"/>
        <v/>
      </c>
    </row>
    <row r="295" spans="1:21">
      <c r="A295" s="474" t="s">
        <v>2017</v>
      </c>
      <c r="B295" s="475"/>
      <c r="C295" s="438" t="s">
        <v>8</v>
      </c>
      <c r="D295" s="438" t="s">
        <v>267</v>
      </c>
      <c r="E295" s="438" t="s">
        <v>268</v>
      </c>
      <c r="F295" s="438" t="s">
        <v>471</v>
      </c>
      <c r="G295" s="438" t="s">
        <v>271</v>
      </c>
      <c r="H295" s="438"/>
      <c r="I295" s="438"/>
      <c r="J295" s="438">
        <v>652</v>
      </c>
      <c r="K295" s="438" t="s">
        <v>47</v>
      </c>
      <c r="L295" s="438"/>
      <c r="N295" s="466" t="s">
        <v>2014</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2030</v>
      </c>
      <c r="Q295" s="467" t="s">
        <v>46</v>
      </c>
      <c r="R295" s="467" t="str">
        <f t="shared" si="26"/>
        <v xml:space="preserve"> </v>
      </c>
      <c r="S295" s="467"/>
      <c r="T295" s="443" t="str">
        <f t="shared" si="24"/>
        <v/>
      </c>
    </row>
    <row r="296" spans="1:21">
      <c r="A296" s="474" t="s">
        <v>2017</v>
      </c>
      <c r="B296" s="475"/>
      <c r="C296" s="438" t="s">
        <v>8</v>
      </c>
      <c r="D296" s="438" t="s">
        <v>267</v>
      </c>
      <c r="E296" s="438" t="s">
        <v>268</v>
      </c>
      <c r="F296" s="438" t="s">
        <v>322</v>
      </c>
      <c r="G296" s="438" t="s">
        <v>269</v>
      </c>
      <c r="H296" s="438" t="s">
        <v>321</v>
      </c>
      <c r="I296" s="438" t="s">
        <v>323</v>
      </c>
      <c r="J296" s="438">
        <v>141</v>
      </c>
      <c r="K296" s="438" t="s">
        <v>46</v>
      </c>
      <c r="L296" s="438" t="s">
        <v>1952</v>
      </c>
      <c r="N296" s="466" t="s">
        <v>2014</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2030</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2017</v>
      </c>
      <c r="B297" s="475"/>
      <c r="C297" s="438" t="s">
        <v>8</v>
      </c>
      <c r="D297" s="438" t="s">
        <v>267</v>
      </c>
      <c r="E297" s="438" t="s">
        <v>268</v>
      </c>
      <c r="F297" s="438" t="s">
        <v>322</v>
      </c>
      <c r="G297" s="438" t="s">
        <v>270</v>
      </c>
      <c r="H297" s="438"/>
      <c r="I297" s="438"/>
      <c r="J297" s="438">
        <v>653</v>
      </c>
      <c r="K297" s="438" t="s">
        <v>47</v>
      </c>
      <c r="L297" s="438"/>
      <c r="N297" s="466" t="s">
        <v>2014</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2030</v>
      </c>
      <c r="Q297" s="467" t="s">
        <v>46</v>
      </c>
      <c r="R297" s="467" t="str">
        <f t="shared" si="26"/>
        <v xml:space="preserve"> </v>
      </c>
      <c r="S297" s="467"/>
      <c r="T297" s="443" t="str">
        <f t="shared" si="24"/>
        <v/>
      </c>
    </row>
    <row r="298" spans="1:21">
      <c r="A298" s="474" t="s">
        <v>2017</v>
      </c>
      <c r="B298" s="475"/>
      <c r="C298" s="438" t="s">
        <v>8</v>
      </c>
      <c r="D298" s="438" t="s">
        <v>267</v>
      </c>
      <c r="E298" s="438" t="s">
        <v>268</v>
      </c>
      <c r="F298" s="438" t="s">
        <v>322</v>
      </c>
      <c r="G298" s="438" t="s">
        <v>271</v>
      </c>
      <c r="H298" s="438"/>
      <c r="I298" s="438"/>
      <c r="J298" s="438">
        <v>654</v>
      </c>
      <c r="K298" s="438" t="s">
        <v>47</v>
      </c>
      <c r="L298" s="438"/>
      <c r="N298" s="466" t="s">
        <v>2014</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2030</v>
      </c>
      <c r="Q298" s="467" t="s">
        <v>46</v>
      </c>
      <c r="R298" s="467" t="str">
        <f t="shared" si="26"/>
        <v xml:space="preserve"> </v>
      </c>
      <c r="S298" s="467"/>
      <c r="T298" s="443" t="str">
        <f t="shared" si="24"/>
        <v/>
      </c>
    </row>
    <row r="299" spans="1:21">
      <c r="A299" s="474" t="s">
        <v>2017</v>
      </c>
      <c r="B299" s="475"/>
      <c r="C299" s="438" t="s">
        <v>8</v>
      </c>
      <c r="D299" s="438" t="s">
        <v>267</v>
      </c>
      <c r="E299" s="438" t="s">
        <v>268</v>
      </c>
      <c r="F299" s="438" t="s">
        <v>80</v>
      </c>
      <c r="G299" s="438" t="s">
        <v>269</v>
      </c>
      <c r="H299" s="438"/>
      <c r="I299" s="438"/>
      <c r="J299" s="438">
        <v>655</v>
      </c>
      <c r="K299" s="438" t="s">
        <v>47</v>
      </c>
      <c r="L299" s="438"/>
      <c r="N299" s="466" t="s">
        <v>2014</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2030</v>
      </c>
      <c r="Q299" s="467" t="s">
        <v>46</v>
      </c>
      <c r="R299" s="467" t="str">
        <f t="shared" si="26"/>
        <v xml:space="preserve"> </v>
      </c>
      <c r="S299" s="467"/>
      <c r="T299" s="443" t="str">
        <f t="shared" si="24"/>
        <v/>
      </c>
    </row>
    <row r="300" spans="1:21">
      <c r="A300" s="474" t="s">
        <v>2017</v>
      </c>
      <c r="B300" s="475"/>
      <c r="C300" s="438" t="s">
        <v>8</v>
      </c>
      <c r="D300" s="438" t="s">
        <v>267</v>
      </c>
      <c r="E300" s="438" t="s">
        <v>268</v>
      </c>
      <c r="F300" s="438" t="s">
        <v>80</v>
      </c>
      <c r="G300" s="438" t="s">
        <v>270</v>
      </c>
      <c r="H300" s="438"/>
      <c r="I300" s="438"/>
      <c r="J300" s="438">
        <v>656</v>
      </c>
      <c r="K300" s="438" t="s">
        <v>47</v>
      </c>
      <c r="L300" s="438"/>
      <c r="N300" s="466" t="s">
        <v>2014</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2030</v>
      </c>
      <c r="Q300" s="467" t="s">
        <v>46</v>
      </c>
      <c r="R300" s="467" t="str">
        <f t="shared" si="26"/>
        <v xml:space="preserve"> </v>
      </c>
      <c r="S300" s="467"/>
      <c r="T300" s="443" t="str">
        <f t="shared" si="24"/>
        <v/>
      </c>
    </row>
    <row r="301" spans="1:21">
      <c r="A301" s="474" t="s">
        <v>2017</v>
      </c>
      <c r="B301" s="475"/>
      <c r="C301" s="438" t="s">
        <v>8</v>
      </c>
      <c r="D301" s="438" t="s">
        <v>267</v>
      </c>
      <c r="E301" s="438" t="s">
        <v>268</v>
      </c>
      <c r="F301" s="438" t="s">
        <v>80</v>
      </c>
      <c r="G301" s="438" t="s">
        <v>271</v>
      </c>
      <c r="H301" s="438"/>
      <c r="I301" s="438"/>
      <c r="J301" s="438">
        <v>657</v>
      </c>
      <c r="K301" s="438" t="s">
        <v>47</v>
      </c>
      <c r="L301" s="438"/>
      <c r="N301" s="466" t="s">
        <v>2014</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2030</v>
      </c>
      <c r="Q301" s="467" t="s">
        <v>46</v>
      </c>
      <c r="R301" s="467" t="str">
        <f t="shared" si="26"/>
        <v xml:space="preserve"> </v>
      </c>
      <c r="S301" s="467"/>
      <c r="T301" s="443" t="str">
        <f t="shared" si="24"/>
        <v/>
      </c>
    </row>
    <row r="302" spans="1:21">
      <c r="A302" s="474" t="s">
        <v>2017</v>
      </c>
      <c r="B302" s="475"/>
      <c r="C302" s="438" t="s">
        <v>8</v>
      </c>
      <c r="D302" s="438" t="s">
        <v>267</v>
      </c>
      <c r="E302" s="438" t="s">
        <v>268</v>
      </c>
      <c r="F302" s="438" t="s">
        <v>81</v>
      </c>
      <c r="G302" s="438" t="s">
        <v>269</v>
      </c>
      <c r="H302" s="438"/>
      <c r="I302" s="438"/>
      <c r="J302" s="438">
        <v>658</v>
      </c>
      <c r="K302" s="438" t="s">
        <v>47</v>
      </c>
      <c r="L302" s="438"/>
      <c r="N302" s="466" t="s">
        <v>2014</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2030</v>
      </c>
      <c r="Q302" s="467" t="s">
        <v>46</v>
      </c>
      <c r="R302" s="467" t="str">
        <f t="shared" si="26"/>
        <v xml:space="preserve"> </v>
      </c>
      <c r="S302" s="467"/>
      <c r="T302" s="443" t="str">
        <f t="shared" si="24"/>
        <v/>
      </c>
    </row>
    <row r="303" spans="1:21">
      <c r="A303" s="474" t="s">
        <v>2017</v>
      </c>
      <c r="B303" s="475"/>
      <c r="C303" s="438" t="s">
        <v>8</v>
      </c>
      <c r="D303" s="438" t="s">
        <v>267</v>
      </c>
      <c r="E303" s="438" t="s">
        <v>268</v>
      </c>
      <c r="F303" s="438" t="s">
        <v>81</v>
      </c>
      <c r="G303" s="438" t="s">
        <v>270</v>
      </c>
      <c r="H303" s="438"/>
      <c r="I303" s="438"/>
      <c r="J303" s="438">
        <v>659</v>
      </c>
      <c r="K303" s="438" t="s">
        <v>47</v>
      </c>
      <c r="L303" s="438"/>
      <c r="N303" s="466" t="s">
        <v>2014</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2030</v>
      </c>
      <c r="Q303" s="467" t="s">
        <v>46</v>
      </c>
      <c r="R303" s="467" t="str">
        <f t="shared" si="26"/>
        <v xml:space="preserve"> </v>
      </c>
      <c r="S303" s="467"/>
      <c r="T303" s="443" t="str">
        <f t="shared" si="24"/>
        <v/>
      </c>
    </row>
    <row r="304" spans="1:21">
      <c r="A304" s="474" t="s">
        <v>2017</v>
      </c>
      <c r="B304" s="475"/>
      <c r="C304" s="438" t="s">
        <v>8</v>
      </c>
      <c r="D304" s="438" t="s">
        <v>267</v>
      </c>
      <c r="E304" s="438" t="s">
        <v>268</v>
      </c>
      <c r="F304" s="438" t="s">
        <v>81</v>
      </c>
      <c r="G304" s="438" t="s">
        <v>271</v>
      </c>
      <c r="H304" s="438"/>
      <c r="I304" s="438"/>
      <c r="J304" s="438">
        <v>660</v>
      </c>
      <c r="K304" s="438" t="s">
        <v>47</v>
      </c>
      <c r="L304" s="438"/>
      <c r="N304" s="466" t="s">
        <v>2014</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2030</v>
      </c>
      <c r="Q304" s="467" t="s">
        <v>46</v>
      </c>
      <c r="R304" s="467" t="str">
        <f t="shared" si="26"/>
        <v xml:space="preserve"> </v>
      </c>
      <c r="S304" s="467"/>
      <c r="T304" s="443" t="str">
        <f t="shared" si="24"/>
        <v/>
      </c>
    </row>
    <row r="305" spans="1:20">
      <c r="A305" s="474" t="s">
        <v>2017</v>
      </c>
      <c r="B305" s="475"/>
      <c r="C305" s="438" t="s">
        <v>8</v>
      </c>
      <c r="D305" s="438" t="s">
        <v>267</v>
      </c>
      <c r="E305" s="438" t="s">
        <v>268</v>
      </c>
      <c r="F305" s="438" t="s">
        <v>472</v>
      </c>
      <c r="G305" s="438" t="s">
        <v>269</v>
      </c>
      <c r="H305" s="438"/>
      <c r="I305" s="438"/>
      <c r="J305" s="438">
        <v>661</v>
      </c>
      <c r="K305" s="438" t="s">
        <v>47</v>
      </c>
      <c r="L305" s="438"/>
      <c r="N305" s="466" t="s">
        <v>2014</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2030</v>
      </c>
      <c r="Q305" s="467" t="s">
        <v>46</v>
      </c>
      <c r="R305" s="467" t="str">
        <f t="shared" si="26"/>
        <v xml:space="preserve"> </v>
      </c>
      <c r="S305" s="467"/>
      <c r="T305" s="443" t="str">
        <f t="shared" si="24"/>
        <v/>
      </c>
    </row>
    <row r="306" spans="1:20">
      <c r="A306" s="474" t="s">
        <v>2017</v>
      </c>
      <c r="B306" s="475"/>
      <c r="C306" s="438" t="s">
        <v>8</v>
      </c>
      <c r="D306" s="438" t="s">
        <v>267</v>
      </c>
      <c r="E306" s="438" t="s">
        <v>268</v>
      </c>
      <c r="F306" s="438" t="s">
        <v>472</v>
      </c>
      <c r="G306" s="438" t="s">
        <v>270</v>
      </c>
      <c r="H306" s="438"/>
      <c r="I306" s="438"/>
      <c r="J306" s="438">
        <v>662</v>
      </c>
      <c r="K306" s="438" t="s">
        <v>47</v>
      </c>
      <c r="L306" s="438"/>
      <c r="N306" s="466" t="s">
        <v>2014</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2030</v>
      </c>
      <c r="Q306" s="467" t="s">
        <v>46</v>
      </c>
      <c r="R306" s="467" t="str">
        <f t="shared" si="26"/>
        <v xml:space="preserve"> </v>
      </c>
      <c r="S306" s="467"/>
      <c r="T306" s="443" t="str">
        <f t="shared" si="24"/>
        <v/>
      </c>
    </row>
    <row r="307" spans="1:20">
      <c r="A307" s="474" t="s">
        <v>2017</v>
      </c>
      <c r="B307" s="475"/>
      <c r="C307" s="438" t="s">
        <v>8</v>
      </c>
      <c r="D307" s="438" t="s">
        <v>267</v>
      </c>
      <c r="E307" s="438" t="s">
        <v>268</v>
      </c>
      <c r="F307" s="438" t="s">
        <v>472</v>
      </c>
      <c r="G307" s="438" t="s">
        <v>271</v>
      </c>
      <c r="H307" s="438" t="s">
        <v>328</v>
      </c>
      <c r="I307" s="438" t="s">
        <v>475</v>
      </c>
      <c r="J307" s="438">
        <v>143</v>
      </c>
      <c r="K307" s="438" t="s">
        <v>46</v>
      </c>
      <c r="L307" s="438" t="s">
        <v>1953</v>
      </c>
      <c r="N307" s="466" t="s">
        <v>2014</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2030</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2017</v>
      </c>
      <c r="B308" s="475"/>
      <c r="C308" s="438" t="s">
        <v>8</v>
      </c>
      <c r="D308" s="438" t="s">
        <v>267</v>
      </c>
      <c r="E308" s="438" t="s">
        <v>268</v>
      </c>
      <c r="F308" s="438" t="s">
        <v>82</v>
      </c>
      <c r="G308" s="438" t="s">
        <v>269</v>
      </c>
      <c r="H308" s="438"/>
      <c r="I308" s="438"/>
      <c r="J308" s="438">
        <v>663</v>
      </c>
      <c r="K308" s="438" t="s">
        <v>47</v>
      </c>
      <c r="L308" s="438"/>
      <c r="N308" s="466" t="s">
        <v>2014</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2030</v>
      </c>
      <c r="Q308" s="467" t="s">
        <v>46</v>
      </c>
      <c r="R308" s="467" t="str">
        <f t="shared" si="26"/>
        <v xml:space="preserve"> </v>
      </c>
      <c r="S308" s="467"/>
      <c r="T308" s="443" t="str">
        <f t="shared" si="24"/>
        <v/>
      </c>
    </row>
    <row r="309" spans="1:20">
      <c r="A309" s="474" t="s">
        <v>2017</v>
      </c>
      <c r="B309" s="475"/>
      <c r="C309" s="438" t="s">
        <v>8</v>
      </c>
      <c r="D309" s="438" t="s">
        <v>267</v>
      </c>
      <c r="E309" s="438" t="s">
        <v>268</v>
      </c>
      <c r="F309" s="438" t="s">
        <v>82</v>
      </c>
      <c r="G309" s="438" t="s">
        <v>270</v>
      </c>
      <c r="H309" s="438"/>
      <c r="I309" s="438"/>
      <c r="J309" s="438">
        <v>664</v>
      </c>
      <c r="K309" s="438" t="s">
        <v>47</v>
      </c>
      <c r="L309" s="438"/>
      <c r="N309" s="466" t="s">
        <v>2014</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2030</v>
      </c>
      <c r="Q309" s="467" t="s">
        <v>46</v>
      </c>
      <c r="R309" s="467" t="str">
        <f t="shared" si="26"/>
        <v xml:space="preserve"> </v>
      </c>
      <c r="S309" s="467"/>
      <c r="T309" s="443" t="str">
        <f t="shared" si="24"/>
        <v/>
      </c>
    </row>
    <row r="310" spans="1:20">
      <c r="A310" s="474" t="s">
        <v>2017</v>
      </c>
      <c r="B310" s="475"/>
      <c r="C310" s="438" t="s">
        <v>8</v>
      </c>
      <c r="D310" s="438" t="s">
        <v>267</v>
      </c>
      <c r="E310" s="438" t="s">
        <v>268</v>
      </c>
      <c r="F310" s="438" t="s">
        <v>82</v>
      </c>
      <c r="G310" s="438" t="s">
        <v>271</v>
      </c>
      <c r="H310" s="438" t="s">
        <v>328</v>
      </c>
      <c r="I310" s="438" t="s">
        <v>96</v>
      </c>
      <c r="J310" s="438">
        <v>144</v>
      </c>
      <c r="K310" s="438" t="s">
        <v>46</v>
      </c>
      <c r="L310" s="438" t="s">
        <v>1808</v>
      </c>
      <c r="N310" s="466" t="s">
        <v>2014</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2030</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2017</v>
      </c>
      <c r="B311" s="475"/>
      <c r="C311" s="438" t="s">
        <v>8</v>
      </c>
      <c r="D311" s="438" t="s">
        <v>267</v>
      </c>
      <c r="E311" s="438" t="s">
        <v>268</v>
      </c>
      <c r="F311" s="438" t="s">
        <v>83</v>
      </c>
      <c r="G311" s="438" t="s">
        <v>269</v>
      </c>
      <c r="H311" s="438"/>
      <c r="I311" s="438"/>
      <c r="J311" s="438">
        <v>665</v>
      </c>
      <c r="K311" s="438" t="s">
        <v>47</v>
      </c>
      <c r="L311" s="438"/>
      <c r="N311" s="466" t="s">
        <v>2014</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2030</v>
      </c>
      <c r="Q311" s="467" t="s">
        <v>46</v>
      </c>
      <c r="R311" s="467" t="str">
        <f t="shared" si="26"/>
        <v xml:space="preserve"> </v>
      </c>
      <c r="S311" s="467"/>
      <c r="T311" s="443" t="str">
        <f t="shared" si="24"/>
        <v/>
      </c>
    </row>
    <row r="312" spans="1:20">
      <c r="A312" s="474" t="s">
        <v>2017</v>
      </c>
      <c r="B312" s="475"/>
      <c r="C312" s="438" t="s">
        <v>8</v>
      </c>
      <c r="D312" s="438" t="s">
        <v>267</v>
      </c>
      <c r="E312" s="438" t="s">
        <v>268</v>
      </c>
      <c r="F312" s="438" t="s">
        <v>83</v>
      </c>
      <c r="G312" s="438" t="s">
        <v>270</v>
      </c>
      <c r="H312" s="438"/>
      <c r="I312" s="438"/>
      <c r="J312" s="438">
        <v>666</v>
      </c>
      <c r="K312" s="438" t="s">
        <v>47</v>
      </c>
      <c r="L312" s="438"/>
      <c r="N312" s="466" t="s">
        <v>2014</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2030</v>
      </c>
      <c r="Q312" s="467" t="s">
        <v>46</v>
      </c>
      <c r="R312" s="467" t="str">
        <f t="shared" si="26"/>
        <v xml:space="preserve"> </v>
      </c>
      <c r="S312" s="467"/>
      <c r="T312" s="443" t="str">
        <f t="shared" si="24"/>
        <v/>
      </c>
    </row>
    <row r="313" spans="1:20">
      <c r="A313" s="474" t="s">
        <v>2017</v>
      </c>
      <c r="B313" s="475"/>
      <c r="C313" s="438" t="s">
        <v>8</v>
      </c>
      <c r="D313" s="438" t="s">
        <v>267</v>
      </c>
      <c r="E313" s="438" t="s">
        <v>268</v>
      </c>
      <c r="F313" s="438" t="s">
        <v>83</v>
      </c>
      <c r="G313" s="438" t="s">
        <v>271</v>
      </c>
      <c r="H313" s="438"/>
      <c r="I313" s="438"/>
      <c r="J313" s="438">
        <v>667</v>
      </c>
      <c r="K313" s="438" t="s">
        <v>47</v>
      </c>
      <c r="L313" s="438"/>
      <c r="N313" s="466" t="s">
        <v>2014</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2030</v>
      </c>
      <c r="Q313" s="467" t="s">
        <v>46</v>
      </c>
      <c r="R313" s="467" t="str">
        <f t="shared" si="26"/>
        <v xml:space="preserve"> </v>
      </c>
      <c r="S313" s="467"/>
      <c r="T313" s="443" t="str">
        <f t="shared" si="24"/>
        <v/>
      </c>
    </row>
    <row r="314" spans="1:20">
      <c r="A314" s="474" t="s">
        <v>2017</v>
      </c>
      <c r="B314" s="475"/>
      <c r="C314" s="438" t="s">
        <v>8</v>
      </c>
      <c r="D314" s="438" t="s">
        <v>267</v>
      </c>
      <c r="E314" s="438" t="s">
        <v>268</v>
      </c>
      <c r="F314" s="438" t="s">
        <v>84</v>
      </c>
      <c r="G314" s="438" t="s">
        <v>269</v>
      </c>
      <c r="H314" s="438"/>
      <c r="I314" s="438"/>
      <c r="J314" s="438">
        <v>668</v>
      </c>
      <c r="K314" s="438" t="s">
        <v>47</v>
      </c>
      <c r="L314" s="438"/>
      <c r="N314" s="466" t="s">
        <v>2014</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2030</v>
      </c>
      <c r="Q314" s="467" t="s">
        <v>46</v>
      </c>
      <c r="R314" s="467" t="str">
        <f t="shared" si="26"/>
        <v xml:space="preserve"> </v>
      </c>
      <c r="S314" s="467"/>
      <c r="T314" s="443" t="str">
        <f t="shared" si="24"/>
        <v/>
      </c>
    </row>
    <row r="315" spans="1:20">
      <c r="A315" s="474" t="s">
        <v>2017</v>
      </c>
      <c r="B315" s="475"/>
      <c r="C315" s="438" t="s">
        <v>8</v>
      </c>
      <c r="D315" s="438" t="s">
        <v>267</v>
      </c>
      <c r="E315" s="438" t="s">
        <v>268</v>
      </c>
      <c r="F315" s="438" t="s">
        <v>84</v>
      </c>
      <c r="G315" s="438" t="s">
        <v>270</v>
      </c>
      <c r="H315" s="438"/>
      <c r="I315" s="438"/>
      <c r="J315" s="438">
        <v>669</v>
      </c>
      <c r="K315" s="438" t="s">
        <v>47</v>
      </c>
      <c r="L315" s="438"/>
      <c r="N315" s="466" t="s">
        <v>2014</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2030</v>
      </c>
      <c r="Q315" s="467" t="s">
        <v>46</v>
      </c>
      <c r="R315" s="467" t="str">
        <f t="shared" si="26"/>
        <v xml:space="preserve"> </v>
      </c>
      <c r="S315" s="467"/>
      <c r="T315" s="443" t="str">
        <f t="shared" si="24"/>
        <v/>
      </c>
    </row>
    <row r="316" spans="1:20">
      <c r="A316" s="474" t="s">
        <v>2017</v>
      </c>
      <c r="B316" s="475"/>
      <c r="C316" s="438" t="s">
        <v>8</v>
      </c>
      <c r="D316" s="438" t="s">
        <v>267</v>
      </c>
      <c r="E316" s="438" t="s">
        <v>268</v>
      </c>
      <c r="F316" s="438" t="s">
        <v>84</v>
      </c>
      <c r="G316" s="438" t="s">
        <v>271</v>
      </c>
      <c r="H316" s="438"/>
      <c r="I316" s="438"/>
      <c r="J316" s="438">
        <v>670</v>
      </c>
      <c r="K316" s="438" t="s">
        <v>47</v>
      </c>
      <c r="L316" s="438"/>
      <c r="N316" s="466" t="s">
        <v>2014</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2030</v>
      </c>
      <c r="Q316" s="467" t="s">
        <v>46</v>
      </c>
      <c r="R316" s="467" t="str">
        <f t="shared" si="26"/>
        <v xml:space="preserve"> </v>
      </c>
      <c r="S316" s="467"/>
      <c r="T316" s="443" t="str">
        <f t="shared" si="24"/>
        <v/>
      </c>
    </row>
    <row r="317" spans="1:20">
      <c r="A317" s="474" t="s">
        <v>2017</v>
      </c>
      <c r="B317" s="475"/>
      <c r="C317" s="438" t="s">
        <v>8</v>
      </c>
      <c r="D317" s="438" t="s">
        <v>267</v>
      </c>
      <c r="E317" s="438" t="s">
        <v>268</v>
      </c>
      <c r="F317" s="438" t="s">
        <v>324</v>
      </c>
      <c r="G317" s="438" t="s">
        <v>269</v>
      </c>
      <c r="H317" s="438"/>
      <c r="I317" s="438"/>
      <c r="J317" s="438">
        <v>671</v>
      </c>
      <c r="K317" s="438" t="s">
        <v>47</v>
      </c>
      <c r="L317" s="438"/>
      <c r="N317" s="466" t="s">
        <v>2014</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2030</v>
      </c>
      <c r="Q317" s="467" t="s">
        <v>46</v>
      </c>
      <c r="R317" s="467" t="str">
        <f t="shared" si="26"/>
        <v xml:space="preserve"> </v>
      </c>
      <c r="S317" s="467"/>
      <c r="T317" s="443" t="str">
        <f t="shared" si="24"/>
        <v/>
      </c>
    </row>
    <row r="318" spans="1:20">
      <c r="A318" s="474" t="s">
        <v>2017</v>
      </c>
      <c r="B318" s="475"/>
      <c r="C318" s="438" t="s">
        <v>8</v>
      </c>
      <c r="D318" s="438" t="s">
        <v>267</v>
      </c>
      <c r="E318" s="438" t="s">
        <v>268</v>
      </c>
      <c r="F318" s="438" t="s">
        <v>324</v>
      </c>
      <c r="G318" s="438" t="s">
        <v>270</v>
      </c>
      <c r="H318" s="438"/>
      <c r="I318" s="438"/>
      <c r="J318" s="438">
        <v>672</v>
      </c>
      <c r="K318" s="438" t="s">
        <v>47</v>
      </c>
      <c r="L318" s="438"/>
      <c r="N318" s="466" t="s">
        <v>2014</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2030</v>
      </c>
      <c r="Q318" s="467" t="s">
        <v>46</v>
      </c>
      <c r="R318" s="467" t="str">
        <f t="shared" si="26"/>
        <v xml:space="preserve"> </v>
      </c>
      <c r="S318" s="467"/>
      <c r="T318" s="443" t="str">
        <f t="shared" si="24"/>
        <v/>
      </c>
    </row>
    <row r="319" spans="1:20">
      <c r="A319" s="474" t="s">
        <v>2017</v>
      </c>
      <c r="B319" s="475"/>
      <c r="C319" s="438" t="s">
        <v>8</v>
      </c>
      <c r="D319" s="438" t="s">
        <v>267</v>
      </c>
      <c r="E319" s="438" t="s">
        <v>268</v>
      </c>
      <c r="F319" s="438" t="s">
        <v>324</v>
      </c>
      <c r="G319" s="438" t="s">
        <v>271</v>
      </c>
      <c r="H319" s="438"/>
      <c r="I319" s="438"/>
      <c r="J319" s="438">
        <v>673</v>
      </c>
      <c r="K319" s="438" t="s">
        <v>47</v>
      </c>
      <c r="L319" s="438"/>
      <c r="N319" s="466" t="s">
        <v>2014</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2030</v>
      </c>
      <c r="Q319" s="467" t="s">
        <v>46</v>
      </c>
      <c r="R319" s="467" t="str">
        <f t="shared" si="26"/>
        <v xml:space="preserve"> </v>
      </c>
      <c r="S319" s="467"/>
      <c r="T319" s="443" t="str">
        <f t="shared" si="24"/>
        <v/>
      </c>
    </row>
    <row r="320" spans="1:20">
      <c r="A320" s="474" t="s">
        <v>2017</v>
      </c>
      <c r="B320" s="475"/>
      <c r="C320" s="438" t="s">
        <v>8</v>
      </c>
      <c r="D320" s="438" t="s">
        <v>267</v>
      </c>
      <c r="E320" s="438" t="s">
        <v>268</v>
      </c>
      <c r="F320" s="438" t="s">
        <v>325</v>
      </c>
      <c r="G320" s="438" t="s">
        <v>269</v>
      </c>
      <c r="H320" s="438"/>
      <c r="I320" s="438"/>
      <c r="J320" s="438">
        <v>674</v>
      </c>
      <c r="K320" s="438" t="s">
        <v>47</v>
      </c>
      <c r="L320" s="438"/>
      <c r="N320" s="466" t="s">
        <v>2014</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2030</v>
      </c>
      <c r="Q320" s="467" t="s">
        <v>46</v>
      </c>
      <c r="R320" s="467" t="str">
        <f t="shared" si="26"/>
        <v xml:space="preserve"> </v>
      </c>
      <c r="S320" s="467"/>
      <c r="T320" s="443" t="str">
        <f t="shared" si="24"/>
        <v/>
      </c>
    </row>
    <row r="321" spans="1:20">
      <c r="A321" s="474" t="s">
        <v>2017</v>
      </c>
      <c r="B321" s="475"/>
      <c r="C321" s="438" t="s">
        <v>8</v>
      </c>
      <c r="D321" s="438" t="s">
        <v>267</v>
      </c>
      <c r="E321" s="438" t="s">
        <v>268</v>
      </c>
      <c r="F321" s="438" t="s">
        <v>325</v>
      </c>
      <c r="G321" s="438" t="s">
        <v>270</v>
      </c>
      <c r="H321" s="438"/>
      <c r="I321" s="438"/>
      <c r="J321" s="438">
        <v>675</v>
      </c>
      <c r="K321" s="438" t="s">
        <v>47</v>
      </c>
      <c r="L321" s="438"/>
      <c r="N321" s="466" t="s">
        <v>2014</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2030</v>
      </c>
      <c r="Q321" s="467" t="s">
        <v>46</v>
      </c>
      <c r="R321" s="467" t="str">
        <f t="shared" si="26"/>
        <v xml:space="preserve"> </v>
      </c>
      <c r="S321" s="467"/>
      <c r="T321" s="443" t="str">
        <f t="shared" si="24"/>
        <v/>
      </c>
    </row>
    <row r="322" spans="1:20">
      <c r="A322" s="474" t="s">
        <v>2017</v>
      </c>
      <c r="B322" s="475"/>
      <c r="C322" s="438" t="s">
        <v>8</v>
      </c>
      <c r="D322" s="438" t="s">
        <v>267</v>
      </c>
      <c r="E322" s="438" t="s">
        <v>268</v>
      </c>
      <c r="F322" s="438" t="s">
        <v>325</v>
      </c>
      <c r="G322" s="438" t="s">
        <v>271</v>
      </c>
      <c r="H322" s="438"/>
      <c r="I322" s="438"/>
      <c r="J322" s="438">
        <v>676</v>
      </c>
      <c r="K322" s="438" t="s">
        <v>47</v>
      </c>
      <c r="L322" s="438"/>
      <c r="N322" s="466" t="s">
        <v>2014</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2030</v>
      </c>
      <c r="Q322" s="467" t="s">
        <v>46</v>
      </c>
      <c r="R322" s="467" t="str">
        <f t="shared" si="26"/>
        <v xml:space="preserve"> </v>
      </c>
      <c r="S322" s="467"/>
      <c r="T322" s="443" t="str">
        <f t="shared" si="24"/>
        <v/>
      </c>
    </row>
    <row r="323" spans="1:20">
      <c r="A323" s="474" t="s">
        <v>2017</v>
      </c>
      <c r="B323" s="475"/>
      <c r="C323" s="438" t="s">
        <v>8</v>
      </c>
      <c r="D323" s="438" t="s">
        <v>267</v>
      </c>
      <c r="E323" s="438" t="s">
        <v>268</v>
      </c>
      <c r="F323" s="438" t="s">
        <v>468</v>
      </c>
      <c r="G323" s="438" t="s">
        <v>269</v>
      </c>
      <c r="H323" s="438"/>
      <c r="I323" s="438"/>
      <c r="J323" s="438">
        <v>677</v>
      </c>
      <c r="K323" s="438" t="s">
        <v>47</v>
      </c>
      <c r="L323" s="438"/>
      <c r="N323" s="466" t="s">
        <v>2014</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2030</v>
      </c>
      <c r="Q323" s="467" t="s">
        <v>46</v>
      </c>
      <c r="R323" s="467" t="str">
        <f t="shared" si="26"/>
        <v xml:space="preserve"> </v>
      </c>
      <c r="S323" s="467"/>
      <c r="T323" s="443" t="str">
        <f t="shared" si="24"/>
        <v/>
      </c>
    </row>
    <row r="324" spans="1:20">
      <c r="A324" s="474" t="s">
        <v>2017</v>
      </c>
      <c r="B324" s="475"/>
      <c r="C324" s="438" t="s">
        <v>8</v>
      </c>
      <c r="D324" s="438" t="s">
        <v>267</v>
      </c>
      <c r="E324" s="438" t="s">
        <v>268</v>
      </c>
      <c r="F324" s="438" t="s">
        <v>468</v>
      </c>
      <c r="G324" s="438" t="s">
        <v>270</v>
      </c>
      <c r="H324" s="438"/>
      <c r="I324" s="438"/>
      <c r="J324" s="438">
        <v>678</v>
      </c>
      <c r="K324" s="438" t="s">
        <v>47</v>
      </c>
      <c r="L324" s="438"/>
      <c r="N324" s="466" t="s">
        <v>2014</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2030</v>
      </c>
      <c r="Q324" s="467" t="s">
        <v>46</v>
      </c>
      <c r="R324" s="467" t="str">
        <f t="shared" si="26"/>
        <v xml:space="preserve"> </v>
      </c>
      <c r="S324" s="467"/>
      <c r="T324" s="443" t="str">
        <f t="shared" ref="T324:T387" si="27">IF(K324="Yes",S324&amp;L324,"")</f>
        <v/>
      </c>
    </row>
    <row r="325" spans="1:20">
      <c r="A325" s="474" t="s">
        <v>2017</v>
      </c>
      <c r="B325" s="475"/>
      <c r="C325" s="438" t="s">
        <v>8</v>
      </c>
      <c r="D325" s="438" t="s">
        <v>267</v>
      </c>
      <c r="E325" s="438" t="s">
        <v>268</v>
      </c>
      <c r="F325" s="438" t="s">
        <v>468</v>
      </c>
      <c r="G325" s="438" t="s">
        <v>271</v>
      </c>
      <c r="H325" s="438"/>
      <c r="I325" s="438"/>
      <c r="J325" s="438">
        <v>679</v>
      </c>
      <c r="K325" s="438" t="s">
        <v>47</v>
      </c>
      <c r="L325" s="438"/>
      <c r="N325" s="466" t="s">
        <v>2014</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2030</v>
      </c>
      <c r="Q325" s="467" t="s">
        <v>46</v>
      </c>
      <c r="R325" s="467" t="str">
        <f t="shared" si="26"/>
        <v xml:space="preserve"> </v>
      </c>
      <c r="S325" s="467"/>
      <c r="T325" s="443" t="str">
        <f t="shared" si="27"/>
        <v/>
      </c>
    </row>
    <row r="326" spans="1:20">
      <c r="A326" s="474" t="s">
        <v>2017</v>
      </c>
      <c r="B326" s="475"/>
      <c r="C326" s="438" t="s">
        <v>8</v>
      </c>
      <c r="D326" s="438" t="s">
        <v>267</v>
      </c>
      <c r="E326" s="438" t="s">
        <v>268</v>
      </c>
      <c r="F326" s="438" t="s">
        <v>477</v>
      </c>
      <c r="G326" s="438" t="s">
        <v>269</v>
      </c>
      <c r="H326" s="438"/>
      <c r="I326" s="438"/>
      <c r="J326" s="438">
        <v>680</v>
      </c>
      <c r="K326" s="438" t="s">
        <v>47</v>
      </c>
      <c r="L326" s="438"/>
      <c r="N326" s="466" t="s">
        <v>2014</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2030</v>
      </c>
      <c r="Q326" s="467" t="s">
        <v>46</v>
      </c>
      <c r="R326" s="467" t="str">
        <f t="shared" si="26"/>
        <v xml:space="preserve"> </v>
      </c>
      <c r="S326" s="467"/>
      <c r="T326" s="443" t="str">
        <f t="shared" si="27"/>
        <v/>
      </c>
    </row>
    <row r="327" spans="1:20">
      <c r="A327" s="474" t="s">
        <v>2017</v>
      </c>
      <c r="B327" s="475"/>
      <c r="C327" s="438" t="s">
        <v>8</v>
      </c>
      <c r="D327" s="438" t="s">
        <v>267</v>
      </c>
      <c r="E327" s="438" t="s">
        <v>268</v>
      </c>
      <c r="F327" s="438" t="s">
        <v>477</v>
      </c>
      <c r="G327" s="438" t="s">
        <v>270</v>
      </c>
      <c r="H327" s="438"/>
      <c r="I327" s="438"/>
      <c r="J327" s="438">
        <v>681</v>
      </c>
      <c r="K327" s="438" t="s">
        <v>47</v>
      </c>
      <c r="L327" s="438"/>
      <c r="N327" s="466" t="s">
        <v>2014</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2030</v>
      </c>
      <c r="Q327" s="467" t="s">
        <v>46</v>
      </c>
      <c r="R327" s="467" t="str">
        <f t="shared" si="26"/>
        <v xml:space="preserve"> </v>
      </c>
      <c r="S327" s="467"/>
      <c r="T327" s="443" t="str">
        <f t="shared" si="27"/>
        <v/>
      </c>
    </row>
    <row r="328" spans="1:20">
      <c r="A328" s="474" t="s">
        <v>2017</v>
      </c>
      <c r="B328" s="475"/>
      <c r="C328" s="438" t="s">
        <v>8</v>
      </c>
      <c r="D328" s="438" t="s">
        <v>267</v>
      </c>
      <c r="E328" s="438" t="s">
        <v>268</v>
      </c>
      <c r="F328" s="438" t="s">
        <v>477</v>
      </c>
      <c r="G328" s="438" t="s">
        <v>271</v>
      </c>
      <c r="H328" s="438" t="s">
        <v>328</v>
      </c>
      <c r="I328" s="438" t="s">
        <v>478</v>
      </c>
      <c r="J328" s="438">
        <v>182</v>
      </c>
      <c r="K328" s="438" t="s">
        <v>46</v>
      </c>
      <c r="L328" s="438" t="s">
        <v>1954</v>
      </c>
      <c r="N328" s="466" t="s">
        <v>2014</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2030</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2017</v>
      </c>
      <c r="B329" s="475"/>
      <c r="C329" s="438" t="s">
        <v>8</v>
      </c>
      <c r="D329" s="438" t="s">
        <v>267</v>
      </c>
      <c r="E329" s="438" t="s">
        <v>268</v>
      </c>
      <c r="F329" s="438" t="s">
        <v>1115</v>
      </c>
      <c r="G329" s="438" t="s">
        <v>269</v>
      </c>
      <c r="H329" s="438"/>
      <c r="I329" s="438"/>
      <c r="J329" s="438">
        <v>682</v>
      </c>
      <c r="K329" s="438" t="s">
        <v>47</v>
      </c>
      <c r="L329" s="438"/>
      <c r="N329" s="466" t="s">
        <v>2014</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2030</v>
      </c>
      <c r="Q329" s="467" t="s">
        <v>46</v>
      </c>
      <c r="R329" s="467" t="str">
        <f t="shared" si="26"/>
        <v xml:space="preserve"> </v>
      </c>
      <c r="S329" s="467"/>
      <c r="T329" s="443" t="str">
        <f t="shared" si="27"/>
        <v/>
      </c>
    </row>
    <row r="330" spans="1:20">
      <c r="A330" s="474" t="s">
        <v>2017</v>
      </c>
      <c r="B330" s="475"/>
      <c r="C330" s="438" t="s">
        <v>8</v>
      </c>
      <c r="D330" s="438" t="s">
        <v>267</v>
      </c>
      <c r="E330" s="438" t="s">
        <v>268</v>
      </c>
      <c r="F330" s="438" t="s">
        <v>1115</v>
      </c>
      <c r="G330" s="438" t="s">
        <v>270</v>
      </c>
      <c r="H330" s="438"/>
      <c r="I330" s="438"/>
      <c r="J330" s="438">
        <v>683</v>
      </c>
      <c r="K330" s="438" t="s">
        <v>47</v>
      </c>
      <c r="L330" s="438"/>
      <c r="N330" s="466" t="s">
        <v>2014</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2030</v>
      </c>
      <c r="Q330" s="467" t="s">
        <v>46</v>
      </c>
      <c r="R330" s="467" t="str">
        <f t="shared" si="26"/>
        <v xml:space="preserve"> </v>
      </c>
      <c r="S330" s="467"/>
      <c r="T330" s="443" t="str">
        <f t="shared" si="27"/>
        <v/>
      </c>
    </row>
    <row r="331" spans="1:20">
      <c r="A331" s="474" t="s">
        <v>2017</v>
      </c>
      <c r="B331" s="475"/>
      <c r="C331" s="438" t="s">
        <v>8</v>
      </c>
      <c r="D331" s="438" t="s">
        <v>267</v>
      </c>
      <c r="E331" s="438" t="s">
        <v>268</v>
      </c>
      <c r="F331" s="438" t="s">
        <v>1115</v>
      </c>
      <c r="G331" s="438" t="s">
        <v>271</v>
      </c>
      <c r="H331" s="438"/>
      <c r="I331" s="438"/>
      <c r="J331" s="438">
        <v>684</v>
      </c>
      <c r="K331" s="438" t="s">
        <v>47</v>
      </c>
      <c r="L331" s="438"/>
      <c r="N331" s="466" t="s">
        <v>2014</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2030</v>
      </c>
      <c r="Q331" s="467" t="s">
        <v>46</v>
      </c>
      <c r="R331" s="467" t="str">
        <f t="shared" si="26"/>
        <v xml:space="preserve"> </v>
      </c>
      <c r="S331" s="467"/>
      <c r="T331" s="443" t="str">
        <f t="shared" si="27"/>
        <v/>
      </c>
    </row>
    <row r="332" spans="1:20">
      <c r="A332" s="474" t="s">
        <v>2017</v>
      </c>
      <c r="B332" s="475"/>
      <c r="C332" s="438" t="s">
        <v>8</v>
      </c>
      <c r="D332" s="438" t="s">
        <v>267</v>
      </c>
      <c r="E332" s="438" t="s">
        <v>268</v>
      </c>
      <c r="F332" s="438" t="s">
        <v>1116</v>
      </c>
      <c r="G332" s="438" t="s">
        <v>269</v>
      </c>
      <c r="H332" s="438"/>
      <c r="I332" s="438"/>
      <c r="J332" s="438">
        <v>685</v>
      </c>
      <c r="K332" s="438" t="s">
        <v>47</v>
      </c>
      <c r="L332" s="438"/>
      <c r="N332" s="466" t="s">
        <v>2014</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2030</v>
      </c>
      <c r="Q332" s="467" t="s">
        <v>46</v>
      </c>
      <c r="R332" s="467" t="str">
        <f t="shared" si="26"/>
        <v xml:space="preserve"> </v>
      </c>
      <c r="S332" s="467"/>
      <c r="T332" s="443" t="str">
        <f t="shared" si="27"/>
        <v/>
      </c>
    </row>
    <row r="333" spans="1:20">
      <c r="A333" s="474" t="s">
        <v>2017</v>
      </c>
      <c r="B333" s="475"/>
      <c r="C333" s="438" t="s">
        <v>8</v>
      </c>
      <c r="D333" s="438" t="s">
        <v>267</v>
      </c>
      <c r="E333" s="438" t="s">
        <v>268</v>
      </c>
      <c r="F333" s="438" t="s">
        <v>1116</v>
      </c>
      <c r="G333" s="438" t="s">
        <v>270</v>
      </c>
      <c r="H333" s="438"/>
      <c r="I333" s="438"/>
      <c r="J333" s="438">
        <v>686</v>
      </c>
      <c r="K333" s="438" t="s">
        <v>47</v>
      </c>
      <c r="L333" s="438"/>
      <c r="N333" s="466" t="s">
        <v>2014</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2030</v>
      </c>
      <c r="Q333" s="467" t="s">
        <v>46</v>
      </c>
      <c r="R333" s="467" t="str">
        <f t="shared" si="26"/>
        <v xml:space="preserve"> </v>
      </c>
      <c r="S333" s="467"/>
      <c r="T333" s="443" t="str">
        <f t="shared" si="27"/>
        <v/>
      </c>
    </row>
    <row r="334" spans="1:20">
      <c r="A334" s="474" t="s">
        <v>2017</v>
      </c>
      <c r="B334" s="475"/>
      <c r="C334" s="438" t="s">
        <v>8</v>
      </c>
      <c r="D334" s="438" t="s">
        <v>267</v>
      </c>
      <c r="E334" s="438" t="s">
        <v>268</v>
      </c>
      <c r="F334" s="438" t="s">
        <v>1116</v>
      </c>
      <c r="G334" s="438" t="s">
        <v>271</v>
      </c>
      <c r="H334" s="438"/>
      <c r="I334" s="438"/>
      <c r="J334" s="438">
        <v>687</v>
      </c>
      <c r="K334" s="438" t="s">
        <v>47</v>
      </c>
      <c r="L334" s="438"/>
      <c r="N334" s="466" t="s">
        <v>2014</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2030</v>
      </c>
      <c r="Q334" s="467" t="s">
        <v>46</v>
      </c>
      <c r="R334" s="467" t="str">
        <f t="shared" si="26"/>
        <v xml:space="preserve"> </v>
      </c>
      <c r="S334" s="467"/>
      <c r="T334" s="443" t="str">
        <f t="shared" si="27"/>
        <v/>
      </c>
    </row>
    <row r="335" spans="1:20">
      <c r="A335" s="474" t="s">
        <v>2017</v>
      </c>
      <c r="B335" s="475"/>
      <c r="C335" s="438" t="s">
        <v>8</v>
      </c>
      <c r="D335" s="438" t="s">
        <v>267</v>
      </c>
      <c r="E335" s="438" t="s">
        <v>268</v>
      </c>
      <c r="F335" s="438" t="s">
        <v>1117</v>
      </c>
      <c r="G335" s="438" t="s">
        <v>269</v>
      </c>
      <c r="H335" s="438"/>
      <c r="I335" s="438"/>
      <c r="J335" s="438">
        <v>688</v>
      </c>
      <c r="K335" s="438" t="s">
        <v>47</v>
      </c>
      <c r="L335" s="438"/>
      <c r="N335" s="466" t="s">
        <v>2014</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2030</v>
      </c>
      <c r="Q335" s="467" t="s">
        <v>46</v>
      </c>
      <c r="R335" s="467" t="str">
        <f t="shared" si="26"/>
        <v xml:space="preserve"> </v>
      </c>
      <c r="S335" s="467"/>
      <c r="T335" s="443" t="str">
        <f t="shared" si="27"/>
        <v/>
      </c>
    </row>
    <row r="336" spans="1:20">
      <c r="A336" s="474" t="s">
        <v>2017</v>
      </c>
      <c r="B336" s="475"/>
      <c r="C336" s="438" t="s">
        <v>8</v>
      </c>
      <c r="D336" s="438" t="s">
        <v>267</v>
      </c>
      <c r="E336" s="438" t="s">
        <v>268</v>
      </c>
      <c r="F336" s="438" t="s">
        <v>1117</v>
      </c>
      <c r="G336" s="438" t="s">
        <v>270</v>
      </c>
      <c r="H336" s="438"/>
      <c r="I336" s="438"/>
      <c r="J336" s="438">
        <v>689</v>
      </c>
      <c r="K336" s="438" t="s">
        <v>47</v>
      </c>
      <c r="L336" s="438"/>
      <c r="N336" s="466" t="s">
        <v>2014</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2030</v>
      </c>
      <c r="Q336" s="467" t="s">
        <v>46</v>
      </c>
      <c r="R336" s="467" t="str">
        <f t="shared" si="26"/>
        <v xml:space="preserve"> </v>
      </c>
      <c r="S336" s="467"/>
      <c r="T336" s="443" t="str">
        <f t="shared" si="27"/>
        <v/>
      </c>
    </row>
    <row r="337" spans="1:21">
      <c r="A337" s="474" t="s">
        <v>2017</v>
      </c>
      <c r="B337" s="475"/>
      <c r="C337" s="438" t="s">
        <v>8</v>
      </c>
      <c r="D337" s="438" t="s">
        <v>267</v>
      </c>
      <c r="E337" s="438" t="s">
        <v>268</v>
      </c>
      <c r="F337" s="438" t="s">
        <v>1117</v>
      </c>
      <c r="G337" s="438" t="s">
        <v>271</v>
      </c>
      <c r="H337" s="438"/>
      <c r="I337" s="438"/>
      <c r="J337" s="438">
        <v>690</v>
      </c>
      <c r="K337" s="438" t="s">
        <v>47</v>
      </c>
      <c r="L337" s="438"/>
      <c r="N337" s="466" t="s">
        <v>2014</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2030</v>
      </c>
      <c r="Q337" s="467" t="s">
        <v>46</v>
      </c>
      <c r="R337" s="467" t="str">
        <f t="shared" si="26"/>
        <v xml:space="preserve"> </v>
      </c>
      <c r="S337" s="467"/>
      <c r="T337" s="443" t="str">
        <f t="shared" si="27"/>
        <v/>
      </c>
    </row>
    <row r="338" spans="1:21" s="439" customFormat="1">
      <c r="A338" s="439" t="s">
        <v>2016</v>
      </c>
      <c r="B338" s="456"/>
      <c r="C338" s="439" t="s">
        <v>8</v>
      </c>
      <c r="D338" s="439" t="s">
        <v>638</v>
      </c>
      <c r="E338" s="439" t="str">
        <f>E339</f>
        <v>Percent Reduction in Soft Costs of Capacity Construction</v>
      </c>
      <c r="M338" s="456"/>
      <c r="N338" s="471" t="s">
        <v>2014</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2030</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2017</v>
      </c>
      <c r="B339" s="475"/>
      <c r="C339" s="438" t="s">
        <v>8</v>
      </c>
      <c r="D339" s="438" t="s">
        <v>638</v>
      </c>
      <c r="E339" s="438" t="s">
        <v>639</v>
      </c>
      <c r="F339" s="438" t="s">
        <v>472</v>
      </c>
      <c r="G339" s="438"/>
      <c r="H339" s="438" t="s">
        <v>475</v>
      </c>
      <c r="I339" s="438"/>
      <c r="J339" s="438">
        <v>194</v>
      </c>
      <c r="K339" s="438" t="s">
        <v>46</v>
      </c>
      <c r="L339" s="438" t="s">
        <v>1810</v>
      </c>
      <c r="N339" s="466" t="s">
        <v>2014</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2030</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2017</v>
      </c>
      <c r="B340" s="475"/>
      <c r="C340" s="438" t="s">
        <v>8</v>
      </c>
      <c r="D340" s="438" t="s">
        <v>638</v>
      </c>
      <c r="E340" s="438" t="s">
        <v>639</v>
      </c>
      <c r="F340" s="438" t="s">
        <v>82</v>
      </c>
      <c r="G340" s="438"/>
      <c r="H340" s="438" t="s">
        <v>96</v>
      </c>
      <c r="I340" s="438"/>
      <c r="J340" s="438">
        <v>195</v>
      </c>
      <c r="K340" s="438" t="s">
        <v>46</v>
      </c>
      <c r="L340" s="438" t="s">
        <v>1810</v>
      </c>
      <c r="N340" s="466" t="s">
        <v>2014</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2030</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2017</v>
      </c>
      <c r="B341" s="475"/>
      <c r="C341" s="438" t="s">
        <v>8</v>
      </c>
      <c r="D341" s="438" t="s">
        <v>638</v>
      </c>
      <c r="E341" s="438" t="s">
        <v>639</v>
      </c>
      <c r="F341" s="438" t="s">
        <v>477</v>
      </c>
      <c r="G341" s="438"/>
      <c r="H341" s="438" t="s">
        <v>478</v>
      </c>
      <c r="I341" s="438"/>
      <c r="J341" s="438">
        <v>196</v>
      </c>
      <c r="K341" s="438" t="s">
        <v>46</v>
      </c>
      <c r="L341" s="438" t="s">
        <v>1810</v>
      </c>
      <c r="N341" s="466" t="s">
        <v>2014</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2030</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2016</v>
      </c>
      <c r="B342" s="456"/>
      <c r="C342" s="439" t="s">
        <v>8</v>
      </c>
      <c r="D342" s="439" t="s">
        <v>264</v>
      </c>
      <c r="E342" s="439" t="s">
        <v>297</v>
      </c>
      <c r="F342" s="439"/>
      <c r="G342" s="439"/>
      <c r="H342" s="439"/>
      <c r="I342" s="439"/>
      <c r="J342" s="439">
        <v>145</v>
      </c>
      <c r="K342" s="439" t="s">
        <v>46</v>
      </c>
      <c r="L342" s="439" t="s">
        <v>1870</v>
      </c>
      <c r="M342" s="456"/>
      <c r="N342" s="471" t="s">
        <v>2014</v>
      </c>
      <c r="O342" s="471" t="str">
        <f>INDEX('Standard Descriptions'!$E:$E,MATCH(Guidance!E342,'Standard Descriptions'!$C:$C,0))</f>
        <v xml:space="preserve"> This policy specifies the reduction in transmission and distribution losses that will be achieved by 2050. // </v>
      </c>
      <c r="P342" s="439" t="s">
        <v>2030</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2016</v>
      </c>
      <c r="B343" s="456"/>
      <c r="C343" s="439" t="s">
        <v>8</v>
      </c>
      <c r="D343" s="439" t="s">
        <v>1160</v>
      </c>
      <c r="E343" s="439" t="str">
        <f>E344</f>
        <v>Perc Subsidy for Elec Capacity Construction</v>
      </c>
      <c r="F343" s="439"/>
      <c r="G343" s="439"/>
      <c r="H343" s="439"/>
      <c r="I343" s="439"/>
      <c r="J343" s="439"/>
      <c r="K343" s="439"/>
      <c r="L343" s="439"/>
      <c r="M343" s="456"/>
      <c r="N343" s="471" t="s">
        <v>2014</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2030</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2017</v>
      </c>
      <c r="B344" s="475"/>
      <c r="C344" s="438" t="s">
        <v>8</v>
      </c>
      <c r="D344" s="438" t="s">
        <v>1160</v>
      </c>
      <c r="E344" s="438" t="s">
        <v>1162</v>
      </c>
      <c r="F344" s="438" t="s">
        <v>471</v>
      </c>
      <c r="G344" s="438"/>
      <c r="H344" s="438" t="s">
        <v>470</v>
      </c>
      <c r="I344" s="438"/>
      <c r="J344" s="438">
        <v>691</v>
      </c>
      <c r="K344" s="438" t="s">
        <v>47</v>
      </c>
      <c r="L344" s="438"/>
      <c r="N344" s="466" t="s">
        <v>2014</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2030</v>
      </c>
      <c r="Q344" s="467" t="s">
        <v>46</v>
      </c>
      <c r="R344" s="467" t="str">
        <f t="shared" ref="R344:R356" si="29">H344&amp;" "&amp;I344</f>
        <v xml:space="preserve">Hard Coal </v>
      </c>
      <c r="S344" s="467" t="str">
        <f t="shared" si="28"/>
        <v>//**Hard Coal : **</v>
      </c>
      <c r="T344" s="443" t="str">
        <f t="shared" si="27"/>
        <v/>
      </c>
    </row>
    <row r="345" spans="1:21">
      <c r="A345" s="474" t="s">
        <v>2017</v>
      </c>
      <c r="B345" s="475"/>
      <c r="C345" s="438" t="s">
        <v>8</v>
      </c>
      <c r="D345" s="438" t="s">
        <v>1160</v>
      </c>
      <c r="E345" s="438" t="s">
        <v>1162</v>
      </c>
      <c r="F345" s="438" t="s">
        <v>79</v>
      </c>
      <c r="G345" s="438"/>
      <c r="H345" s="438" t="s">
        <v>93</v>
      </c>
      <c r="I345" s="438"/>
      <c r="J345" s="438">
        <v>692</v>
      </c>
      <c r="K345" s="438" t="s">
        <v>47</v>
      </c>
      <c r="L345" s="438"/>
      <c r="N345" s="466" t="s">
        <v>2014</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2030</v>
      </c>
      <c r="Q345" s="467" t="s">
        <v>46</v>
      </c>
      <c r="R345" s="467" t="str">
        <f t="shared" si="29"/>
        <v xml:space="preserve">Natural Gas </v>
      </c>
      <c r="S345" s="467" t="str">
        <f t="shared" si="28"/>
        <v>//**Natural Gas : **</v>
      </c>
      <c r="T345" s="443" t="str">
        <f t="shared" si="27"/>
        <v/>
      </c>
    </row>
    <row r="346" spans="1:21">
      <c r="A346" s="474" t="s">
        <v>2017</v>
      </c>
      <c r="B346" s="475"/>
      <c r="C346" s="438" t="s">
        <v>8</v>
      </c>
      <c r="D346" s="438" t="s">
        <v>1160</v>
      </c>
      <c r="E346" s="438" t="s">
        <v>1162</v>
      </c>
      <c r="F346" s="438" t="s">
        <v>80</v>
      </c>
      <c r="G346" s="438"/>
      <c r="H346" s="438" t="s">
        <v>94</v>
      </c>
      <c r="I346" s="438"/>
      <c r="J346" s="438">
        <v>517</v>
      </c>
      <c r="K346" s="438" t="s">
        <v>47</v>
      </c>
      <c r="L346" s="438" t="s">
        <v>1955</v>
      </c>
      <c r="N346" s="466" t="s">
        <v>2014</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2030</v>
      </c>
      <c r="Q346" s="467" t="s">
        <v>46</v>
      </c>
      <c r="R346" s="467" t="str">
        <f t="shared" si="29"/>
        <v xml:space="preserve">Nuclear </v>
      </c>
      <c r="S346" s="467" t="str">
        <f t="shared" si="28"/>
        <v>//**Nuclear : **</v>
      </c>
      <c r="T346" s="443" t="str">
        <f t="shared" si="27"/>
        <v/>
      </c>
    </row>
    <row r="347" spans="1:21">
      <c r="A347" s="474" t="s">
        <v>2017</v>
      </c>
      <c r="B347" s="475"/>
      <c r="C347" s="438" t="s">
        <v>8</v>
      </c>
      <c r="D347" s="438" t="s">
        <v>1160</v>
      </c>
      <c r="E347" s="438" t="s">
        <v>1162</v>
      </c>
      <c r="F347" s="438" t="s">
        <v>81</v>
      </c>
      <c r="G347" s="438"/>
      <c r="H347" s="438" t="s">
        <v>95</v>
      </c>
      <c r="I347" s="438"/>
      <c r="J347" s="438">
        <v>693</v>
      </c>
      <c r="K347" s="438" t="s">
        <v>47</v>
      </c>
      <c r="L347" s="438"/>
      <c r="N347" s="466" t="s">
        <v>2014</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2030</v>
      </c>
      <c r="Q347" s="467" t="s">
        <v>46</v>
      </c>
      <c r="R347" s="467" t="str">
        <f t="shared" si="29"/>
        <v xml:space="preserve">Hydro </v>
      </c>
      <c r="S347" s="467" t="str">
        <f t="shared" si="28"/>
        <v>//**Hydro : **</v>
      </c>
      <c r="T347" s="443" t="str">
        <f t="shared" si="27"/>
        <v/>
      </c>
    </row>
    <row r="348" spans="1:21">
      <c r="A348" s="474" t="s">
        <v>2017</v>
      </c>
      <c r="B348" s="475"/>
      <c r="C348" s="438" t="s">
        <v>8</v>
      </c>
      <c r="D348" s="438" t="s">
        <v>1160</v>
      </c>
      <c r="E348" s="438" t="s">
        <v>1162</v>
      </c>
      <c r="F348" s="438" t="s">
        <v>472</v>
      </c>
      <c r="G348" s="438"/>
      <c r="H348" s="438" t="s">
        <v>475</v>
      </c>
      <c r="I348" s="438"/>
      <c r="J348" s="438">
        <v>518</v>
      </c>
      <c r="K348" s="438" t="s">
        <v>46</v>
      </c>
      <c r="L348" s="438" t="s">
        <v>1956</v>
      </c>
      <c r="N348" s="466" t="s">
        <v>2014</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2030</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2017</v>
      </c>
      <c r="B349" s="475"/>
      <c r="C349" s="438" t="s">
        <v>8</v>
      </c>
      <c r="D349" s="438" t="s">
        <v>1160</v>
      </c>
      <c r="E349" s="438" t="s">
        <v>1162</v>
      </c>
      <c r="F349" s="438" t="s">
        <v>82</v>
      </c>
      <c r="G349" s="438"/>
      <c r="H349" s="438" t="s">
        <v>96</v>
      </c>
      <c r="I349" s="438"/>
      <c r="J349" s="438">
        <v>519</v>
      </c>
      <c r="K349" s="438" t="s">
        <v>46</v>
      </c>
      <c r="L349" s="438" t="s">
        <v>1957</v>
      </c>
      <c r="N349" s="466" t="s">
        <v>2014</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2030</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2017</v>
      </c>
      <c r="B350" s="475"/>
      <c r="C350" s="438" t="s">
        <v>8</v>
      </c>
      <c r="D350" s="438" t="s">
        <v>1160</v>
      </c>
      <c r="E350" s="438" t="s">
        <v>1162</v>
      </c>
      <c r="F350" s="438" t="s">
        <v>83</v>
      </c>
      <c r="G350" s="438"/>
      <c r="H350" s="438" t="s">
        <v>97</v>
      </c>
      <c r="I350" s="438"/>
      <c r="J350" s="438">
        <v>520</v>
      </c>
      <c r="K350" s="438" t="s">
        <v>46</v>
      </c>
      <c r="L350" s="438" t="s">
        <v>1958</v>
      </c>
      <c r="N350" s="466" t="s">
        <v>2014</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2030</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2017</v>
      </c>
      <c r="B351" s="475"/>
      <c r="C351" s="438" t="s">
        <v>8</v>
      </c>
      <c r="D351" s="438" t="s">
        <v>1160</v>
      </c>
      <c r="E351" s="438" t="s">
        <v>1162</v>
      </c>
      <c r="F351" s="438" t="s">
        <v>84</v>
      </c>
      <c r="G351" s="438"/>
      <c r="H351" s="438" t="s">
        <v>98</v>
      </c>
      <c r="I351" s="438"/>
      <c r="J351" s="438">
        <v>521</v>
      </c>
      <c r="K351" s="438" t="s">
        <v>46</v>
      </c>
      <c r="L351" s="438" t="s">
        <v>1959</v>
      </c>
      <c r="N351" s="466" t="s">
        <v>2014</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2030</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2017</v>
      </c>
      <c r="B352" s="475"/>
      <c r="C352" s="438" t="s">
        <v>8</v>
      </c>
      <c r="D352" s="438" t="s">
        <v>1160</v>
      </c>
      <c r="E352" s="438" t="s">
        <v>1162</v>
      </c>
      <c r="F352" s="438" t="s">
        <v>468</v>
      </c>
      <c r="G352" s="438"/>
      <c r="H352" s="438" t="s">
        <v>467</v>
      </c>
      <c r="I352" s="438"/>
      <c r="J352" s="438">
        <v>694</v>
      </c>
      <c r="K352" s="438" t="s">
        <v>47</v>
      </c>
      <c r="L352" s="438"/>
      <c r="N352" s="466" t="s">
        <v>2014</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2030</v>
      </c>
      <c r="Q352" s="467" t="s">
        <v>46</v>
      </c>
      <c r="R352" s="467" t="str">
        <f t="shared" si="29"/>
        <v xml:space="preserve">Lignite </v>
      </c>
      <c r="S352" s="467" t="str">
        <f t="shared" si="28"/>
        <v>//**Lignite : **</v>
      </c>
      <c r="T352" s="443" t="str">
        <f t="shared" si="27"/>
        <v/>
      </c>
    </row>
    <row r="353" spans="1:21">
      <c r="A353" s="474" t="s">
        <v>2017</v>
      </c>
      <c r="B353" s="475"/>
      <c r="C353" s="438" t="s">
        <v>8</v>
      </c>
      <c r="D353" s="438" t="s">
        <v>1160</v>
      </c>
      <c r="E353" s="438" t="s">
        <v>1162</v>
      </c>
      <c r="F353" s="438" t="s">
        <v>477</v>
      </c>
      <c r="G353" s="438"/>
      <c r="H353" s="438" t="s">
        <v>478</v>
      </c>
      <c r="I353" s="438"/>
      <c r="J353" s="438">
        <v>522</v>
      </c>
      <c r="K353" s="438" t="s">
        <v>46</v>
      </c>
      <c r="L353" s="438" t="s">
        <v>1960</v>
      </c>
      <c r="N353" s="466" t="s">
        <v>2014</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2030</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2017</v>
      </c>
      <c r="B354" s="475"/>
      <c r="C354" s="438" t="s">
        <v>8</v>
      </c>
      <c r="D354" s="438" t="s">
        <v>1160</v>
      </c>
      <c r="E354" s="438" t="s">
        <v>1162</v>
      </c>
      <c r="F354" s="438" t="s">
        <v>1115</v>
      </c>
      <c r="G354" s="438"/>
      <c r="H354" s="438" t="s">
        <v>805</v>
      </c>
      <c r="I354" s="438"/>
      <c r="J354" s="438">
        <v>695</v>
      </c>
      <c r="K354" s="438" t="s">
        <v>47</v>
      </c>
      <c r="L354" s="438"/>
      <c r="N354" s="466" t="s">
        <v>2014</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2030</v>
      </c>
      <c r="Q354" s="467" t="s">
        <v>46</v>
      </c>
      <c r="R354" s="467" t="str">
        <f t="shared" si="29"/>
        <v xml:space="preserve">Crude Oil </v>
      </c>
      <c r="S354" s="467" t="str">
        <f t="shared" si="28"/>
        <v>//**Crude Oil : **</v>
      </c>
      <c r="T354" s="443" t="str">
        <f t="shared" si="27"/>
        <v/>
      </c>
    </row>
    <row r="355" spans="1:21">
      <c r="A355" s="474" t="s">
        <v>2017</v>
      </c>
      <c r="B355" s="475"/>
      <c r="C355" s="438" t="s">
        <v>8</v>
      </c>
      <c r="D355" s="438" t="s">
        <v>1160</v>
      </c>
      <c r="E355" s="438" t="s">
        <v>1162</v>
      </c>
      <c r="F355" s="438" t="s">
        <v>1116</v>
      </c>
      <c r="G355" s="438"/>
      <c r="H355" s="438" t="s">
        <v>946</v>
      </c>
      <c r="I355" s="438"/>
      <c r="J355" s="438">
        <v>696</v>
      </c>
      <c r="K355" s="438" t="s">
        <v>47</v>
      </c>
      <c r="L355" s="438"/>
      <c r="N355" s="466" t="s">
        <v>2014</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2030</v>
      </c>
      <c r="Q355" s="467" t="s">
        <v>46</v>
      </c>
      <c r="R355" s="467" t="str">
        <f t="shared" si="29"/>
        <v xml:space="preserve">Heavy or Residual Fuel Oil </v>
      </c>
      <c r="S355" s="467" t="str">
        <f t="shared" si="28"/>
        <v>//**Heavy or Residual Fuel Oil : **</v>
      </c>
      <c r="T355" s="443" t="str">
        <f t="shared" si="27"/>
        <v/>
      </c>
    </row>
    <row r="356" spans="1:21">
      <c r="A356" s="474" t="s">
        <v>2017</v>
      </c>
      <c r="B356" s="475"/>
      <c r="C356" s="438" t="s">
        <v>8</v>
      </c>
      <c r="D356" s="438" t="s">
        <v>1160</v>
      </c>
      <c r="E356" s="438" t="s">
        <v>1162</v>
      </c>
      <c r="F356" s="438" t="s">
        <v>1117</v>
      </c>
      <c r="G356" s="438"/>
      <c r="H356" s="438" t="s">
        <v>807</v>
      </c>
      <c r="I356" s="438"/>
      <c r="J356" s="438">
        <v>697</v>
      </c>
      <c r="K356" s="438" t="s">
        <v>47</v>
      </c>
      <c r="L356" s="438"/>
      <c r="N356" s="466" t="s">
        <v>2014</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2030</v>
      </c>
      <c r="Q356" s="467" t="s">
        <v>46</v>
      </c>
      <c r="R356" s="467" t="str">
        <f t="shared" si="29"/>
        <v xml:space="preserve">Municipal Solid Waste </v>
      </c>
      <c r="S356" s="467" t="str">
        <f t="shared" si="28"/>
        <v>//**Municipal Solid Waste : **</v>
      </c>
      <c r="T356" s="443" t="str">
        <f t="shared" si="27"/>
        <v/>
      </c>
    </row>
    <row r="357" spans="1:21" s="440" customFormat="1">
      <c r="A357" s="440" t="s">
        <v>2016</v>
      </c>
      <c r="B357" s="436"/>
      <c r="C357" s="440" t="s">
        <v>8</v>
      </c>
      <c r="D357" s="440" t="s">
        <v>18</v>
      </c>
      <c r="E357" s="440" t="str">
        <f>E358</f>
        <v>Subsidy for Elec Production by Fuel</v>
      </c>
      <c r="M357" s="436"/>
      <c r="N357" s="469" t="s">
        <v>2014</v>
      </c>
      <c r="O357" s="469" t="str">
        <f>INDEX('Standard Descriptions'!$E:$E,MATCH(Guidance!E357,'Standard Descriptions'!$C:$C,0))</f>
        <v xml:space="preserve"> This policy is a subsidy paid by the government to suppliers of electricity per unit of electricity generated from the selected plant type(s). // </v>
      </c>
      <c r="P357" s="440" t="s">
        <v>2030</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2017</v>
      </c>
      <c r="B358" s="475"/>
      <c r="C358" s="438" t="s">
        <v>8</v>
      </c>
      <c r="D358" s="438" t="s">
        <v>18</v>
      </c>
      <c r="E358" s="438" t="s">
        <v>137</v>
      </c>
      <c r="F358" s="438" t="s">
        <v>471</v>
      </c>
      <c r="G358" s="438"/>
      <c r="H358" s="438" t="s">
        <v>470</v>
      </c>
      <c r="I358" s="438"/>
      <c r="J358" s="438">
        <v>698</v>
      </c>
      <c r="K358" s="438" t="s">
        <v>47</v>
      </c>
      <c r="L358" s="438"/>
      <c r="N358" s="466" t="s">
        <v>2014</v>
      </c>
      <c r="O358" s="466" t="str">
        <f>INDEX('Standard Descriptions'!$E:$E,MATCH(Guidance!E358,'Standard Descriptions'!$C:$C,0))</f>
        <v xml:space="preserve"> This policy is a subsidy paid by the government to suppliers of electricity per unit of electricity generated from the selected plant type(s). // </v>
      </c>
      <c r="P358" s="467" t="s">
        <v>2030</v>
      </c>
      <c r="Q358" s="467" t="s">
        <v>46</v>
      </c>
      <c r="R358" s="467" t="str">
        <f t="shared" ref="R358:R370" si="30">H358&amp;" "&amp;I358</f>
        <v xml:space="preserve">Hard Coal </v>
      </c>
      <c r="S358" s="467" t="str">
        <f t="shared" si="28"/>
        <v>//**Hard Coal : **</v>
      </c>
      <c r="T358" s="443" t="str">
        <f t="shared" si="27"/>
        <v/>
      </c>
    </row>
    <row r="359" spans="1:21">
      <c r="A359" s="474" t="s">
        <v>2017</v>
      </c>
      <c r="B359" s="475"/>
      <c r="C359" s="438" t="s">
        <v>8</v>
      </c>
      <c r="D359" s="438" t="s">
        <v>18</v>
      </c>
      <c r="E359" s="438" t="s">
        <v>137</v>
      </c>
      <c r="F359" s="438" t="s">
        <v>79</v>
      </c>
      <c r="G359" s="438"/>
      <c r="H359" s="438" t="s">
        <v>93</v>
      </c>
      <c r="I359" s="438"/>
      <c r="J359" s="438">
        <v>699</v>
      </c>
      <c r="K359" s="438" t="s">
        <v>47</v>
      </c>
      <c r="L359" s="438"/>
      <c r="N359" s="466" t="s">
        <v>2014</v>
      </c>
      <c r="O359" s="466" t="str">
        <f>INDEX('Standard Descriptions'!$E:$E,MATCH(Guidance!E359,'Standard Descriptions'!$C:$C,0))</f>
        <v xml:space="preserve"> This policy is a subsidy paid by the government to suppliers of electricity per unit of electricity generated from the selected plant type(s). // </v>
      </c>
      <c r="P359" s="467" t="s">
        <v>2030</v>
      </c>
      <c r="Q359" s="467" t="s">
        <v>46</v>
      </c>
      <c r="R359" s="467" t="str">
        <f t="shared" si="30"/>
        <v xml:space="preserve">Natural Gas </v>
      </c>
      <c r="S359" s="467" t="str">
        <f t="shared" si="28"/>
        <v>//**Natural Gas : **</v>
      </c>
      <c r="T359" s="443" t="str">
        <f t="shared" si="27"/>
        <v/>
      </c>
    </row>
    <row r="360" spans="1:21">
      <c r="A360" s="474" t="s">
        <v>2017</v>
      </c>
      <c r="B360" s="475"/>
      <c r="C360" s="438" t="s">
        <v>8</v>
      </c>
      <c r="D360" s="438" t="s">
        <v>18</v>
      </c>
      <c r="E360" s="438" t="s">
        <v>137</v>
      </c>
      <c r="F360" s="438" t="s">
        <v>80</v>
      </c>
      <c r="G360" s="438"/>
      <c r="H360" s="438" t="s">
        <v>94</v>
      </c>
      <c r="I360" s="438"/>
      <c r="J360" s="438">
        <v>37</v>
      </c>
      <c r="K360" s="438" t="s">
        <v>47</v>
      </c>
      <c r="L360" s="438" t="s">
        <v>1961</v>
      </c>
      <c r="N360" s="466" t="s">
        <v>2014</v>
      </c>
      <c r="O360" s="466" t="str">
        <f>INDEX('Standard Descriptions'!$E:$E,MATCH(Guidance!E360,'Standard Descriptions'!$C:$C,0))</f>
        <v xml:space="preserve"> This policy is a subsidy paid by the government to suppliers of electricity per unit of electricity generated from the selected plant type(s). // </v>
      </c>
      <c r="P360" s="467" t="s">
        <v>2030</v>
      </c>
      <c r="Q360" s="467" t="s">
        <v>46</v>
      </c>
      <c r="R360" s="467" t="str">
        <f t="shared" si="30"/>
        <v xml:space="preserve">Nuclear </v>
      </c>
      <c r="S360" s="467" t="str">
        <f t="shared" si="28"/>
        <v>//**Nuclear : **</v>
      </c>
      <c r="T360" s="443" t="str">
        <f t="shared" si="27"/>
        <v/>
      </c>
    </row>
    <row r="361" spans="1:21">
      <c r="A361" s="474" t="s">
        <v>2017</v>
      </c>
      <c r="B361" s="475"/>
      <c r="C361" s="438" t="s">
        <v>8</v>
      </c>
      <c r="D361" s="438" t="s">
        <v>18</v>
      </c>
      <c r="E361" s="438" t="s">
        <v>137</v>
      </c>
      <c r="F361" s="438" t="s">
        <v>81</v>
      </c>
      <c r="G361" s="438"/>
      <c r="H361" s="438" t="s">
        <v>95</v>
      </c>
      <c r="I361" s="438"/>
      <c r="J361" s="438">
        <v>700</v>
      </c>
      <c r="K361" s="438" t="s">
        <v>47</v>
      </c>
      <c r="L361" s="438"/>
      <c r="N361" s="466" t="s">
        <v>2014</v>
      </c>
      <c r="O361" s="466" t="str">
        <f>INDEX('Standard Descriptions'!$E:$E,MATCH(Guidance!E361,'Standard Descriptions'!$C:$C,0))</f>
        <v xml:space="preserve"> This policy is a subsidy paid by the government to suppliers of electricity per unit of electricity generated from the selected plant type(s). // </v>
      </c>
      <c r="P361" s="467" t="s">
        <v>2030</v>
      </c>
      <c r="Q361" s="467" t="s">
        <v>46</v>
      </c>
      <c r="R361" s="467" t="str">
        <f t="shared" si="30"/>
        <v xml:space="preserve">Hydro </v>
      </c>
      <c r="S361" s="467" t="str">
        <f t="shared" si="28"/>
        <v>//**Hydro : **</v>
      </c>
      <c r="T361" s="443" t="str">
        <f t="shared" si="27"/>
        <v/>
      </c>
    </row>
    <row r="362" spans="1:21">
      <c r="A362" s="474" t="s">
        <v>2017</v>
      </c>
      <c r="B362" s="475"/>
      <c r="C362" s="438" t="s">
        <v>8</v>
      </c>
      <c r="D362" s="438" t="s">
        <v>18</v>
      </c>
      <c r="E362" s="438" t="s">
        <v>137</v>
      </c>
      <c r="F362" s="438" t="s">
        <v>472</v>
      </c>
      <c r="G362" s="438"/>
      <c r="H362" s="438" t="s">
        <v>475</v>
      </c>
      <c r="I362" s="438"/>
      <c r="J362" s="438">
        <v>39</v>
      </c>
      <c r="K362" s="438" t="s">
        <v>46</v>
      </c>
      <c r="L362" s="438" t="s">
        <v>1962</v>
      </c>
      <c r="N362" s="466" t="s">
        <v>2014</v>
      </c>
      <c r="O362" s="466" t="str">
        <f>INDEX('Standard Descriptions'!$E:$E,MATCH(Guidance!E362,'Standard Descriptions'!$C:$C,0))</f>
        <v xml:space="preserve"> This policy is a subsidy paid by the government to suppliers of electricity per unit of electricity generated from the selected plant type(s). // </v>
      </c>
      <c r="P362" s="467" t="s">
        <v>2030</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2017</v>
      </c>
      <c r="B363" s="475"/>
      <c r="C363" s="438" t="s">
        <v>8</v>
      </c>
      <c r="D363" s="438" t="s">
        <v>18</v>
      </c>
      <c r="E363" s="438" t="s">
        <v>137</v>
      </c>
      <c r="F363" s="438" t="s">
        <v>82</v>
      </c>
      <c r="G363" s="438"/>
      <c r="H363" s="438" t="s">
        <v>96</v>
      </c>
      <c r="I363" s="438"/>
      <c r="J363" s="438">
        <v>40</v>
      </c>
      <c r="K363" s="438" t="s">
        <v>46</v>
      </c>
      <c r="L363" s="438" t="s">
        <v>1963</v>
      </c>
      <c r="N363" s="466" t="s">
        <v>2014</v>
      </c>
      <c r="O363" s="466" t="str">
        <f>INDEX('Standard Descriptions'!$E:$E,MATCH(Guidance!E363,'Standard Descriptions'!$C:$C,0))</f>
        <v xml:space="preserve"> This policy is a subsidy paid by the government to suppliers of electricity per unit of electricity generated from the selected plant type(s). // </v>
      </c>
      <c r="P363" s="467" t="s">
        <v>2030</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2017</v>
      </c>
      <c r="B364" s="475"/>
      <c r="C364" s="438" t="s">
        <v>8</v>
      </c>
      <c r="D364" s="438" t="s">
        <v>18</v>
      </c>
      <c r="E364" s="438" t="s">
        <v>137</v>
      </c>
      <c r="F364" s="438" t="s">
        <v>83</v>
      </c>
      <c r="G364" s="438"/>
      <c r="H364" s="438" t="s">
        <v>97</v>
      </c>
      <c r="I364" s="438"/>
      <c r="J364" s="438">
        <v>41</v>
      </c>
      <c r="K364" s="438" t="s">
        <v>46</v>
      </c>
      <c r="L364" s="438" t="s">
        <v>1963</v>
      </c>
      <c r="N364" s="466" t="s">
        <v>2014</v>
      </c>
      <c r="O364" s="466" t="str">
        <f>INDEX('Standard Descriptions'!$E:$E,MATCH(Guidance!E364,'Standard Descriptions'!$C:$C,0))</f>
        <v xml:space="preserve"> This policy is a subsidy paid by the government to suppliers of electricity per unit of electricity generated from the selected plant type(s). // </v>
      </c>
      <c r="P364" s="467" t="s">
        <v>2030</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2017</v>
      </c>
      <c r="B365" s="475"/>
      <c r="C365" s="438" t="s">
        <v>8</v>
      </c>
      <c r="D365" s="438" t="s">
        <v>18</v>
      </c>
      <c r="E365" s="438" t="s">
        <v>137</v>
      </c>
      <c r="F365" s="438" t="s">
        <v>84</v>
      </c>
      <c r="G365" s="438"/>
      <c r="H365" s="438" t="s">
        <v>98</v>
      </c>
      <c r="I365" s="438"/>
      <c r="J365" s="438">
        <v>42</v>
      </c>
      <c r="K365" s="438" t="s">
        <v>46</v>
      </c>
      <c r="L365" s="438" t="s">
        <v>1963</v>
      </c>
      <c r="N365" s="466" t="s">
        <v>2014</v>
      </c>
      <c r="O365" s="466" t="str">
        <f>INDEX('Standard Descriptions'!$E:$E,MATCH(Guidance!E365,'Standard Descriptions'!$C:$C,0))</f>
        <v xml:space="preserve"> This policy is a subsidy paid by the government to suppliers of electricity per unit of electricity generated from the selected plant type(s). // </v>
      </c>
      <c r="P365" s="467" t="s">
        <v>2030</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2017</v>
      </c>
      <c r="B366" s="475"/>
      <c r="C366" s="438" t="s">
        <v>8</v>
      </c>
      <c r="D366" s="438" t="s">
        <v>18</v>
      </c>
      <c r="E366" s="438" t="s">
        <v>137</v>
      </c>
      <c r="F366" s="438" t="s">
        <v>468</v>
      </c>
      <c r="G366" s="438"/>
      <c r="H366" s="438" t="s">
        <v>467</v>
      </c>
      <c r="I366" s="438"/>
      <c r="J366" s="438">
        <v>701</v>
      </c>
      <c r="K366" s="438" t="s">
        <v>47</v>
      </c>
      <c r="L366" s="438"/>
      <c r="N366" s="466" t="s">
        <v>2014</v>
      </c>
      <c r="O366" s="466" t="str">
        <f>INDEX('Standard Descriptions'!$E:$E,MATCH(Guidance!E366,'Standard Descriptions'!$C:$C,0))</f>
        <v xml:space="preserve"> This policy is a subsidy paid by the government to suppliers of electricity per unit of electricity generated from the selected plant type(s). // </v>
      </c>
      <c r="P366" s="467" t="s">
        <v>2030</v>
      </c>
      <c r="Q366" s="467" t="s">
        <v>46</v>
      </c>
      <c r="R366" s="467" t="str">
        <f t="shared" si="30"/>
        <v xml:space="preserve">Lignite </v>
      </c>
      <c r="S366" s="467" t="str">
        <f t="shared" si="28"/>
        <v>//**Lignite : **</v>
      </c>
      <c r="T366" s="443" t="str">
        <f t="shared" si="27"/>
        <v/>
      </c>
    </row>
    <row r="367" spans="1:21">
      <c r="A367" s="474" t="s">
        <v>2017</v>
      </c>
      <c r="B367" s="475"/>
      <c r="C367" s="438" t="s">
        <v>8</v>
      </c>
      <c r="D367" s="438" t="s">
        <v>18</v>
      </c>
      <c r="E367" s="438" t="s">
        <v>137</v>
      </c>
      <c r="F367" s="438" t="s">
        <v>477</v>
      </c>
      <c r="G367" s="438"/>
      <c r="H367" s="438" t="s">
        <v>478</v>
      </c>
      <c r="I367" s="438"/>
      <c r="J367" s="438">
        <v>184</v>
      </c>
      <c r="K367" s="438" t="s">
        <v>46</v>
      </c>
      <c r="L367" s="438" t="s">
        <v>1963</v>
      </c>
      <c r="N367" s="466" t="s">
        <v>2014</v>
      </c>
      <c r="O367" s="466" t="str">
        <f>INDEX('Standard Descriptions'!$E:$E,MATCH(Guidance!E367,'Standard Descriptions'!$C:$C,0))</f>
        <v xml:space="preserve"> This policy is a subsidy paid by the government to suppliers of electricity per unit of electricity generated from the selected plant type(s). // </v>
      </c>
      <c r="P367" s="467" t="s">
        <v>2030</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2017</v>
      </c>
      <c r="B368" s="475"/>
      <c r="C368" s="438" t="s">
        <v>8</v>
      </c>
      <c r="D368" s="438" t="s">
        <v>18</v>
      </c>
      <c r="E368" s="438" t="s">
        <v>137</v>
      </c>
      <c r="F368" s="438" t="s">
        <v>1115</v>
      </c>
      <c r="G368" s="438"/>
      <c r="H368" s="438" t="s">
        <v>805</v>
      </c>
      <c r="I368" s="438"/>
      <c r="J368" s="438">
        <v>702</v>
      </c>
      <c r="K368" s="438" t="s">
        <v>47</v>
      </c>
      <c r="L368" s="438"/>
      <c r="N368" s="466" t="s">
        <v>2014</v>
      </c>
      <c r="O368" s="466" t="str">
        <f>INDEX('Standard Descriptions'!$E:$E,MATCH(Guidance!E368,'Standard Descriptions'!$C:$C,0))</f>
        <v xml:space="preserve"> This policy is a subsidy paid by the government to suppliers of electricity per unit of electricity generated from the selected plant type(s). // </v>
      </c>
      <c r="P368" s="467" t="s">
        <v>2030</v>
      </c>
      <c r="Q368" s="467" t="s">
        <v>46</v>
      </c>
      <c r="R368" s="467" t="str">
        <f t="shared" si="30"/>
        <v xml:space="preserve">Crude Oil </v>
      </c>
      <c r="S368" s="467" t="str">
        <f t="shared" si="28"/>
        <v>//**Crude Oil : **</v>
      </c>
      <c r="T368" s="443" t="str">
        <f t="shared" si="27"/>
        <v/>
      </c>
    </row>
    <row r="369" spans="1:21">
      <c r="A369" s="474" t="s">
        <v>2017</v>
      </c>
      <c r="B369" s="475"/>
      <c r="C369" s="438" t="s">
        <v>8</v>
      </c>
      <c r="D369" s="438" t="s">
        <v>18</v>
      </c>
      <c r="E369" s="438" t="s">
        <v>137</v>
      </c>
      <c r="F369" s="438" t="s">
        <v>1116</v>
      </c>
      <c r="G369" s="438"/>
      <c r="H369" s="438" t="s">
        <v>946</v>
      </c>
      <c r="I369" s="438"/>
      <c r="J369" s="438">
        <v>703</v>
      </c>
      <c r="K369" s="438" t="s">
        <v>47</v>
      </c>
      <c r="L369" s="438"/>
      <c r="N369" s="466" t="s">
        <v>2014</v>
      </c>
      <c r="O369" s="466" t="str">
        <f>INDEX('Standard Descriptions'!$E:$E,MATCH(Guidance!E369,'Standard Descriptions'!$C:$C,0))</f>
        <v xml:space="preserve"> This policy is a subsidy paid by the government to suppliers of electricity per unit of electricity generated from the selected plant type(s). // </v>
      </c>
      <c r="P369" s="467" t="s">
        <v>2030</v>
      </c>
      <c r="Q369" s="467" t="s">
        <v>46</v>
      </c>
      <c r="R369" s="467" t="str">
        <f t="shared" si="30"/>
        <v xml:space="preserve">Heavy or Residual Fuel Oil </v>
      </c>
      <c r="S369" s="467" t="str">
        <f t="shared" si="28"/>
        <v>//**Heavy or Residual Fuel Oil : **</v>
      </c>
      <c r="T369" s="443" t="str">
        <f t="shared" si="27"/>
        <v/>
      </c>
    </row>
    <row r="370" spans="1:21">
      <c r="A370" s="474" t="s">
        <v>2017</v>
      </c>
      <c r="B370" s="475"/>
      <c r="C370" s="438" t="s">
        <v>8</v>
      </c>
      <c r="D370" s="438" t="s">
        <v>18</v>
      </c>
      <c r="E370" s="438" t="s">
        <v>137</v>
      </c>
      <c r="F370" s="438" t="s">
        <v>1117</v>
      </c>
      <c r="G370" s="438"/>
      <c r="H370" s="438" t="s">
        <v>807</v>
      </c>
      <c r="I370" s="438"/>
      <c r="J370" s="438">
        <v>704</v>
      </c>
      <c r="K370" s="438" t="s">
        <v>47</v>
      </c>
      <c r="L370" s="438"/>
      <c r="N370" s="466" t="s">
        <v>2014</v>
      </c>
      <c r="O370" s="466" t="str">
        <f>INDEX('Standard Descriptions'!$E:$E,MATCH(Guidance!E370,'Standard Descriptions'!$C:$C,0))</f>
        <v xml:space="preserve"> This policy is a subsidy paid by the government to suppliers of electricity per unit of electricity generated from the selected plant type(s). // </v>
      </c>
      <c r="P370" s="467" t="s">
        <v>2030</v>
      </c>
      <c r="Q370" s="467" t="s">
        <v>46</v>
      </c>
      <c r="R370" s="467" t="str">
        <f t="shared" si="30"/>
        <v xml:space="preserve">Municipal Solid Waste </v>
      </c>
      <c r="S370" s="467" t="str">
        <f t="shared" si="28"/>
        <v>//**Municipal Solid Waste : **</v>
      </c>
      <c r="T370" s="443" t="str">
        <f t="shared" si="27"/>
        <v/>
      </c>
    </row>
    <row r="371" spans="1:21" s="435" customFormat="1">
      <c r="A371" s="435" t="s">
        <v>2016</v>
      </c>
      <c r="B371" s="462"/>
      <c r="C371" s="435" t="s">
        <v>9</v>
      </c>
      <c r="D371" s="435" t="s">
        <v>29</v>
      </c>
      <c r="E371" s="435" t="str">
        <f>E372</f>
        <v>Industry Sector Fraction of Potential Additional CCS Achieved</v>
      </c>
      <c r="M371" s="462"/>
      <c r="N371" s="435" t="s">
        <v>2014</v>
      </c>
      <c r="O371" s="477" t="str">
        <f>INDEX('Standard Descriptions'!$E:$E,MATCH(Guidance!E371,'Standard Descriptions'!$C:$C,0))</f>
        <v>This policy specifies the fraction of CO2 emissions from industry that is captured and stored, above the amount predicted in the business-as-usual scenario.//</v>
      </c>
      <c r="P371" s="435" t="s">
        <v>2030</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2017</v>
      </c>
      <c r="B372" s="475"/>
      <c r="C372" s="438" t="s">
        <v>9</v>
      </c>
      <c r="D372" s="438" t="s">
        <v>29</v>
      </c>
      <c r="E372" s="438" t="s">
        <v>1727</v>
      </c>
      <c r="F372" s="438" t="s">
        <v>140</v>
      </c>
      <c r="G372" s="438" t="s">
        <v>1728</v>
      </c>
      <c r="H372" s="438" t="s">
        <v>733</v>
      </c>
      <c r="I372" s="438" t="s">
        <v>1729</v>
      </c>
      <c r="J372" s="438">
        <v>892</v>
      </c>
      <c r="K372" s="438" t="s">
        <v>46</v>
      </c>
      <c r="L372" s="438" t="s">
        <v>1964</v>
      </c>
      <c r="N372" s="466" t="s">
        <v>2014</v>
      </c>
      <c r="O372" s="466" t="str">
        <f>INDEX('Standard Descriptions'!$E:$E,MATCH(Guidance!E372,'Standard Descriptions'!$C:$C,0))</f>
        <v>This policy specifies the fraction of CO2 emissions from industry that is captured and stored, above the amount predicted in the business-as-usual scenario.//</v>
      </c>
      <c r="P372" s="467" t="s">
        <v>2030</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2017</v>
      </c>
      <c r="B373" s="475"/>
      <c r="C373" s="438" t="s">
        <v>9</v>
      </c>
      <c r="D373" s="438" t="s">
        <v>29</v>
      </c>
      <c r="E373" s="438" t="s">
        <v>1727</v>
      </c>
      <c r="F373" s="438" t="s">
        <v>140</v>
      </c>
      <c r="G373" s="438" t="s">
        <v>884</v>
      </c>
      <c r="H373" s="438" t="s">
        <v>733</v>
      </c>
      <c r="I373" s="438" t="s">
        <v>1732</v>
      </c>
      <c r="J373" s="438">
        <v>893</v>
      </c>
      <c r="K373" s="438" t="s">
        <v>46</v>
      </c>
      <c r="L373" s="438" t="s">
        <v>1964</v>
      </c>
      <c r="N373" s="466" t="s">
        <v>2014</v>
      </c>
      <c r="O373" s="466" t="str">
        <f>INDEX('Standard Descriptions'!$E:$E,MATCH(Guidance!E373,'Standard Descriptions'!$C:$C,0))</f>
        <v>This policy specifies the fraction of CO2 emissions from industry that is captured and stored, above the amount predicted in the business-as-usual scenario.//</v>
      </c>
      <c r="P373" s="467" t="s">
        <v>2030</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2017</v>
      </c>
      <c r="B374" s="475"/>
      <c r="C374" s="438" t="s">
        <v>9</v>
      </c>
      <c r="D374" s="438" t="s">
        <v>29</v>
      </c>
      <c r="E374" s="438" t="s">
        <v>1727</v>
      </c>
      <c r="F374" s="438" t="s">
        <v>141</v>
      </c>
      <c r="G374" s="438" t="s">
        <v>1728</v>
      </c>
      <c r="H374" s="438" t="s">
        <v>734</v>
      </c>
      <c r="I374" s="438" t="s">
        <v>1729</v>
      </c>
      <c r="J374" s="438">
        <v>894</v>
      </c>
      <c r="K374" s="438" t="s">
        <v>46</v>
      </c>
      <c r="L374" s="438" t="s">
        <v>1965</v>
      </c>
      <c r="N374" s="466" t="s">
        <v>2014</v>
      </c>
      <c r="O374" s="466" t="str">
        <f>INDEX('Standard Descriptions'!$E:$E,MATCH(Guidance!E374,'Standard Descriptions'!$C:$C,0))</f>
        <v>This policy specifies the fraction of CO2 emissions from industry that is captured and stored, above the amount predicted in the business-as-usual scenario.//</v>
      </c>
      <c r="P374" s="467" t="s">
        <v>2030</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2017</v>
      </c>
      <c r="B375" s="475"/>
      <c r="C375" s="438" t="s">
        <v>9</v>
      </c>
      <c r="D375" s="438" t="s">
        <v>29</v>
      </c>
      <c r="E375" s="438" t="s">
        <v>1727</v>
      </c>
      <c r="F375" s="438" t="s">
        <v>141</v>
      </c>
      <c r="G375" s="438" t="s">
        <v>884</v>
      </c>
      <c r="H375" s="438" t="s">
        <v>734</v>
      </c>
      <c r="I375" s="438" t="s">
        <v>1732</v>
      </c>
      <c r="J375" s="438">
        <v>895</v>
      </c>
      <c r="K375" s="438" t="s">
        <v>46</v>
      </c>
      <c r="L375" s="438" t="s">
        <v>1965</v>
      </c>
      <c r="N375" s="466" t="s">
        <v>2014</v>
      </c>
      <c r="O375" s="466" t="str">
        <f>INDEX('Standard Descriptions'!$E:$E,MATCH(Guidance!E375,'Standard Descriptions'!$C:$C,0))</f>
        <v>This policy specifies the fraction of CO2 emissions from industry that is captured and stored, above the amount predicted in the business-as-usual scenario.//</v>
      </c>
      <c r="P375" s="467" t="s">
        <v>2030</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2017</v>
      </c>
      <c r="B376" s="475"/>
      <c r="C376" s="438" t="s">
        <v>9</v>
      </c>
      <c r="D376" s="438" t="s">
        <v>29</v>
      </c>
      <c r="E376" s="438" t="s">
        <v>1727</v>
      </c>
      <c r="F376" s="438" t="s">
        <v>142</v>
      </c>
      <c r="G376" s="438" t="s">
        <v>1728</v>
      </c>
      <c r="H376" s="438" t="s">
        <v>735</v>
      </c>
      <c r="I376" s="438" t="s">
        <v>1729</v>
      </c>
      <c r="J376" s="438">
        <v>896</v>
      </c>
      <c r="K376" s="438" t="s">
        <v>46</v>
      </c>
      <c r="L376" s="438" t="s">
        <v>1966</v>
      </c>
      <c r="N376" s="466" t="s">
        <v>2014</v>
      </c>
      <c r="O376" s="466" t="str">
        <f>INDEX('Standard Descriptions'!$E:$E,MATCH(Guidance!E376,'Standard Descriptions'!$C:$C,0))</f>
        <v>This policy specifies the fraction of CO2 emissions from industry that is captured and stored, above the amount predicted in the business-as-usual scenario.//</v>
      </c>
      <c r="P376" s="467" t="s">
        <v>2030</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2017</v>
      </c>
      <c r="B377" s="475"/>
      <c r="C377" s="438" t="s">
        <v>9</v>
      </c>
      <c r="D377" s="438" t="s">
        <v>29</v>
      </c>
      <c r="E377" s="438" t="s">
        <v>1727</v>
      </c>
      <c r="F377" s="438" t="s">
        <v>142</v>
      </c>
      <c r="G377" s="438" t="s">
        <v>884</v>
      </c>
      <c r="H377" s="438" t="s">
        <v>735</v>
      </c>
      <c r="I377" s="438" t="s">
        <v>1732</v>
      </c>
      <c r="J377" s="438">
        <v>897</v>
      </c>
      <c r="K377" s="438" t="s">
        <v>46</v>
      </c>
      <c r="L377" s="438" t="s">
        <v>1966</v>
      </c>
      <c r="N377" s="466" t="s">
        <v>2014</v>
      </c>
      <c r="O377" s="466" t="str">
        <f>INDEX('Standard Descriptions'!$E:$E,MATCH(Guidance!E377,'Standard Descriptions'!$C:$C,0))</f>
        <v>This policy specifies the fraction of CO2 emissions from industry that is captured and stored, above the amount predicted in the business-as-usual scenario.//</v>
      </c>
      <c r="P377" s="467" t="s">
        <v>2030</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2017</v>
      </c>
      <c r="B378" s="475"/>
      <c r="C378" s="438" t="s">
        <v>9</v>
      </c>
      <c r="D378" s="438" t="s">
        <v>29</v>
      </c>
      <c r="E378" s="438" t="s">
        <v>1727</v>
      </c>
      <c r="F378" s="438" t="s">
        <v>143</v>
      </c>
      <c r="G378" s="438" t="s">
        <v>1728</v>
      </c>
      <c r="H378" s="438" t="s">
        <v>736</v>
      </c>
      <c r="I378" s="438" t="s">
        <v>1729</v>
      </c>
      <c r="J378" s="438">
        <v>898</v>
      </c>
      <c r="K378" s="438" t="s">
        <v>46</v>
      </c>
      <c r="L378" s="438" t="s">
        <v>1967</v>
      </c>
      <c r="N378" s="466" t="s">
        <v>2014</v>
      </c>
      <c r="O378" s="466" t="str">
        <f>INDEX('Standard Descriptions'!$E:$E,MATCH(Guidance!E378,'Standard Descriptions'!$C:$C,0))</f>
        <v>This policy specifies the fraction of CO2 emissions from industry that is captured and stored, above the amount predicted in the business-as-usual scenario.//</v>
      </c>
      <c r="P378" s="467" t="s">
        <v>2030</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2017</v>
      </c>
      <c r="B379" s="475"/>
      <c r="C379" s="438" t="s">
        <v>9</v>
      </c>
      <c r="D379" s="438" t="s">
        <v>29</v>
      </c>
      <c r="E379" s="438" t="s">
        <v>1727</v>
      </c>
      <c r="F379" s="438" t="s">
        <v>143</v>
      </c>
      <c r="G379" s="438" t="s">
        <v>884</v>
      </c>
      <c r="H379" s="438" t="s">
        <v>736</v>
      </c>
      <c r="I379" s="438" t="s">
        <v>1732</v>
      </c>
      <c r="J379" s="438">
        <v>899</v>
      </c>
      <c r="K379" s="438" t="s">
        <v>46</v>
      </c>
      <c r="L379" s="438" t="s">
        <v>1967</v>
      </c>
      <c r="N379" s="466" t="s">
        <v>2014</v>
      </c>
      <c r="O379" s="466" t="str">
        <f>INDEX('Standard Descriptions'!$E:$E,MATCH(Guidance!E379,'Standard Descriptions'!$C:$C,0))</f>
        <v>This policy specifies the fraction of CO2 emissions from industry that is captured and stored, above the amount predicted in the business-as-usual scenario.//</v>
      </c>
      <c r="P379" s="467" t="s">
        <v>2030</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2017</v>
      </c>
      <c r="B380" s="475"/>
      <c r="C380" s="438" t="s">
        <v>9</v>
      </c>
      <c r="D380" s="438" t="s">
        <v>29</v>
      </c>
      <c r="E380" s="438" t="s">
        <v>1727</v>
      </c>
      <c r="F380" s="438" t="s">
        <v>765</v>
      </c>
      <c r="G380" s="438" t="s">
        <v>1728</v>
      </c>
      <c r="H380" s="438" t="s">
        <v>1136</v>
      </c>
      <c r="I380" s="438" t="s">
        <v>1729</v>
      </c>
      <c r="J380" s="438">
        <v>900</v>
      </c>
      <c r="K380" s="438" t="s">
        <v>47</v>
      </c>
      <c r="L380" s="438"/>
      <c r="N380" s="466" t="s">
        <v>2014</v>
      </c>
      <c r="O380" s="466" t="str">
        <f>INDEX('Standard Descriptions'!$E:$E,MATCH(Guidance!E380,'Standard Descriptions'!$C:$C,0))</f>
        <v>This policy specifies the fraction of CO2 emissions from industry that is captured and stored, above the amount predicted in the business-as-usual scenario.//</v>
      </c>
      <c r="P380" s="467" t="s">
        <v>2030</v>
      </c>
      <c r="Q380" s="467" t="s">
        <v>46</v>
      </c>
      <c r="R380" s="467" t="str">
        <f t="shared" si="31"/>
        <v>Coal Mining Industry Energy Related Emissions</v>
      </c>
      <c r="S380" s="467" t="str">
        <f t="shared" si="28"/>
        <v>//**Coal Mining Industry Energy Related Emissions: **</v>
      </c>
      <c r="T380" s="443" t="str">
        <f t="shared" si="27"/>
        <v/>
      </c>
    </row>
    <row r="381" spans="1:21">
      <c r="A381" s="474" t="s">
        <v>2017</v>
      </c>
      <c r="B381" s="475"/>
      <c r="C381" s="438" t="s">
        <v>9</v>
      </c>
      <c r="D381" s="438" t="s">
        <v>29</v>
      </c>
      <c r="E381" s="438" t="s">
        <v>1727</v>
      </c>
      <c r="F381" s="438" t="s">
        <v>765</v>
      </c>
      <c r="G381" s="438" t="s">
        <v>884</v>
      </c>
      <c r="H381" s="438" t="s">
        <v>1136</v>
      </c>
      <c r="I381" s="438" t="s">
        <v>1732</v>
      </c>
      <c r="J381" s="438">
        <v>901</v>
      </c>
      <c r="K381" s="438" t="s">
        <v>47</v>
      </c>
      <c r="L381" s="438"/>
      <c r="N381" s="466" t="s">
        <v>2014</v>
      </c>
      <c r="O381" s="466" t="str">
        <f>INDEX('Standard Descriptions'!$E:$E,MATCH(Guidance!E381,'Standard Descriptions'!$C:$C,0))</f>
        <v>This policy specifies the fraction of CO2 emissions from industry that is captured and stored, above the amount predicted in the business-as-usual scenario.//</v>
      </c>
      <c r="P381" s="467" t="s">
        <v>2030</v>
      </c>
      <c r="Q381" s="467" t="s">
        <v>46</v>
      </c>
      <c r="R381" s="467" t="str">
        <f t="shared" si="31"/>
        <v>Coal Mining Industry Process Emissions</v>
      </c>
      <c r="S381" s="467" t="str">
        <f t="shared" si="28"/>
        <v>//**Coal Mining Industry Process Emissions: **</v>
      </c>
      <c r="T381" s="443" t="str">
        <f t="shared" si="27"/>
        <v/>
      </c>
    </row>
    <row r="382" spans="1:21">
      <c r="A382" s="474" t="s">
        <v>2017</v>
      </c>
      <c r="B382" s="475"/>
      <c r="C382" s="438" t="s">
        <v>9</v>
      </c>
      <c r="D382" s="438" t="s">
        <v>29</v>
      </c>
      <c r="E382" s="438" t="s">
        <v>1727</v>
      </c>
      <c r="F382" s="438" t="s">
        <v>144</v>
      </c>
      <c r="G382" s="438" t="s">
        <v>1728</v>
      </c>
      <c r="H382" s="438" t="s">
        <v>764</v>
      </c>
      <c r="I382" s="438" t="s">
        <v>1729</v>
      </c>
      <c r="J382" s="438">
        <v>902</v>
      </c>
      <c r="K382" s="438" t="s">
        <v>47</v>
      </c>
      <c r="L382" s="438"/>
      <c r="N382" s="466" t="s">
        <v>2014</v>
      </c>
      <c r="O382" s="466" t="str">
        <f>INDEX('Standard Descriptions'!$E:$E,MATCH(Guidance!E382,'Standard Descriptions'!$C:$C,0))</f>
        <v>This policy specifies the fraction of CO2 emissions from industry that is captured and stored, above the amount predicted in the business-as-usual scenario.//</v>
      </c>
      <c r="P382" s="467" t="s">
        <v>2030</v>
      </c>
      <c r="Q382" s="467" t="s">
        <v>46</v>
      </c>
      <c r="R382" s="467" t="str">
        <f t="shared" si="31"/>
        <v>Water &amp; Waste Energy Related Emissions</v>
      </c>
      <c r="S382" s="467" t="str">
        <f t="shared" si="28"/>
        <v>//**Water &amp; Waste Energy Related Emissions: **</v>
      </c>
      <c r="T382" s="443" t="str">
        <f t="shared" si="27"/>
        <v/>
      </c>
    </row>
    <row r="383" spans="1:21">
      <c r="A383" s="474" t="s">
        <v>2017</v>
      </c>
      <c r="B383" s="475"/>
      <c r="C383" s="438" t="s">
        <v>9</v>
      </c>
      <c r="D383" s="438" t="s">
        <v>29</v>
      </c>
      <c r="E383" s="438" t="s">
        <v>1727</v>
      </c>
      <c r="F383" s="438" t="s">
        <v>144</v>
      </c>
      <c r="G383" s="438" t="s">
        <v>884</v>
      </c>
      <c r="H383" s="438" t="s">
        <v>764</v>
      </c>
      <c r="I383" s="438" t="s">
        <v>1732</v>
      </c>
      <c r="J383" s="438">
        <v>903</v>
      </c>
      <c r="K383" s="438" t="s">
        <v>47</v>
      </c>
      <c r="L383" s="438"/>
      <c r="N383" s="466" t="s">
        <v>2014</v>
      </c>
      <c r="O383" s="466" t="str">
        <f>INDEX('Standard Descriptions'!$E:$E,MATCH(Guidance!E383,'Standard Descriptions'!$C:$C,0))</f>
        <v>This policy specifies the fraction of CO2 emissions from industry that is captured and stored, above the amount predicted in the business-as-usual scenario.//</v>
      </c>
      <c r="P383" s="467" t="s">
        <v>2030</v>
      </c>
      <c r="Q383" s="467" t="s">
        <v>46</v>
      </c>
      <c r="R383" s="467" t="str">
        <f t="shared" si="31"/>
        <v>Water &amp; Waste Process Emissions</v>
      </c>
      <c r="S383" s="467" t="str">
        <f t="shared" si="28"/>
        <v>//**Water &amp; Waste Process Emissions: **</v>
      </c>
      <c r="T383" s="443" t="str">
        <f t="shared" si="27"/>
        <v/>
      </c>
    </row>
    <row r="384" spans="1:21">
      <c r="A384" s="474" t="s">
        <v>2017</v>
      </c>
      <c r="B384" s="475"/>
      <c r="C384" s="438" t="s">
        <v>9</v>
      </c>
      <c r="D384" s="438" t="s">
        <v>29</v>
      </c>
      <c r="E384" s="438" t="s">
        <v>1727</v>
      </c>
      <c r="F384" s="438" t="s">
        <v>145</v>
      </c>
      <c r="G384" s="438" t="s">
        <v>1728</v>
      </c>
      <c r="H384" s="438" t="s">
        <v>147</v>
      </c>
      <c r="I384" s="438" t="s">
        <v>1729</v>
      </c>
      <c r="J384" s="438">
        <v>904</v>
      </c>
      <c r="K384" s="438" t="s">
        <v>47</v>
      </c>
      <c r="L384" s="438"/>
      <c r="N384" s="466" t="s">
        <v>2014</v>
      </c>
      <c r="O384" s="466" t="str">
        <f>INDEX('Standard Descriptions'!$E:$E,MATCH(Guidance!E384,'Standard Descriptions'!$C:$C,0))</f>
        <v>This policy specifies the fraction of CO2 emissions from industry that is captured and stored, above the amount predicted in the business-as-usual scenario.//</v>
      </c>
      <c r="P384" s="467" t="s">
        <v>2030</v>
      </c>
      <c r="Q384" s="467" t="s">
        <v>46</v>
      </c>
      <c r="R384" s="467" t="str">
        <f t="shared" si="31"/>
        <v>Agriculture Energy Related Emissions</v>
      </c>
      <c r="S384" s="467" t="str">
        <f t="shared" si="28"/>
        <v>//**Agriculture Energy Related Emissions: **</v>
      </c>
      <c r="T384" s="443" t="str">
        <f t="shared" si="27"/>
        <v/>
      </c>
    </row>
    <row r="385" spans="1:21">
      <c r="A385" s="474" t="s">
        <v>2017</v>
      </c>
      <c r="B385" s="475"/>
      <c r="C385" s="438" t="s">
        <v>9</v>
      </c>
      <c r="D385" s="438" t="s">
        <v>29</v>
      </c>
      <c r="E385" s="438" t="s">
        <v>1727</v>
      </c>
      <c r="F385" s="438" t="s">
        <v>145</v>
      </c>
      <c r="G385" s="438" t="s">
        <v>884</v>
      </c>
      <c r="H385" s="438" t="s">
        <v>147</v>
      </c>
      <c r="I385" s="438" t="s">
        <v>1732</v>
      </c>
      <c r="J385" s="438">
        <v>905</v>
      </c>
      <c r="K385" s="438" t="s">
        <v>47</v>
      </c>
      <c r="L385" s="438"/>
      <c r="N385" s="466" t="s">
        <v>2014</v>
      </c>
      <c r="O385" s="466" t="str">
        <f>INDEX('Standard Descriptions'!$E:$E,MATCH(Guidance!E385,'Standard Descriptions'!$C:$C,0))</f>
        <v>This policy specifies the fraction of CO2 emissions from industry that is captured and stored, above the amount predicted in the business-as-usual scenario.//</v>
      </c>
      <c r="P385" s="467" t="s">
        <v>2030</v>
      </c>
      <c r="Q385" s="467" t="s">
        <v>46</v>
      </c>
      <c r="R385" s="467" t="str">
        <f t="shared" si="31"/>
        <v>Agriculture Process Emissions</v>
      </c>
      <c r="S385" s="467" t="str">
        <f t="shared" si="28"/>
        <v>//**Agriculture Process Emissions: **</v>
      </c>
      <c r="T385" s="443" t="str">
        <f t="shared" si="27"/>
        <v/>
      </c>
    </row>
    <row r="386" spans="1:21">
      <c r="A386" s="474" t="s">
        <v>2017</v>
      </c>
      <c r="B386" s="475"/>
      <c r="C386" s="438" t="s">
        <v>9</v>
      </c>
      <c r="D386" s="438" t="s">
        <v>29</v>
      </c>
      <c r="E386" s="438" t="s">
        <v>1727</v>
      </c>
      <c r="F386" s="438" t="s">
        <v>146</v>
      </c>
      <c r="G386" s="438" t="s">
        <v>1728</v>
      </c>
      <c r="H386" s="438" t="s">
        <v>148</v>
      </c>
      <c r="I386" s="438" t="s">
        <v>1729</v>
      </c>
      <c r="J386" s="438">
        <v>906</v>
      </c>
      <c r="K386" s="438" t="s">
        <v>46</v>
      </c>
      <c r="L386" s="438" t="s">
        <v>1968</v>
      </c>
      <c r="N386" s="466" t="s">
        <v>2014</v>
      </c>
      <c r="O386" s="466" t="str">
        <f>INDEX('Standard Descriptions'!$E:$E,MATCH(Guidance!E386,'Standard Descriptions'!$C:$C,0))</f>
        <v>This policy specifies the fraction of CO2 emissions from industry that is captured and stored, above the amount predicted in the business-as-usual scenario.//</v>
      </c>
      <c r="P386" s="467" t="s">
        <v>2030</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2017</v>
      </c>
      <c r="B387" s="475"/>
      <c r="C387" s="438" t="s">
        <v>9</v>
      </c>
      <c r="D387" s="438" t="s">
        <v>29</v>
      </c>
      <c r="E387" s="438" t="s">
        <v>1727</v>
      </c>
      <c r="F387" s="438" t="s">
        <v>146</v>
      </c>
      <c r="G387" s="438" t="s">
        <v>884</v>
      </c>
      <c r="H387" s="438" t="s">
        <v>148</v>
      </c>
      <c r="I387" s="438" t="s">
        <v>1732</v>
      </c>
      <c r="J387" s="438">
        <v>907</v>
      </c>
      <c r="K387" s="438" t="s">
        <v>46</v>
      </c>
      <c r="L387" s="438" t="s">
        <v>1968</v>
      </c>
      <c r="N387" s="466" t="s">
        <v>2014</v>
      </c>
      <c r="O387" s="466" t="str">
        <f>INDEX('Standard Descriptions'!$E:$E,MATCH(Guidance!E387,'Standard Descriptions'!$C:$C,0))</f>
        <v>This policy specifies the fraction of CO2 emissions from industry that is captured and stored, above the amount predicted in the business-as-usual scenario.//</v>
      </c>
      <c r="P387" s="467" t="s">
        <v>2030</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2016</v>
      </c>
      <c r="B388" s="456"/>
      <c r="C388" s="439" t="s">
        <v>9</v>
      </c>
      <c r="D388" s="439" t="s">
        <v>21</v>
      </c>
      <c r="E388" s="439" t="s">
        <v>1142</v>
      </c>
      <c r="J388" s="439">
        <v>43</v>
      </c>
      <c r="K388" s="439" t="s">
        <v>46</v>
      </c>
      <c r="L388" s="439" t="s">
        <v>1871</v>
      </c>
      <c r="M388" s="456"/>
      <c r="N388" s="471" t="s">
        <v>2014</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2030</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2016</v>
      </c>
      <c r="B389" s="456"/>
      <c r="C389" s="439" t="s">
        <v>9</v>
      </c>
      <c r="D389" s="439" t="s">
        <v>25</v>
      </c>
      <c r="E389" s="439" t="s">
        <v>298</v>
      </c>
      <c r="J389" s="439">
        <v>44</v>
      </c>
      <c r="K389" s="439" t="s">
        <v>46</v>
      </c>
      <c r="L389" s="439" t="s">
        <v>1872</v>
      </c>
      <c r="M389" s="456"/>
      <c r="N389" s="471" t="s">
        <v>2014</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2030</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2016</v>
      </c>
      <c r="B390" s="456"/>
      <c r="C390" s="439" t="s">
        <v>9</v>
      </c>
      <c r="D390" s="439" t="s">
        <v>23</v>
      </c>
      <c r="E390" s="439" t="s">
        <v>61</v>
      </c>
      <c r="J390" s="439">
        <v>45</v>
      </c>
      <c r="K390" s="439" t="s">
        <v>46</v>
      </c>
      <c r="L390" s="439" t="s">
        <v>1817</v>
      </c>
      <c r="M390" s="456"/>
      <c r="N390" s="471" t="s">
        <v>2014</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2030</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2016</v>
      </c>
      <c r="B391" s="456"/>
      <c r="C391" s="439" t="s">
        <v>9</v>
      </c>
      <c r="D391" s="439" t="s">
        <v>107</v>
      </c>
      <c r="E391" s="439" t="str">
        <f>E392</f>
        <v>Percentage Improvement in Eqpt Efficiency Standards above BAU</v>
      </c>
      <c r="M391" s="456"/>
      <c r="N391" s="471" t="s">
        <v>2014</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2030</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2017</v>
      </c>
      <c r="C392" s="438" t="s">
        <v>9</v>
      </c>
      <c r="D392" s="438" t="s">
        <v>107</v>
      </c>
      <c r="E392" s="438" t="s">
        <v>299</v>
      </c>
      <c r="F392" s="438" t="s">
        <v>140</v>
      </c>
      <c r="G392" s="438" t="s">
        <v>719</v>
      </c>
      <c r="H392" s="438" t="s">
        <v>733</v>
      </c>
      <c r="I392" s="438" t="s">
        <v>725</v>
      </c>
      <c r="J392" s="438">
        <v>756</v>
      </c>
      <c r="K392" s="438" t="s">
        <v>46</v>
      </c>
      <c r="L392" s="438" t="s">
        <v>1873</v>
      </c>
      <c r="N392" s="466" t="s">
        <v>2014</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2030</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2017</v>
      </c>
      <c r="C393" s="438" t="s">
        <v>9</v>
      </c>
      <c r="D393" s="438" t="s">
        <v>107</v>
      </c>
      <c r="E393" s="438" t="s">
        <v>299</v>
      </c>
      <c r="F393" s="438" t="s">
        <v>140</v>
      </c>
      <c r="G393" s="438" t="s">
        <v>720</v>
      </c>
      <c r="H393" s="438" t="s">
        <v>733</v>
      </c>
      <c r="I393" s="438" t="s">
        <v>728</v>
      </c>
      <c r="J393" s="438">
        <v>757</v>
      </c>
      <c r="K393" s="438" t="s">
        <v>46</v>
      </c>
      <c r="L393" s="438" t="s">
        <v>1873</v>
      </c>
      <c r="N393" s="466" t="s">
        <v>2014</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2030</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2017</v>
      </c>
      <c r="C394" s="438" t="s">
        <v>9</v>
      </c>
      <c r="D394" s="438" t="s">
        <v>107</v>
      </c>
      <c r="E394" s="438" t="s">
        <v>299</v>
      </c>
      <c r="F394" s="438" t="s">
        <v>140</v>
      </c>
      <c r="G394" s="438" t="s">
        <v>721</v>
      </c>
      <c r="H394" s="438" t="s">
        <v>733</v>
      </c>
      <c r="I394" s="438" t="s">
        <v>729</v>
      </c>
      <c r="J394" s="438">
        <v>758</v>
      </c>
      <c r="K394" s="438" t="s">
        <v>47</v>
      </c>
      <c r="L394" s="438" t="s">
        <v>1873</v>
      </c>
      <c r="N394" s="466" t="s">
        <v>2014</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2030</v>
      </c>
      <c r="Q394" s="467" t="s">
        <v>46</v>
      </c>
      <c r="R394" s="467" t="str">
        <f t="shared" si="33"/>
        <v>Cement Industry Natural Gas Use</v>
      </c>
      <c r="S394" s="467" t="str">
        <f t="shared" si="34"/>
        <v>//**Cement Industry Natural Gas Use: **</v>
      </c>
      <c r="T394" s="443" t="str">
        <f t="shared" si="32"/>
        <v/>
      </c>
    </row>
    <row r="395" spans="1:21">
      <c r="A395" s="443" t="s">
        <v>2017</v>
      </c>
      <c r="C395" s="438" t="s">
        <v>9</v>
      </c>
      <c r="D395" s="438" t="s">
        <v>107</v>
      </c>
      <c r="E395" s="438" t="s">
        <v>299</v>
      </c>
      <c r="F395" s="438" t="s">
        <v>140</v>
      </c>
      <c r="G395" s="438" t="s">
        <v>722</v>
      </c>
      <c r="H395" s="438" t="s">
        <v>733</v>
      </c>
      <c r="I395" s="438" t="s">
        <v>726</v>
      </c>
      <c r="J395" s="438">
        <v>759</v>
      </c>
      <c r="K395" s="438" t="s">
        <v>46</v>
      </c>
      <c r="L395" s="438" t="s">
        <v>1873</v>
      </c>
      <c r="N395" s="466" t="s">
        <v>2014</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2030</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2017</v>
      </c>
      <c r="C396" s="438" t="s">
        <v>9</v>
      </c>
      <c r="D396" s="438" t="s">
        <v>107</v>
      </c>
      <c r="E396" s="438" t="s">
        <v>299</v>
      </c>
      <c r="F396" s="438" t="s">
        <v>140</v>
      </c>
      <c r="G396" s="438" t="s">
        <v>723</v>
      </c>
      <c r="H396" s="438" t="s">
        <v>733</v>
      </c>
      <c r="I396" s="438" t="s">
        <v>727</v>
      </c>
      <c r="J396" s="438">
        <v>760</v>
      </c>
      <c r="K396" s="438" t="s">
        <v>46</v>
      </c>
      <c r="L396" s="438" t="s">
        <v>1873</v>
      </c>
      <c r="N396" s="466" t="s">
        <v>2014</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2030</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2017</v>
      </c>
      <c r="C397" s="438" t="s">
        <v>9</v>
      </c>
      <c r="D397" s="438" t="s">
        <v>107</v>
      </c>
      <c r="E397" s="438" t="s">
        <v>299</v>
      </c>
      <c r="F397" s="438" t="s">
        <v>140</v>
      </c>
      <c r="G397" s="438" t="s">
        <v>724</v>
      </c>
      <c r="H397" s="438" t="s">
        <v>733</v>
      </c>
      <c r="I397" s="438" t="s">
        <v>730</v>
      </c>
      <c r="J397" s="438">
        <v>761</v>
      </c>
      <c r="K397" s="438" t="s">
        <v>47</v>
      </c>
      <c r="L397" s="438" t="s">
        <v>1873</v>
      </c>
      <c r="N397" s="466" t="s">
        <v>2014</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2030</v>
      </c>
      <c r="Q397" s="467" t="s">
        <v>46</v>
      </c>
      <c r="R397" s="467" t="str">
        <f t="shared" si="33"/>
        <v>Cement Industry Purchased Heat Use</v>
      </c>
      <c r="S397" s="467" t="str">
        <f t="shared" si="34"/>
        <v>//**Cement Industry Purchased Heat Use: **</v>
      </c>
      <c r="T397" s="443" t="str">
        <f t="shared" si="32"/>
        <v/>
      </c>
    </row>
    <row r="398" spans="1:21">
      <c r="A398" s="443" t="s">
        <v>2017</v>
      </c>
      <c r="C398" s="438" t="s">
        <v>9</v>
      </c>
      <c r="D398" s="438" t="s">
        <v>107</v>
      </c>
      <c r="E398" s="438" t="s">
        <v>299</v>
      </c>
      <c r="F398" s="438" t="s">
        <v>140</v>
      </c>
      <c r="G398" s="438" t="s">
        <v>1066</v>
      </c>
      <c r="H398" s="438" t="s">
        <v>733</v>
      </c>
      <c r="I398" s="438" t="s">
        <v>1069</v>
      </c>
      <c r="J398" s="438">
        <v>762</v>
      </c>
      <c r="K398" s="438" t="s">
        <v>47</v>
      </c>
      <c r="L398" s="438" t="s">
        <v>1873</v>
      </c>
      <c r="N398" s="466" t="s">
        <v>2014</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2030</v>
      </c>
      <c r="Q398" s="467" t="s">
        <v>46</v>
      </c>
      <c r="R398" s="467" t="str">
        <f t="shared" si="33"/>
        <v>Cement Industry Crude Oil Use</v>
      </c>
      <c r="S398" s="467" t="str">
        <f t="shared" si="34"/>
        <v>//**Cement Industry Crude Oil Use: **</v>
      </c>
      <c r="T398" s="443" t="str">
        <f t="shared" si="32"/>
        <v/>
      </c>
    </row>
    <row r="399" spans="1:21">
      <c r="A399" s="443" t="s">
        <v>2017</v>
      </c>
      <c r="C399" s="438" t="s">
        <v>9</v>
      </c>
      <c r="D399" s="438" t="s">
        <v>107</v>
      </c>
      <c r="E399" s="438" t="s">
        <v>299</v>
      </c>
      <c r="F399" s="438" t="s">
        <v>140</v>
      </c>
      <c r="G399" s="438" t="s">
        <v>1067</v>
      </c>
      <c r="H399" s="438" t="s">
        <v>733</v>
      </c>
      <c r="I399" s="438" t="s">
        <v>1071</v>
      </c>
      <c r="J399" s="438">
        <v>763</v>
      </c>
      <c r="K399" s="438" t="s">
        <v>46</v>
      </c>
      <c r="L399" s="438" t="s">
        <v>1873</v>
      </c>
      <c r="N399" s="466" t="s">
        <v>2014</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2030</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2017</v>
      </c>
      <c r="C400" s="438" t="s">
        <v>9</v>
      </c>
      <c r="D400" s="438" t="s">
        <v>107</v>
      </c>
      <c r="E400" s="438" t="s">
        <v>299</v>
      </c>
      <c r="F400" s="438" t="s">
        <v>140</v>
      </c>
      <c r="G400" s="438" t="s">
        <v>1068</v>
      </c>
      <c r="H400" s="438" t="s">
        <v>733</v>
      </c>
      <c r="I400" s="438" t="s">
        <v>1072</v>
      </c>
      <c r="J400" s="438">
        <v>764</v>
      </c>
      <c r="K400" s="438" t="s">
        <v>46</v>
      </c>
      <c r="L400" s="438" t="s">
        <v>1873</v>
      </c>
      <c r="N400" s="466" t="s">
        <v>2014</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2030</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2017</v>
      </c>
      <c r="C401" s="438" t="s">
        <v>9</v>
      </c>
      <c r="D401" s="438" t="s">
        <v>107</v>
      </c>
      <c r="E401" s="438" t="s">
        <v>299</v>
      </c>
      <c r="F401" s="438" t="s">
        <v>140</v>
      </c>
      <c r="G401" s="438" t="s">
        <v>1065</v>
      </c>
      <c r="H401" s="438" t="s">
        <v>733</v>
      </c>
      <c r="I401" s="438" t="s">
        <v>1070</v>
      </c>
      <c r="J401" s="438">
        <v>765</v>
      </c>
      <c r="K401" s="438" t="s">
        <v>47</v>
      </c>
      <c r="L401" s="438" t="s">
        <v>1873</v>
      </c>
      <c r="N401" s="466" t="s">
        <v>2014</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2030</v>
      </c>
      <c r="Q401" s="467" t="s">
        <v>46</v>
      </c>
      <c r="R401" s="467" t="str">
        <f t="shared" si="33"/>
        <v>Cement Industry Hydrogen Use</v>
      </c>
      <c r="S401" s="467" t="str">
        <f t="shared" si="34"/>
        <v>//**Cement Industry Hydrogen Use: **</v>
      </c>
      <c r="T401" s="443" t="str">
        <f t="shared" si="32"/>
        <v/>
      </c>
    </row>
    <row r="402" spans="1:20">
      <c r="A402" s="443" t="s">
        <v>2017</v>
      </c>
      <c r="C402" s="438" t="s">
        <v>9</v>
      </c>
      <c r="D402" s="438" t="s">
        <v>107</v>
      </c>
      <c r="E402" s="438" t="s">
        <v>299</v>
      </c>
      <c r="F402" s="438" t="s">
        <v>141</v>
      </c>
      <c r="G402" s="438" t="s">
        <v>719</v>
      </c>
      <c r="H402" s="438" t="s">
        <v>734</v>
      </c>
      <c r="I402" s="438" t="s">
        <v>725</v>
      </c>
      <c r="J402" s="438">
        <v>766</v>
      </c>
      <c r="K402" s="438" t="s">
        <v>46</v>
      </c>
      <c r="L402" s="438" t="s">
        <v>1969</v>
      </c>
      <c r="N402" s="466" t="s">
        <v>2014</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2030</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2017</v>
      </c>
      <c r="C403" s="438" t="s">
        <v>9</v>
      </c>
      <c r="D403" s="438" t="s">
        <v>107</v>
      </c>
      <c r="E403" s="438" t="s">
        <v>299</v>
      </c>
      <c r="F403" s="438" t="s">
        <v>141</v>
      </c>
      <c r="G403" s="438" t="s">
        <v>720</v>
      </c>
      <c r="H403" s="438" t="s">
        <v>734</v>
      </c>
      <c r="I403" s="438" t="s">
        <v>728</v>
      </c>
      <c r="J403" s="438">
        <v>767</v>
      </c>
      <c r="K403" s="438" t="s">
        <v>47</v>
      </c>
      <c r="L403" s="438" t="s">
        <v>1969</v>
      </c>
      <c r="N403" s="466" t="s">
        <v>2014</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2030</v>
      </c>
      <c r="Q403" s="467" t="s">
        <v>46</v>
      </c>
      <c r="R403" s="467" t="str">
        <f t="shared" si="33"/>
        <v>Natural Gas and Petroleum Industry Coal Use</v>
      </c>
      <c r="S403" s="467" t="str">
        <f t="shared" si="34"/>
        <v>//**Natural Gas and Petroleum Industry Coal Use: **</v>
      </c>
      <c r="T403" s="443" t="str">
        <f t="shared" si="32"/>
        <v/>
      </c>
    </row>
    <row r="404" spans="1:20">
      <c r="A404" s="443" t="s">
        <v>2017</v>
      </c>
      <c r="C404" s="438" t="s">
        <v>9</v>
      </c>
      <c r="D404" s="438" t="s">
        <v>107</v>
      </c>
      <c r="E404" s="438" t="s">
        <v>299</v>
      </c>
      <c r="F404" s="438" t="s">
        <v>141</v>
      </c>
      <c r="G404" s="438" t="s">
        <v>721</v>
      </c>
      <c r="H404" s="438" t="s">
        <v>734</v>
      </c>
      <c r="I404" s="438" t="s">
        <v>729</v>
      </c>
      <c r="J404" s="438">
        <v>768</v>
      </c>
      <c r="K404" s="438" t="s">
        <v>46</v>
      </c>
      <c r="L404" s="438" t="s">
        <v>1969</v>
      </c>
      <c r="N404" s="466" t="s">
        <v>2014</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2030</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2017</v>
      </c>
      <c r="C405" s="438" t="s">
        <v>9</v>
      </c>
      <c r="D405" s="438" t="s">
        <v>107</v>
      </c>
      <c r="E405" s="438" t="s">
        <v>299</v>
      </c>
      <c r="F405" s="438" t="s">
        <v>141</v>
      </c>
      <c r="G405" s="438" t="s">
        <v>722</v>
      </c>
      <c r="H405" s="438" t="s">
        <v>734</v>
      </c>
      <c r="I405" s="438" t="s">
        <v>726</v>
      </c>
      <c r="J405" s="438">
        <v>769</v>
      </c>
      <c r="K405" s="438" t="s">
        <v>46</v>
      </c>
      <c r="L405" s="438" t="s">
        <v>1969</v>
      </c>
      <c r="N405" s="466" t="s">
        <v>2014</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2030</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2017</v>
      </c>
      <c r="C406" s="438" t="s">
        <v>9</v>
      </c>
      <c r="D406" s="438" t="s">
        <v>107</v>
      </c>
      <c r="E406" s="438" t="s">
        <v>299</v>
      </c>
      <c r="F406" s="438" t="s">
        <v>141</v>
      </c>
      <c r="G406" s="438" t="s">
        <v>723</v>
      </c>
      <c r="H406" s="438" t="s">
        <v>734</v>
      </c>
      <c r="I406" s="438" t="s">
        <v>727</v>
      </c>
      <c r="J406" s="438">
        <v>770</v>
      </c>
      <c r="K406" s="438" t="s">
        <v>47</v>
      </c>
      <c r="L406" s="438" t="s">
        <v>1969</v>
      </c>
      <c r="N406" s="466" t="s">
        <v>2014</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2030</v>
      </c>
      <c r="Q406" s="467" t="s">
        <v>46</v>
      </c>
      <c r="R406" s="467" t="str">
        <f t="shared" si="33"/>
        <v>Natural Gas and Petroleum Industry Petroleum Use</v>
      </c>
      <c r="S406" s="467" t="str">
        <f t="shared" si="34"/>
        <v>//**Natural Gas and Petroleum Industry Petroleum Use: **</v>
      </c>
      <c r="T406" s="443" t="str">
        <f t="shared" si="32"/>
        <v/>
      </c>
    </row>
    <row r="407" spans="1:20">
      <c r="A407" s="443" t="s">
        <v>2017</v>
      </c>
      <c r="C407" s="438" t="s">
        <v>9</v>
      </c>
      <c r="D407" s="438" t="s">
        <v>107</v>
      </c>
      <c r="E407" s="438" t="s">
        <v>299</v>
      </c>
      <c r="F407" s="438" t="s">
        <v>141</v>
      </c>
      <c r="G407" s="438" t="s">
        <v>724</v>
      </c>
      <c r="H407" s="438" t="s">
        <v>734</v>
      </c>
      <c r="I407" s="438" t="s">
        <v>730</v>
      </c>
      <c r="J407" s="438">
        <v>771</v>
      </c>
      <c r="K407" s="438" t="s">
        <v>47</v>
      </c>
      <c r="L407" s="438" t="s">
        <v>1969</v>
      </c>
      <c r="N407" s="466" t="s">
        <v>2014</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2030</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2017</v>
      </c>
      <c r="C408" s="438" t="s">
        <v>9</v>
      </c>
      <c r="D408" s="438" t="s">
        <v>107</v>
      </c>
      <c r="E408" s="438" t="s">
        <v>299</v>
      </c>
      <c r="F408" s="438" t="s">
        <v>141</v>
      </c>
      <c r="G408" s="438" t="s">
        <v>1066</v>
      </c>
      <c r="H408" s="438" t="s">
        <v>734</v>
      </c>
      <c r="I408" s="438" t="s">
        <v>1069</v>
      </c>
      <c r="J408" s="438">
        <v>772</v>
      </c>
      <c r="K408" s="438" t="s">
        <v>46</v>
      </c>
      <c r="L408" s="438" t="s">
        <v>1969</v>
      </c>
      <c r="N408" s="466" t="s">
        <v>2014</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2030</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2017</v>
      </c>
      <c r="C409" s="438" t="s">
        <v>9</v>
      </c>
      <c r="D409" s="438" t="s">
        <v>107</v>
      </c>
      <c r="E409" s="438" t="s">
        <v>299</v>
      </c>
      <c r="F409" s="438" t="s">
        <v>141</v>
      </c>
      <c r="G409" s="438" t="s">
        <v>1067</v>
      </c>
      <c r="H409" s="438" t="s">
        <v>734</v>
      </c>
      <c r="I409" s="438" t="s">
        <v>1071</v>
      </c>
      <c r="J409" s="438">
        <v>773</v>
      </c>
      <c r="K409" s="438" t="s">
        <v>47</v>
      </c>
      <c r="L409" s="438" t="s">
        <v>1969</v>
      </c>
      <c r="N409" s="466" t="s">
        <v>2014</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2030</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2017</v>
      </c>
      <c r="C410" s="438" t="s">
        <v>9</v>
      </c>
      <c r="D410" s="438" t="s">
        <v>107</v>
      </c>
      <c r="E410" s="438" t="s">
        <v>299</v>
      </c>
      <c r="F410" s="438" t="s">
        <v>141</v>
      </c>
      <c r="G410" s="438" t="s">
        <v>1068</v>
      </c>
      <c r="H410" s="438" t="s">
        <v>734</v>
      </c>
      <c r="I410" s="438" t="s">
        <v>1072</v>
      </c>
      <c r="J410" s="438">
        <v>774</v>
      </c>
      <c r="K410" s="438" t="s">
        <v>47</v>
      </c>
      <c r="L410" s="438" t="s">
        <v>1969</v>
      </c>
      <c r="N410" s="466" t="s">
        <v>2014</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2030</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2017</v>
      </c>
      <c r="C411" s="438" t="s">
        <v>9</v>
      </c>
      <c r="D411" s="438" t="s">
        <v>107</v>
      </c>
      <c r="E411" s="438" t="s">
        <v>299</v>
      </c>
      <c r="F411" s="438" t="s">
        <v>141</v>
      </c>
      <c r="G411" s="438" t="s">
        <v>1065</v>
      </c>
      <c r="H411" s="438" t="s">
        <v>734</v>
      </c>
      <c r="I411" s="438" t="s">
        <v>1070</v>
      </c>
      <c r="J411" s="438">
        <v>775</v>
      </c>
      <c r="K411" s="438" t="s">
        <v>47</v>
      </c>
      <c r="L411" s="438" t="s">
        <v>1969</v>
      </c>
      <c r="N411" s="466" t="s">
        <v>2014</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2030</v>
      </c>
      <c r="Q411" s="467" t="s">
        <v>46</v>
      </c>
      <c r="R411" s="467" t="str">
        <f t="shared" si="33"/>
        <v>Natural Gas and Petroleum Industry Hydrogen Use</v>
      </c>
      <c r="S411" s="467" t="str">
        <f t="shared" si="34"/>
        <v>//**Natural Gas and Petroleum Industry Hydrogen Use: **</v>
      </c>
      <c r="T411" s="443" t="str">
        <f t="shared" si="32"/>
        <v/>
      </c>
    </row>
    <row r="412" spans="1:20">
      <c r="A412" s="443" t="s">
        <v>2017</v>
      </c>
      <c r="C412" s="438" t="s">
        <v>9</v>
      </c>
      <c r="D412" s="438" t="s">
        <v>107</v>
      </c>
      <c r="E412" s="438" t="s">
        <v>299</v>
      </c>
      <c r="F412" s="438" t="s">
        <v>142</v>
      </c>
      <c r="G412" s="438" t="s">
        <v>719</v>
      </c>
      <c r="H412" s="438" t="s">
        <v>735</v>
      </c>
      <c r="I412" s="438" t="s">
        <v>725</v>
      </c>
      <c r="J412" s="438">
        <v>776</v>
      </c>
      <c r="K412" s="438" t="s">
        <v>46</v>
      </c>
      <c r="L412" s="438" t="s">
        <v>1970</v>
      </c>
      <c r="N412" s="466" t="s">
        <v>2014</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2030</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2017</v>
      </c>
      <c r="C413" s="438" t="s">
        <v>9</v>
      </c>
      <c r="D413" s="438" t="s">
        <v>107</v>
      </c>
      <c r="E413" s="438" t="s">
        <v>299</v>
      </c>
      <c r="F413" s="438" t="s">
        <v>142</v>
      </c>
      <c r="G413" s="438" t="s">
        <v>720</v>
      </c>
      <c r="H413" s="438" t="s">
        <v>735</v>
      </c>
      <c r="I413" s="438" t="s">
        <v>728</v>
      </c>
      <c r="J413" s="438">
        <v>777</v>
      </c>
      <c r="K413" s="438" t="s">
        <v>46</v>
      </c>
      <c r="L413" s="438" t="s">
        <v>1970</v>
      </c>
      <c r="N413" s="466" t="s">
        <v>2014</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2030</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2017</v>
      </c>
      <c r="C414" s="438" t="s">
        <v>9</v>
      </c>
      <c r="D414" s="438" t="s">
        <v>107</v>
      </c>
      <c r="E414" s="438" t="s">
        <v>299</v>
      </c>
      <c r="F414" s="438" t="s">
        <v>142</v>
      </c>
      <c r="G414" s="438" t="s">
        <v>721</v>
      </c>
      <c r="H414" s="438" t="s">
        <v>735</v>
      </c>
      <c r="I414" s="438" t="s">
        <v>729</v>
      </c>
      <c r="J414" s="438">
        <v>778</v>
      </c>
      <c r="K414" s="438" t="s">
        <v>46</v>
      </c>
      <c r="L414" s="438" t="s">
        <v>1970</v>
      </c>
      <c r="N414" s="466" t="s">
        <v>2014</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2030</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2017</v>
      </c>
      <c r="C415" s="438" t="s">
        <v>9</v>
      </c>
      <c r="D415" s="438" t="s">
        <v>107</v>
      </c>
      <c r="E415" s="438" t="s">
        <v>299</v>
      </c>
      <c r="F415" s="438" t="s">
        <v>142</v>
      </c>
      <c r="G415" s="438" t="s">
        <v>722</v>
      </c>
      <c r="H415" s="438" t="s">
        <v>735</v>
      </c>
      <c r="I415" s="438" t="s">
        <v>726</v>
      </c>
      <c r="J415" s="438">
        <v>779</v>
      </c>
      <c r="K415" s="438" t="s">
        <v>47</v>
      </c>
      <c r="L415" s="438" t="s">
        <v>1970</v>
      </c>
      <c r="N415" s="466" t="s">
        <v>2014</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2030</v>
      </c>
      <c r="Q415" s="467" t="s">
        <v>46</v>
      </c>
      <c r="R415" s="467" t="str">
        <f t="shared" si="33"/>
        <v>Iron and Steel Industry Biomass Use</v>
      </c>
      <c r="S415" s="467" t="str">
        <f t="shared" si="34"/>
        <v>//**Iron and Steel Industry Biomass Use: **</v>
      </c>
      <c r="T415" s="443" t="str">
        <f t="shared" si="32"/>
        <v/>
      </c>
    </row>
    <row r="416" spans="1:20">
      <c r="A416" s="443" t="s">
        <v>2017</v>
      </c>
      <c r="C416" s="438" t="s">
        <v>9</v>
      </c>
      <c r="D416" s="438" t="s">
        <v>107</v>
      </c>
      <c r="E416" s="438" t="s">
        <v>299</v>
      </c>
      <c r="F416" s="438" t="s">
        <v>142</v>
      </c>
      <c r="G416" s="438" t="s">
        <v>723</v>
      </c>
      <c r="H416" s="438" t="s">
        <v>735</v>
      </c>
      <c r="I416" s="438" t="s">
        <v>727</v>
      </c>
      <c r="J416" s="438">
        <v>780</v>
      </c>
      <c r="K416" s="438" t="s">
        <v>46</v>
      </c>
      <c r="L416" s="438" t="s">
        <v>1970</v>
      </c>
      <c r="N416" s="466" t="s">
        <v>2014</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2030</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2017</v>
      </c>
      <c r="C417" s="438" t="s">
        <v>9</v>
      </c>
      <c r="D417" s="438" t="s">
        <v>107</v>
      </c>
      <c r="E417" s="438" t="s">
        <v>299</v>
      </c>
      <c r="F417" s="438" t="s">
        <v>142</v>
      </c>
      <c r="G417" s="438" t="s">
        <v>724</v>
      </c>
      <c r="H417" s="438" t="s">
        <v>735</v>
      </c>
      <c r="I417" s="438" t="s">
        <v>730</v>
      </c>
      <c r="J417" s="438">
        <v>781</v>
      </c>
      <c r="K417" s="438" t="s">
        <v>47</v>
      </c>
      <c r="L417" s="438" t="s">
        <v>1970</v>
      </c>
      <c r="N417" s="466" t="s">
        <v>2014</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2030</v>
      </c>
      <c r="Q417" s="467" t="s">
        <v>46</v>
      </c>
      <c r="R417" s="467" t="str">
        <f t="shared" si="33"/>
        <v>Iron and Steel Industry Purchased Heat Use</v>
      </c>
      <c r="S417" s="467" t="str">
        <f t="shared" si="34"/>
        <v>//**Iron and Steel Industry Purchased Heat Use: **</v>
      </c>
      <c r="T417" s="443" t="str">
        <f t="shared" si="32"/>
        <v/>
      </c>
    </row>
    <row r="418" spans="1:20">
      <c r="A418" s="443" t="s">
        <v>2017</v>
      </c>
      <c r="C418" s="438" t="s">
        <v>9</v>
      </c>
      <c r="D418" s="438" t="s">
        <v>107</v>
      </c>
      <c r="E418" s="438" t="s">
        <v>299</v>
      </c>
      <c r="F418" s="438" t="s">
        <v>142</v>
      </c>
      <c r="G418" s="438" t="s">
        <v>1066</v>
      </c>
      <c r="H418" s="438" t="s">
        <v>735</v>
      </c>
      <c r="I418" s="438" t="s">
        <v>1069</v>
      </c>
      <c r="J418" s="438">
        <v>782</v>
      </c>
      <c r="K418" s="438" t="s">
        <v>47</v>
      </c>
      <c r="L418" s="438" t="s">
        <v>1970</v>
      </c>
      <c r="N418" s="466" t="s">
        <v>2014</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2030</v>
      </c>
      <c r="Q418" s="467" t="s">
        <v>46</v>
      </c>
      <c r="R418" s="467" t="str">
        <f t="shared" si="33"/>
        <v>Iron and Steel Industry Crude Oil Use</v>
      </c>
      <c r="S418" s="467" t="str">
        <f t="shared" si="34"/>
        <v>//**Iron and Steel Industry Crude Oil Use: **</v>
      </c>
      <c r="T418" s="443" t="str">
        <f t="shared" si="32"/>
        <v/>
      </c>
    </row>
    <row r="419" spans="1:20">
      <c r="A419" s="443" t="s">
        <v>2017</v>
      </c>
      <c r="C419" s="438" t="s">
        <v>9</v>
      </c>
      <c r="D419" s="438" t="s">
        <v>107</v>
      </c>
      <c r="E419" s="438" t="s">
        <v>299</v>
      </c>
      <c r="F419" s="438" t="s">
        <v>142</v>
      </c>
      <c r="G419" s="438" t="s">
        <v>1067</v>
      </c>
      <c r="H419" s="438" t="s">
        <v>735</v>
      </c>
      <c r="I419" s="438" t="s">
        <v>1071</v>
      </c>
      <c r="J419" s="438">
        <v>783</v>
      </c>
      <c r="K419" s="438" t="s">
        <v>46</v>
      </c>
      <c r="L419" s="438" t="s">
        <v>1970</v>
      </c>
      <c r="N419" s="466" t="s">
        <v>2014</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2030</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2017</v>
      </c>
      <c r="C420" s="438" t="s">
        <v>9</v>
      </c>
      <c r="D420" s="438" t="s">
        <v>107</v>
      </c>
      <c r="E420" s="438" t="s">
        <v>299</v>
      </c>
      <c r="F420" s="438" t="s">
        <v>142</v>
      </c>
      <c r="G420" s="438" t="s">
        <v>1068</v>
      </c>
      <c r="H420" s="438" t="s">
        <v>735</v>
      </c>
      <c r="I420" s="438" t="s">
        <v>1072</v>
      </c>
      <c r="J420" s="438">
        <v>784</v>
      </c>
      <c r="K420" s="438" t="s">
        <v>46</v>
      </c>
      <c r="L420" s="438" t="s">
        <v>1970</v>
      </c>
      <c r="N420" s="466" t="s">
        <v>2014</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2030</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2017</v>
      </c>
      <c r="C421" s="438" t="s">
        <v>9</v>
      </c>
      <c r="D421" s="438" t="s">
        <v>107</v>
      </c>
      <c r="E421" s="438" t="s">
        <v>299</v>
      </c>
      <c r="F421" s="438" t="s">
        <v>142</v>
      </c>
      <c r="G421" s="438" t="s">
        <v>1065</v>
      </c>
      <c r="H421" s="438" t="s">
        <v>735</v>
      </c>
      <c r="I421" s="438" t="s">
        <v>1070</v>
      </c>
      <c r="J421" s="438">
        <v>785</v>
      </c>
      <c r="K421" s="438" t="s">
        <v>47</v>
      </c>
      <c r="L421" s="438" t="s">
        <v>1970</v>
      </c>
      <c r="N421" s="466" t="s">
        <v>2014</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2030</v>
      </c>
      <c r="Q421" s="467" t="s">
        <v>46</v>
      </c>
      <c r="R421" s="467" t="str">
        <f t="shared" si="33"/>
        <v>Iron and Steel Industry Hydrogen Use</v>
      </c>
      <c r="S421" s="467" t="str">
        <f t="shared" si="34"/>
        <v>//**Iron and Steel Industry Hydrogen Use: **</v>
      </c>
      <c r="T421" s="443" t="str">
        <f t="shared" si="32"/>
        <v/>
      </c>
    </row>
    <row r="422" spans="1:20">
      <c r="A422" s="443" t="s">
        <v>2017</v>
      </c>
      <c r="C422" s="438" t="s">
        <v>9</v>
      </c>
      <c r="D422" s="438" t="s">
        <v>107</v>
      </c>
      <c r="E422" s="438" t="s">
        <v>299</v>
      </c>
      <c r="F422" s="438" t="s">
        <v>143</v>
      </c>
      <c r="G422" s="438" t="s">
        <v>719</v>
      </c>
      <c r="H422" s="438" t="s">
        <v>736</v>
      </c>
      <c r="I422" s="438" t="s">
        <v>725</v>
      </c>
      <c r="J422" s="438">
        <v>786</v>
      </c>
      <c r="K422" s="438" t="s">
        <v>46</v>
      </c>
      <c r="L422" s="438" t="s">
        <v>1971</v>
      </c>
      <c r="N422" s="466" t="s">
        <v>2014</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2030</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2017</v>
      </c>
      <c r="C423" s="438" t="s">
        <v>9</v>
      </c>
      <c r="D423" s="438" t="s">
        <v>107</v>
      </c>
      <c r="E423" s="438" t="s">
        <v>299</v>
      </c>
      <c r="F423" s="438" t="s">
        <v>143</v>
      </c>
      <c r="G423" s="438" t="s">
        <v>720</v>
      </c>
      <c r="H423" s="438" t="s">
        <v>736</v>
      </c>
      <c r="I423" s="438" t="s">
        <v>728</v>
      </c>
      <c r="J423" s="438">
        <v>787</v>
      </c>
      <c r="K423" s="438" t="s">
        <v>46</v>
      </c>
      <c r="L423" s="438" t="s">
        <v>1971</v>
      </c>
      <c r="N423" s="466" t="s">
        <v>2014</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2030</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2017</v>
      </c>
      <c r="C424" s="438" t="s">
        <v>9</v>
      </c>
      <c r="D424" s="438" t="s">
        <v>107</v>
      </c>
      <c r="E424" s="438" t="s">
        <v>299</v>
      </c>
      <c r="F424" s="438" t="s">
        <v>143</v>
      </c>
      <c r="G424" s="438" t="s">
        <v>721</v>
      </c>
      <c r="H424" s="438" t="s">
        <v>736</v>
      </c>
      <c r="I424" s="438" t="s">
        <v>729</v>
      </c>
      <c r="J424" s="438">
        <v>788</v>
      </c>
      <c r="K424" s="438" t="s">
        <v>46</v>
      </c>
      <c r="L424" s="438" t="s">
        <v>1971</v>
      </c>
      <c r="N424" s="466" t="s">
        <v>2014</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2030</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2017</v>
      </c>
      <c r="C425" s="438" t="s">
        <v>9</v>
      </c>
      <c r="D425" s="438" t="s">
        <v>107</v>
      </c>
      <c r="E425" s="438" t="s">
        <v>299</v>
      </c>
      <c r="F425" s="438" t="s">
        <v>143</v>
      </c>
      <c r="G425" s="438" t="s">
        <v>722</v>
      </c>
      <c r="H425" s="438" t="s">
        <v>736</v>
      </c>
      <c r="I425" s="438" t="s">
        <v>726</v>
      </c>
      <c r="J425" s="438">
        <v>789</v>
      </c>
      <c r="K425" s="438" t="s">
        <v>47</v>
      </c>
      <c r="L425" s="438" t="s">
        <v>1971</v>
      </c>
      <c r="N425" s="466" t="s">
        <v>2014</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2030</v>
      </c>
      <c r="Q425" s="467" t="s">
        <v>46</v>
      </c>
      <c r="R425" s="467" t="str">
        <f t="shared" si="35"/>
        <v>Chemicals Industry Biomass Use</v>
      </c>
      <c r="S425" s="467" t="str">
        <f t="shared" si="34"/>
        <v>//**Chemicals Industry Biomass Use: **</v>
      </c>
      <c r="T425" s="443" t="str">
        <f t="shared" si="32"/>
        <v/>
      </c>
    </row>
    <row r="426" spans="1:20">
      <c r="A426" s="443" t="s">
        <v>2017</v>
      </c>
      <c r="C426" s="438" t="s">
        <v>9</v>
      </c>
      <c r="D426" s="438" t="s">
        <v>107</v>
      </c>
      <c r="E426" s="438" t="s">
        <v>299</v>
      </c>
      <c r="F426" s="438" t="s">
        <v>143</v>
      </c>
      <c r="G426" s="438" t="s">
        <v>723</v>
      </c>
      <c r="H426" s="438" t="s">
        <v>736</v>
      </c>
      <c r="I426" s="438" t="s">
        <v>727</v>
      </c>
      <c r="J426" s="438">
        <v>790</v>
      </c>
      <c r="K426" s="438" t="s">
        <v>46</v>
      </c>
      <c r="L426" s="438" t="s">
        <v>1971</v>
      </c>
      <c r="N426" s="466" t="s">
        <v>2014</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2030</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2017</v>
      </c>
      <c r="C427" s="438" t="s">
        <v>9</v>
      </c>
      <c r="D427" s="438" t="s">
        <v>107</v>
      </c>
      <c r="E427" s="438" t="s">
        <v>299</v>
      </c>
      <c r="F427" s="438" t="s">
        <v>143</v>
      </c>
      <c r="G427" s="438" t="s">
        <v>724</v>
      </c>
      <c r="H427" s="438" t="s">
        <v>736</v>
      </c>
      <c r="I427" s="438" t="s">
        <v>730</v>
      </c>
      <c r="J427" s="438">
        <v>791</v>
      </c>
      <c r="K427" s="438" t="s">
        <v>47</v>
      </c>
      <c r="L427" s="438" t="s">
        <v>1971</v>
      </c>
      <c r="N427" s="466" t="s">
        <v>2014</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2030</v>
      </c>
      <c r="Q427" s="467" t="s">
        <v>46</v>
      </c>
      <c r="R427" s="467" t="str">
        <f t="shared" si="35"/>
        <v>Chemicals Industry Purchased Heat Use</v>
      </c>
      <c r="S427" s="467" t="str">
        <f t="shared" si="34"/>
        <v>//**Chemicals Industry Purchased Heat Use: **</v>
      </c>
      <c r="T427" s="443" t="str">
        <f t="shared" si="32"/>
        <v/>
      </c>
    </row>
    <row r="428" spans="1:20">
      <c r="A428" s="443" t="s">
        <v>2017</v>
      </c>
      <c r="C428" s="438" t="s">
        <v>9</v>
      </c>
      <c r="D428" s="438" t="s">
        <v>107</v>
      </c>
      <c r="E428" s="438" t="s">
        <v>299</v>
      </c>
      <c r="F428" s="438" t="s">
        <v>143</v>
      </c>
      <c r="G428" s="438" t="s">
        <v>1066</v>
      </c>
      <c r="H428" s="438" t="s">
        <v>736</v>
      </c>
      <c r="I428" s="438" t="s">
        <v>1069</v>
      </c>
      <c r="J428" s="438">
        <v>792</v>
      </c>
      <c r="K428" s="438" t="s">
        <v>47</v>
      </c>
      <c r="L428" s="438" t="s">
        <v>1971</v>
      </c>
      <c r="N428" s="466" t="s">
        <v>2014</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2030</v>
      </c>
      <c r="Q428" s="467" t="s">
        <v>46</v>
      </c>
      <c r="R428" s="467" t="str">
        <f t="shared" si="35"/>
        <v>Chemicals Industry Crude Oil Use</v>
      </c>
      <c r="S428" s="467" t="str">
        <f t="shared" si="34"/>
        <v>//**Chemicals Industry Crude Oil Use: **</v>
      </c>
      <c r="T428" s="443" t="str">
        <f t="shared" si="32"/>
        <v/>
      </c>
    </row>
    <row r="429" spans="1:20">
      <c r="A429" s="443" t="s">
        <v>2017</v>
      </c>
      <c r="C429" s="438" t="s">
        <v>9</v>
      </c>
      <c r="D429" s="438" t="s">
        <v>107</v>
      </c>
      <c r="E429" s="438" t="s">
        <v>299</v>
      </c>
      <c r="F429" s="438" t="s">
        <v>143</v>
      </c>
      <c r="G429" s="438" t="s">
        <v>1067</v>
      </c>
      <c r="H429" s="438" t="s">
        <v>736</v>
      </c>
      <c r="I429" s="438" t="s">
        <v>1071</v>
      </c>
      <c r="J429" s="438">
        <v>793</v>
      </c>
      <c r="K429" s="438" t="s">
        <v>46</v>
      </c>
      <c r="L429" s="438" t="s">
        <v>1971</v>
      </c>
      <c r="N429" s="466" t="s">
        <v>2014</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2030</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2017</v>
      </c>
      <c r="C430" s="438" t="s">
        <v>9</v>
      </c>
      <c r="D430" s="438" t="s">
        <v>107</v>
      </c>
      <c r="E430" s="438" t="s">
        <v>299</v>
      </c>
      <c r="F430" s="438" t="s">
        <v>143</v>
      </c>
      <c r="G430" s="438" t="s">
        <v>1068</v>
      </c>
      <c r="H430" s="438" t="s">
        <v>736</v>
      </c>
      <c r="I430" s="438" t="s">
        <v>1072</v>
      </c>
      <c r="J430" s="438">
        <v>794</v>
      </c>
      <c r="K430" s="438" t="s">
        <v>46</v>
      </c>
      <c r="L430" s="438" t="s">
        <v>1971</v>
      </c>
      <c r="N430" s="466" t="s">
        <v>2014</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2030</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2017</v>
      </c>
      <c r="C431" s="438" t="s">
        <v>9</v>
      </c>
      <c r="D431" s="438" t="s">
        <v>107</v>
      </c>
      <c r="E431" s="438" t="s">
        <v>299</v>
      </c>
      <c r="F431" s="438" t="s">
        <v>143</v>
      </c>
      <c r="G431" s="438" t="s">
        <v>1065</v>
      </c>
      <c r="H431" s="438" t="s">
        <v>736</v>
      </c>
      <c r="I431" s="438" t="s">
        <v>1070</v>
      </c>
      <c r="J431" s="438">
        <v>795</v>
      </c>
      <c r="K431" s="438" t="s">
        <v>47</v>
      </c>
      <c r="L431" s="438" t="s">
        <v>1971</v>
      </c>
      <c r="N431" s="466" t="s">
        <v>2014</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2030</v>
      </c>
      <c r="Q431" s="467" t="s">
        <v>46</v>
      </c>
      <c r="R431" s="467" t="str">
        <f t="shared" si="35"/>
        <v>Chemicals Industry Hydrogen Use</v>
      </c>
      <c r="S431" s="467" t="str">
        <f t="shared" si="34"/>
        <v>//**Chemicals Industry Hydrogen Use: **</v>
      </c>
      <c r="T431" s="443" t="str">
        <f t="shared" si="32"/>
        <v/>
      </c>
    </row>
    <row r="432" spans="1:20">
      <c r="A432" s="443" t="s">
        <v>2017</v>
      </c>
      <c r="C432" s="438" t="s">
        <v>9</v>
      </c>
      <c r="D432" s="438" t="s">
        <v>107</v>
      </c>
      <c r="E432" s="438" t="s">
        <v>299</v>
      </c>
      <c r="F432" s="438" t="s">
        <v>765</v>
      </c>
      <c r="G432" s="438" t="s">
        <v>719</v>
      </c>
      <c r="H432" s="438" t="s">
        <v>1136</v>
      </c>
      <c r="I432" s="438" t="s">
        <v>725</v>
      </c>
      <c r="J432" s="438">
        <v>796</v>
      </c>
      <c r="K432" s="438" t="s">
        <v>46</v>
      </c>
      <c r="L432" s="438" t="s">
        <v>1972</v>
      </c>
      <c r="N432" s="466" t="s">
        <v>2014</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2030</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2017</v>
      </c>
      <c r="C433" s="438" t="s">
        <v>9</v>
      </c>
      <c r="D433" s="438" t="s">
        <v>107</v>
      </c>
      <c r="E433" s="438" t="s">
        <v>299</v>
      </c>
      <c r="F433" s="438" t="s">
        <v>765</v>
      </c>
      <c r="G433" s="438" t="s">
        <v>720</v>
      </c>
      <c r="H433" s="438" t="s">
        <v>1136</v>
      </c>
      <c r="I433" s="438" t="s">
        <v>728</v>
      </c>
      <c r="J433" s="438">
        <v>797</v>
      </c>
      <c r="K433" s="438" t="s">
        <v>47</v>
      </c>
      <c r="L433" s="438" t="s">
        <v>1972</v>
      </c>
      <c r="N433" s="466" t="s">
        <v>2014</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2030</v>
      </c>
      <c r="Q433" s="467" t="s">
        <v>46</v>
      </c>
      <c r="R433" s="467" t="str">
        <f t="shared" si="35"/>
        <v>Coal Mining Industry Coal Use</v>
      </c>
      <c r="S433" s="467" t="str">
        <f t="shared" si="34"/>
        <v>//**Coal Mining Industry Coal Use: **</v>
      </c>
      <c r="T433" s="443" t="str">
        <f t="shared" si="32"/>
        <v/>
      </c>
    </row>
    <row r="434" spans="1:20">
      <c r="A434" s="443" t="s">
        <v>2017</v>
      </c>
      <c r="C434" s="438" t="s">
        <v>9</v>
      </c>
      <c r="D434" s="438" t="s">
        <v>107</v>
      </c>
      <c r="E434" s="438" t="s">
        <v>299</v>
      </c>
      <c r="F434" s="438" t="s">
        <v>765</v>
      </c>
      <c r="G434" s="438" t="s">
        <v>721</v>
      </c>
      <c r="H434" s="438" t="s">
        <v>1136</v>
      </c>
      <c r="I434" s="438" t="s">
        <v>729</v>
      </c>
      <c r="J434" s="438">
        <v>798</v>
      </c>
      <c r="K434" s="438" t="s">
        <v>47</v>
      </c>
      <c r="L434" s="438" t="s">
        <v>1972</v>
      </c>
      <c r="N434" s="466" t="s">
        <v>2014</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2030</v>
      </c>
      <c r="Q434" s="467" t="s">
        <v>46</v>
      </c>
      <c r="R434" s="467" t="str">
        <f t="shared" si="35"/>
        <v>Coal Mining Industry Natural Gas Use</v>
      </c>
      <c r="S434" s="467" t="str">
        <f t="shared" si="34"/>
        <v>//**Coal Mining Industry Natural Gas Use: **</v>
      </c>
      <c r="T434" s="443" t="str">
        <f t="shared" si="32"/>
        <v/>
      </c>
    </row>
    <row r="435" spans="1:20">
      <c r="A435" s="443" t="s">
        <v>2017</v>
      </c>
      <c r="C435" s="438" t="s">
        <v>9</v>
      </c>
      <c r="D435" s="438" t="s">
        <v>107</v>
      </c>
      <c r="E435" s="438" t="s">
        <v>299</v>
      </c>
      <c r="F435" s="438" t="s">
        <v>765</v>
      </c>
      <c r="G435" s="438" t="s">
        <v>722</v>
      </c>
      <c r="H435" s="438" t="s">
        <v>1136</v>
      </c>
      <c r="I435" s="438" t="s">
        <v>726</v>
      </c>
      <c r="J435" s="438">
        <v>799</v>
      </c>
      <c r="K435" s="438" t="s">
        <v>47</v>
      </c>
      <c r="L435" s="438" t="s">
        <v>1972</v>
      </c>
      <c r="N435" s="466" t="s">
        <v>2014</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2030</v>
      </c>
      <c r="Q435" s="467" t="s">
        <v>46</v>
      </c>
      <c r="R435" s="467" t="str">
        <f t="shared" si="35"/>
        <v>Coal Mining Industry Biomass Use</v>
      </c>
      <c r="S435" s="467" t="str">
        <f t="shared" si="34"/>
        <v>//**Coal Mining Industry Biomass Use: **</v>
      </c>
      <c r="T435" s="443" t="str">
        <f t="shared" si="32"/>
        <v/>
      </c>
    </row>
    <row r="436" spans="1:20">
      <c r="A436" s="443" t="s">
        <v>2017</v>
      </c>
      <c r="C436" s="438" t="s">
        <v>9</v>
      </c>
      <c r="D436" s="438" t="s">
        <v>107</v>
      </c>
      <c r="E436" s="438" t="s">
        <v>299</v>
      </c>
      <c r="F436" s="438" t="s">
        <v>765</v>
      </c>
      <c r="G436" s="438" t="s">
        <v>723</v>
      </c>
      <c r="H436" s="438" t="s">
        <v>1136</v>
      </c>
      <c r="I436" s="438" t="s">
        <v>727</v>
      </c>
      <c r="J436" s="438">
        <v>800</v>
      </c>
      <c r="K436" s="438" t="s">
        <v>47</v>
      </c>
      <c r="L436" s="438" t="s">
        <v>1972</v>
      </c>
      <c r="N436" s="466" t="s">
        <v>2014</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2030</v>
      </c>
      <c r="Q436" s="467" t="s">
        <v>46</v>
      </c>
      <c r="R436" s="467" t="str">
        <f t="shared" si="35"/>
        <v>Coal Mining Industry Petroleum Use</v>
      </c>
      <c r="S436" s="467" t="str">
        <f t="shared" si="34"/>
        <v>//**Coal Mining Industry Petroleum Use: **</v>
      </c>
      <c r="T436" s="443" t="str">
        <f t="shared" si="32"/>
        <v/>
      </c>
    </row>
    <row r="437" spans="1:20">
      <c r="A437" s="443" t="s">
        <v>2017</v>
      </c>
      <c r="C437" s="438" t="s">
        <v>9</v>
      </c>
      <c r="D437" s="438" t="s">
        <v>107</v>
      </c>
      <c r="E437" s="438" t="s">
        <v>299</v>
      </c>
      <c r="F437" s="438" t="s">
        <v>765</v>
      </c>
      <c r="G437" s="438" t="s">
        <v>724</v>
      </c>
      <c r="H437" s="438" t="s">
        <v>1136</v>
      </c>
      <c r="I437" s="438" t="s">
        <v>730</v>
      </c>
      <c r="J437" s="438">
        <v>801</v>
      </c>
      <c r="K437" s="438" t="s">
        <v>47</v>
      </c>
      <c r="L437" s="438" t="s">
        <v>1972</v>
      </c>
      <c r="N437" s="466" t="s">
        <v>2014</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2030</v>
      </c>
      <c r="Q437" s="467" t="s">
        <v>46</v>
      </c>
      <c r="R437" s="467" t="str">
        <f t="shared" si="35"/>
        <v>Coal Mining Industry Purchased Heat Use</v>
      </c>
      <c r="S437" s="467" t="str">
        <f t="shared" si="34"/>
        <v>//**Coal Mining Industry Purchased Heat Use: **</v>
      </c>
      <c r="T437" s="443" t="str">
        <f t="shared" si="32"/>
        <v/>
      </c>
    </row>
    <row r="438" spans="1:20">
      <c r="A438" s="443" t="s">
        <v>2017</v>
      </c>
      <c r="C438" s="438" t="s">
        <v>9</v>
      </c>
      <c r="D438" s="438" t="s">
        <v>107</v>
      </c>
      <c r="E438" s="438" t="s">
        <v>299</v>
      </c>
      <c r="F438" s="438" t="s">
        <v>765</v>
      </c>
      <c r="G438" s="438" t="s">
        <v>1066</v>
      </c>
      <c r="H438" s="438" t="s">
        <v>1136</v>
      </c>
      <c r="I438" s="438" t="s">
        <v>1069</v>
      </c>
      <c r="J438" s="438">
        <v>802</v>
      </c>
      <c r="K438" s="438" t="s">
        <v>47</v>
      </c>
      <c r="L438" s="438" t="s">
        <v>1972</v>
      </c>
      <c r="N438" s="466" t="s">
        <v>2014</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2030</v>
      </c>
      <c r="Q438" s="467" t="s">
        <v>46</v>
      </c>
      <c r="R438" s="467" t="str">
        <f t="shared" si="35"/>
        <v>Coal Mining Industry Crude Oil Use</v>
      </c>
      <c r="S438" s="467" t="str">
        <f t="shared" si="34"/>
        <v>//**Coal Mining Industry Crude Oil Use: **</v>
      </c>
      <c r="T438" s="443" t="str">
        <f t="shared" si="32"/>
        <v/>
      </c>
    </row>
    <row r="439" spans="1:20">
      <c r="A439" s="443" t="s">
        <v>2017</v>
      </c>
      <c r="C439" s="438" t="s">
        <v>9</v>
      </c>
      <c r="D439" s="438" t="s">
        <v>107</v>
      </c>
      <c r="E439" s="438" t="s">
        <v>299</v>
      </c>
      <c r="F439" s="438" t="s">
        <v>765</v>
      </c>
      <c r="G439" s="438" t="s">
        <v>1067</v>
      </c>
      <c r="H439" s="438" t="s">
        <v>1136</v>
      </c>
      <c r="I439" s="438" t="s">
        <v>1071</v>
      </c>
      <c r="J439" s="438">
        <v>803</v>
      </c>
      <c r="K439" s="438" t="s">
        <v>46</v>
      </c>
      <c r="L439" s="438" t="s">
        <v>1972</v>
      </c>
      <c r="N439" s="466" t="s">
        <v>2014</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2030</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2017</v>
      </c>
      <c r="C440" s="438" t="s">
        <v>9</v>
      </c>
      <c r="D440" s="438" t="s">
        <v>107</v>
      </c>
      <c r="E440" s="438" t="s">
        <v>299</v>
      </c>
      <c r="F440" s="438" t="s">
        <v>765</v>
      </c>
      <c r="G440" s="438" t="s">
        <v>1068</v>
      </c>
      <c r="H440" s="438" t="s">
        <v>1136</v>
      </c>
      <c r="I440" s="438" t="s">
        <v>1072</v>
      </c>
      <c r="J440" s="438">
        <v>804</v>
      </c>
      <c r="K440" s="438" t="s">
        <v>46</v>
      </c>
      <c r="L440" s="438" t="s">
        <v>1972</v>
      </c>
      <c r="N440" s="466" t="s">
        <v>2014</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2030</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2017</v>
      </c>
      <c r="C441" s="438" t="s">
        <v>9</v>
      </c>
      <c r="D441" s="438" t="s">
        <v>107</v>
      </c>
      <c r="E441" s="438" t="s">
        <v>299</v>
      </c>
      <c r="F441" s="438" t="s">
        <v>765</v>
      </c>
      <c r="G441" s="438" t="s">
        <v>1065</v>
      </c>
      <c r="H441" s="438" t="s">
        <v>1136</v>
      </c>
      <c r="I441" s="438" t="s">
        <v>1070</v>
      </c>
      <c r="J441" s="438">
        <v>805</v>
      </c>
      <c r="K441" s="438" t="s">
        <v>47</v>
      </c>
      <c r="L441" s="438" t="s">
        <v>1972</v>
      </c>
      <c r="N441" s="466" t="s">
        <v>2014</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2030</v>
      </c>
      <c r="Q441" s="467" t="s">
        <v>46</v>
      </c>
      <c r="R441" s="467" t="str">
        <f t="shared" si="35"/>
        <v>Coal Mining Industry Hydrogen Use</v>
      </c>
      <c r="S441" s="467" t="str">
        <f t="shared" si="34"/>
        <v>//**Coal Mining Industry Hydrogen Use: **</v>
      </c>
      <c r="T441" s="443" t="str">
        <f t="shared" si="32"/>
        <v/>
      </c>
    </row>
    <row r="442" spans="1:20">
      <c r="A442" s="443" t="s">
        <v>2017</v>
      </c>
      <c r="C442" s="438" t="s">
        <v>9</v>
      </c>
      <c r="D442" s="438" t="s">
        <v>107</v>
      </c>
      <c r="E442" s="438" t="s">
        <v>299</v>
      </c>
      <c r="F442" s="438" t="s">
        <v>144</v>
      </c>
      <c r="G442" s="438" t="s">
        <v>719</v>
      </c>
      <c r="H442" s="438" t="s">
        <v>764</v>
      </c>
      <c r="I442" s="438" t="s">
        <v>725</v>
      </c>
      <c r="J442" s="438">
        <v>806</v>
      </c>
      <c r="K442" s="438" t="s">
        <v>46</v>
      </c>
      <c r="L442" s="438" t="s">
        <v>1973</v>
      </c>
      <c r="N442" s="466" t="s">
        <v>2014</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2030</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2017</v>
      </c>
      <c r="C443" s="438" t="s">
        <v>9</v>
      </c>
      <c r="D443" s="438" t="s">
        <v>107</v>
      </c>
      <c r="E443" s="438" t="s">
        <v>299</v>
      </c>
      <c r="F443" s="438" t="s">
        <v>144</v>
      </c>
      <c r="G443" s="438" t="s">
        <v>720</v>
      </c>
      <c r="H443" s="438" t="s">
        <v>764</v>
      </c>
      <c r="I443" s="438" t="s">
        <v>728</v>
      </c>
      <c r="J443" s="438">
        <v>807</v>
      </c>
      <c r="K443" s="438" t="s">
        <v>46</v>
      </c>
      <c r="L443" s="438" t="s">
        <v>1973</v>
      </c>
      <c r="N443" s="466" t="s">
        <v>2014</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2030</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2017</v>
      </c>
      <c r="C444" s="438" t="s">
        <v>9</v>
      </c>
      <c r="D444" s="438" t="s">
        <v>107</v>
      </c>
      <c r="E444" s="438" t="s">
        <v>299</v>
      </c>
      <c r="F444" s="438" t="s">
        <v>144</v>
      </c>
      <c r="G444" s="438" t="s">
        <v>721</v>
      </c>
      <c r="H444" s="438" t="s">
        <v>764</v>
      </c>
      <c r="I444" s="438" t="s">
        <v>729</v>
      </c>
      <c r="J444" s="438">
        <v>808</v>
      </c>
      <c r="K444" s="438" t="s">
        <v>47</v>
      </c>
      <c r="L444" s="438" t="s">
        <v>1973</v>
      </c>
      <c r="N444" s="466" t="s">
        <v>2014</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2030</v>
      </c>
      <c r="Q444" s="467" t="s">
        <v>46</v>
      </c>
      <c r="R444" s="467" t="str">
        <f t="shared" si="35"/>
        <v>Water &amp; Waste Natural Gas Use</v>
      </c>
      <c r="S444" s="467" t="str">
        <f t="shared" si="34"/>
        <v>//**Water &amp; Waste Natural Gas Use: **</v>
      </c>
      <c r="T444" s="443" t="str">
        <f t="shared" si="32"/>
        <v/>
      </c>
    </row>
    <row r="445" spans="1:20">
      <c r="A445" s="443" t="s">
        <v>2017</v>
      </c>
      <c r="C445" s="438" t="s">
        <v>9</v>
      </c>
      <c r="D445" s="438" t="s">
        <v>107</v>
      </c>
      <c r="E445" s="438" t="s">
        <v>299</v>
      </c>
      <c r="F445" s="438" t="s">
        <v>144</v>
      </c>
      <c r="G445" s="438" t="s">
        <v>722</v>
      </c>
      <c r="H445" s="438" t="s">
        <v>764</v>
      </c>
      <c r="I445" s="438" t="s">
        <v>726</v>
      </c>
      <c r="J445" s="438">
        <v>809</v>
      </c>
      <c r="K445" s="438" t="s">
        <v>47</v>
      </c>
      <c r="L445" s="438" t="s">
        <v>1973</v>
      </c>
      <c r="N445" s="466" t="s">
        <v>2014</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2030</v>
      </c>
      <c r="Q445" s="467" t="s">
        <v>46</v>
      </c>
      <c r="R445" s="467" t="str">
        <f t="shared" si="35"/>
        <v>Water &amp; Waste Biomass Use</v>
      </c>
      <c r="S445" s="467" t="str">
        <f t="shared" si="34"/>
        <v>//**Water &amp; Waste Biomass Use: **</v>
      </c>
      <c r="T445" s="443" t="str">
        <f t="shared" si="32"/>
        <v/>
      </c>
    </row>
    <row r="446" spans="1:20">
      <c r="A446" s="443" t="s">
        <v>2017</v>
      </c>
      <c r="C446" s="438" t="s">
        <v>9</v>
      </c>
      <c r="D446" s="438" t="s">
        <v>107</v>
      </c>
      <c r="E446" s="438" t="s">
        <v>299</v>
      </c>
      <c r="F446" s="438" t="s">
        <v>144</v>
      </c>
      <c r="G446" s="438" t="s">
        <v>723</v>
      </c>
      <c r="H446" s="438" t="s">
        <v>764</v>
      </c>
      <c r="I446" s="438" t="s">
        <v>727</v>
      </c>
      <c r="J446" s="438">
        <v>810</v>
      </c>
      <c r="K446" s="438" t="s">
        <v>47</v>
      </c>
      <c r="L446" s="438" t="s">
        <v>1973</v>
      </c>
      <c r="N446" s="466" t="s">
        <v>2014</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2030</v>
      </c>
      <c r="Q446" s="467" t="s">
        <v>46</v>
      </c>
      <c r="R446" s="467" t="str">
        <f t="shared" si="35"/>
        <v>Water &amp; Waste Petroleum Use</v>
      </c>
      <c r="S446" s="467" t="str">
        <f t="shared" si="34"/>
        <v>//**Water &amp; Waste Petroleum Use: **</v>
      </c>
      <c r="T446" s="443" t="str">
        <f t="shared" si="32"/>
        <v/>
      </c>
    </row>
    <row r="447" spans="1:20">
      <c r="A447" s="443" t="s">
        <v>2017</v>
      </c>
      <c r="C447" s="438" t="s">
        <v>9</v>
      </c>
      <c r="D447" s="438" t="s">
        <v>107</v>
      </c>
      <c r="E447" s="438" t="s">
        <v>299</v>
      </c>
      <c r="F447" s="438" t="s">
        <v>144</v>
      </c>
      <c r="G447" s="438" t="s">
        <v>724</v>
      </c>
      <c r="H447" s="438" t="s">
        <v>764</v>
      </c>
      <c r="I447" s="438" t="s">
        <v>730</v>
      </c>
      <c r="J447" s="438">
        <v>811</v>
      </c>
      <c r="K447" s="438" t="s">
        <v>47</v>
      </c>
      <c r="L447" s="438" t="s">
        <v>1973</v>
      </c>
      <c r="N447" s="466" t="s">
        <v>2014</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2030</v>
      </c>
      <c r="Q447" s="467" t="s">
        <v>46</v>
      </c>
      <c r="R447" s="467" t="str">
        <f t="shared" si="35"/>
        <v>Water &amp; Waste Purchased Heat Use</v>
      </c>
      <c r="S447" s="467" t="str">
        <f t="shared" si="34"/>
        <v>//**Water &amp; Waste Purchased Heat Use: **</v>
      </c>
      <c r="T447" s="443" t="str">
        <f t="shared" si="32"/>
        <v/>
      </c>
    </row>
    <row r="448" spans="1:20">
      <c r="A448" s="443" t="s">
        <v>2017</v>
      </c>
      <c r="C448" s="438" t="s">
        <v>9</v>
      </c>
      <c r="D448" s="438" t="s">
        <v>107</v>
      </c>
      <c r="E448" s="438" t="s">
        <v>299</v>
      </c>
      <c r="F448" s="438" t="s">
        <v>144</v>
      </c>
      <c r="G448" s="438" t="s">
        <v>1066</v>
      </c>
      <c r="H448" s="438" t="s">
        <v>764</v>
      </c>
      <c r="I448" s="438" t="s">
        <v>1069</v>
      </c>
      <c r="J448" s="438">
        <v>812</v>
      </c>
      <c r="K448" s="438" t="s">
        <v>47</v>
      </c>
      <c r="L448" s="438" t="s">
        <v>1973</v>
      </c>
      <c r="N448" s="466" t="s">
        <v>2014</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2030</v>
      </c>
      <c r="Q448" s="467" t="s">
        <v>46</v>
      </c>
      <c r="R448" s="467" t="str">
        <f t="shared" si="35"/>
        <v>Water &amp; Waste Crude Oil Use</v>
      </c>
      <c r="S448" s="467" t="str">
        <f t="shared" si="34"/>
        <v>//**Water &amp; Waste Crude Oil Use: **</v>
      </c>
      <c r="T448" s="443" t="str">
        <f t="shared" si="32"/>
        <v/>
      </c>
    </row>
    <row r="449" spans="1:20">
      <c r="A449" s="443" t="s">
        <v>2017</v>
      </c>
      <c r="C449" s="438" t="s">
        <v>9</v>
      </c>
      <c r="D449" s="438" t="s">
        <v>107</v>
      </c>
      <c r="E449" s="438" t="s">
        <v>299</v>
      </c>
      <c r="F449" s="438" t="s">
        <v>144</v>
      </c>
      <c r="G449" s="438" t="s">
        <v>1067</v>
      </c>
      <c r="H449" s="438" t="s">
        <v>764</v>
      </c>
      <c r="I449" s="438" t="s">
        <v>1071</v>
      </c>
      <c r="J449" s="438">
        <v>813</v>
      </c>
      <c r="K449" s="438" t="s">
        <v>47</v>
      </c>
      <c r="L449" s="438" t="s">
        <v>1973</v>
      </c>
      <c r="N449" s="466" t="s">
        <v>2014</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2030</v>
      </c>
      <c r="Q449" s="467" t="s">
        <v>46</v>
      </c>
      <c r="R449" s="467" t="str">
        <f t="shared" si="35"/>
        <v>Water &amp; Waste Heavy or Residual Fuel Oil Use</v>
      </c>
      <c r="S449" s="467" t="str">
        <f t="shared" si="34"/>
        <v>//**Water &amp; Waste Heavy or Residual Fuel Oil Use: **</v>
      </c>
      <c r="T449" s="443" t="str">
        <f t="shared" si="32"/>
        <v/>
      </c>
    </row>
    <row r="450" spans="1:20">
      <c r="A450" s="443" t="s">
        <v>2017</v>
      </c>
      <c r="C450" s="438" t="s">
        <v>9</v>
      </c>
      <c r="D450" s="438" t="s">
        <v>107</v>
      </c>
      <c r="E450" s="438" t="s">
        <v>299</v>
      </c>
      <c r="F450" s="438" t="s">
        <v>144</v>
      </c>
      <c r="G450" s="438" t="s">
        <v>1068</v>
      </c>
      <c r="H450" s="438" t="s">
        <v>764</v>
      </c>
      <c r="I450" s="438" t="s">
        <v>1072</v>
      </c>
      <c r="J450" s="438">
        <v>814</v>
      </c>
      <c r="K450" s="438" t="s">
        <v>47</v>
      </c>
      <c r="L450" s="438" t="s">
        <v>1973</v>
      </c>
      <c r="N450" s="466" t="s">
        <v>2014</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2030</v>
      </c>
      <c r="Q450" s="467" t="s">
        <v>46</v>
      </c>
      <c r="R450" s="467" t="str">
        <f t="shared" si="35"/>
        <v>Water &amp; Waste LPG Propane or Butane Use</v>
      </c>
      <c r="S450" s="467" t="str">
        <f t="shared" si="34"/>
        <v>//**Water &amp; Waste LPG Propane or Butane Use: **</v>
      </c>
      <c r="T450" s="443" t="str">
        <f t="shared" si="32"/>
        <v/>
      </c>
    </row>
    <row r="451" spans="1:20">
      <c r="A451" s="443" t="s">
        <v>2017</v>
      </c>
      <c r="C451" s="438" t="s">
        <v>9</v>
      </c>
      <c r="D451" s="438" t="s">
        <v>107</v>
      </c>
      <c r="E451" s="438" t="s">
        <v>299</v>
      </c>
      <c r="F451" s="438" t="s">
        <v>144</v>
      </c>
      <c r="G451" s="438" t="s">
        <v>1065</v>
      </c>
      <c r="H451" s="438" t="s">
        <v>764</v>
      </c>
      <c r="I451" s="438" t="s">
        <v>1070</v>
      </c>
      <c r="J451" s="438">
        <v>815</v>
      </c>
      <c r="K451" s="438" t="s">
        <v>47</v>
      </c>
      <c r="L451" s="438" t="s">
        <v>1973</v>
      </c>
      <c r="N451" s="466" t="s">
        <v>2014</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2030</v>
      </c>
      <c r="Q451" s="467" t="s">
        <v>46</v>
      </c>
      <c r="R451" s="467" t="str">
        <f t="shared" si="35"/>
        <v>Water &amp; Waste Hydrogen Use</v>
      </c>
      <c r="S451" s="467" t="str">
        <f t="shared" si="34"/>
        <v>//**Water &amp; Waste Hydrogen Use: **</v>
      </c>
      <c r="T451" s="443" t="str">
        <f t="shared" si="32"/>
        <v/>
      </c>
    </row>
    <row r="452" spans="1:20">
      <c r="A452" s="443" t="s">
        <v>2017</v>
      </c>
      <c r="C452" s="438" t="s">
        <v>9</v>
      </c>
      <c r="D452" s="438" t="s">
        <v>107</v>
      </c>
      <c r="E452" s="438" t="s">
        <v>299</v>
      </c>
      <c r="F452" s="438" t="s">
        <v>145</v>
      </c>
      <c r="G452" s="438" t="s">
        <v>719</v>
      </c>
      <c r="H452" s="438" t="s">
        <v>147</v>
      </c>
      <c r="I452" s="438" t="s">
        <v>725</v>
      </c>
      <c r="J452" s="438">
        <v>816</v>
      </c>
      <c r="K452" s="438" t="s">
        <v>46</v>
      </c>
      <c r="L452" s="438" t="s">
        <v>1974</v>
      </c>
      <c r="N452" s="466" t="s">
        <v>2014</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2030</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2017</v>
      </c>
      <c r="C453" s="438" t="s">
        <v>9</v>
      </c>
      <c r="D453" s="438" t="s">
        <v>107</v>
      </c>
      <c r="E453" s="438" t="s">
        <v>299</v>
      </c>
      <c r="F453" s="438" t="s">
        <v>145</v>
      </c>
      <c r="G453" s="438" t="s">
        <v>720</v>
      </c>
      <c r="H453" s="438" t="s">
        <v>147</v>
      </c>
      <c r="I453" s="438" t="s">
        <v>728</v>
      </c>
      <c r="J453" s="438">
        <v>817</v>
      </c>
      <c r="K453" s="438" t="s">
        <v>47</v>
      </c>
      <c r="L453" s="438" t="s">
        <v>1974</v>
      </c>
      <c r="N453" s="466" t="s">
        <v>2014</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2030</v>
      </c>
      <c r="Q453" s="467" t="s">
        <v>46</v>
      </c>
      <c r="R453" s="467" t="str">
        <f t="shared" si="35"/>
        <v>Agriculture Coal Use</v>
      </c>
      <c r="S453" s="467" t="str">
        <f t="shared" ref="S453:S516" si="37">IF(R453="","","//**"&amp;R453&amp;": **")</f>
        <v>//**Agriculture Coal Use: **</v>
      </c>
      <c r="T453" s="443" t="str">
        <f t="shared" si="36"/>
        <v/>
      </c>
    </row>
    <row r="454" spans="1:20">
      <c r="A454" s="443" t="s">
        <v>2017</v>
      </c>
      <c r="C454" s="438" t="s">
        <v>9</v>
      </c>
      <c r="D454" s="438" t="s">
        <v>107</v>
      </c>
      <c r="E454" s="438" t="s">
        <v>299</v>
      </c>
      <c r="F454" s="438" t="s">
        <v>145</v>
      </c>
      <c r="G454" s="438" t="s">
        <v>721</v>
      </c>
      <c r="H454" s="438" t="s">
        <v>147</v>
      </c>
      <c r="I454" s="438" t="s">
        <v>729</v>
      </c>
      <c r="J454" s="438">
        <v>818</v>
      </c>
      <c r="K454" s="438" t="s">
        <v>47</v>
      </c>
      <c r="L454" s="438" t="s">
        <v>1974</v>
      </c>
      <c r="N454" s="466" t="s">
        <v>2014</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2030</v>
      </c>
      <c r="Q454" s="467" t="s">
        <v>46</v>
      </c>
      <c r="R454" s="467" t="str">
        <f t="shared" si="35"/>
        <v>Agriculture Natural Gas Use</v>
      </c>
      <c r="S454" s="467" t="str">
        <f t="shared" si="37"/>
        <v>//**Agriculture Natural Gas Use: **</v>
      </c>
      <c r="T454" s="443" t="str">
        <f t="shared" si="36"/>
        <v/>
      </c>
    </row>
    <row r="455" spans="1:20">
      <c r="A455" s="443" t="s">
        <v>2017</v>
      </c>
      <c r="C455" s="438" t="s">
        <v>9</v>
      </c>
      <c r="D455" s="438" t="s">
        <v>107</v>
      </c>
      <c r="E455" s="438" t="s">
        <v>299</v>
      </c>
      <c r="F455" s="438" t="s">
        <v>145</v>
      </c>
      <c r="G455" s="438" t="s">
        <v>722</v>
      </c>
      <c r="H455" s="438" t="s">
        <v>147</v>
      </c>
      <c r="I455" s="438" t="s">
        <v>726</v>
      </c>
      <c r="J455" s="438">
        <v>819</v>
      </c>
      <c r="K455" s="438" t="s">
        <v>47</v>
      </c>
      <c r="L455" s="438" t="s">
        <v>1974</v>
      </c>
      <c r="N455" s="466" t="s">
        <v>2014</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2030</v>
      </c>
      <c r="Q455" s="467" t="s">
        <v>46</v>
      </c>
      <c r="R455" s="467" t="str">
        <f t="shared" si="35"/>
        <v>Agriculture Biomass Use</v>
      </c>
      <c r="S455" s="467" t="str">
        <f t="shared" si="37"/>
        <v>//**Agriculture Biomass Use: **</v>
      </c>
      <c r="T455" s="443" t="str">
        <f t="shared" si="36"/>
        <v/>
      </c>
    </row>
    <row r="456" spans="1:20">
      <c r="A456" s="443" t="s">
        <v>2017</v>
      </c>
      <c r="C456" s="438" t="s">
        <v>9</v>
      </c>
      <c r="D456" s="438" t="s">
        <v>107</v>
      </c>
      <c r="E456" s="438" t="s">
        <v>299</v>
      </c>
      <c r="F456" s="438" t="s">
        <v>145</v>
      </c>
      <c r="G456" s="438" t="s">
        <v>723</v>
      </c>
      <c r="H456" s="438" t="s">
        <v>147</v>
      </c>
      <c r="I456" s="438" t="s">
        <v>727</v>
      </c>
      <c r="J456" s="438">
        <v>820</v>
      </c>
      <c r="K456" s="438" t="s">
        <v>46</v>
      </c>
      <c r="L456" s="438" t="s">
        <v>1974</v>
      </c>
      <c r="N456" s="466" t="s">
        <v>2014</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2030</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2017</v>
      </c>
      <c r="C457" s="438" t="s">
        <v>9</v>
      </c>
      <c r="D457" s="438" t="s">
        <v>107</v>
      </c>
      <c r="E457" s="438" t="s">
        <v>299</v>
      </c>
      <c r="F457" s="438" t="s">
        <v>145</v>
      </c>
      <c r="G457" s="438" t="s">
        <v>724</v>
      </c>
      <c r="H457" s="438" t="s">
        <v>147</v>
      </c>
      <c r="I457" s="438" t="s">
        <v>730</v>
      </c>
      <c r="J457" s="438">
        <v>821</v>
      </c>
      <c r="K457" s="438" t="s">
        <v>47</v>
      </c>
      <c r="L457" s="438" t="s">
        <v>1974</v>
      </c>
      <c r="N457" s="466" t="s">
        <v>2014</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2030</v>
      </c>
      <c r="Q457" s="467" t="s">
        <v>46</v>
      </c>
      <c r="R457" s="467" t="str">
        <f t="shared" si="38"/>
        <v>Agriculture Purchased Heat Use</v>
      </c>
      <c r="S457" s="467" t="str">
        <f t="shared" si="37"/>
        <v>//**Agriculture Purchased Heat Use: **</v>
      </c>
      <c r="T457" s="443" t="str">
        <f t="shared" si="36"/>
        <v/>
      </c>
    </row>
    <row r="458" spans="1:20">
      <c r="A458" s="443" t="s">
        <v>2017</v>
      </c>
      <c r="C458" s="438" t="s">
        <v>9</v>
      </c>
      <c r="D458" s="438" t="s">
        <v>107</v>
      </c>
      <c r="E458" s="438" t="s">
        <v>299</v>
      </c>
      <c r="F458" s="438" t="s">
        <v>145</v>
      </c>
      <c r="G458" s="438" t="s">
        <v>1066</v>
      </c>
      <c r="H458" s="438" t="s">
        <v>147</v>
      </c>
      <c r="I458" s="438" t="s">
        <v>1069</v>
      </c>
      <c r="J458" s="438">
        <v>822</v>
      </c>
      <c r="K458" s="438" t="s">
        <v>47</v>
      </c>
      <c r="L458" s="438" t="s">
        <v>1974</v>
      </c>
      <c r="N458" s="466" t="s">
        <v>2014</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2030</v>
      </c>
      <c r="Q458" s="467" t="s">
        <v>46</v>
      </c>
      <c r="R458" s="467" t="str">
        <f t="shared" si="38"/>
        <v>Agriculture Crude Oil Use</v>
      </c>
      <c r="S458" s="467" t="str">
        <f t="shared" si="37"/>
        <v>//**Agriculture Crude Oil Use: **</v>
      </c>
      <c r="T458" s="443" t="str">
        <f t="shared" si="36"/>
        <v/>
      </c>
    </row>
    <row r="459" spans="1:20">
      <c r="A459" s="443" t="s">
        <v>2017</v>
      </c>
      <c r="C459" s="438" t="s">
        <v>9</v>
      </c>
      <c r="D459" s="438" t="s">
        <v>107</v>
      </c>
      <c r="E459" s="438" t="s">
        <v>299</v>
      </c>
      <c r="F459" s="438" t="s">
        <v>145</v>
      </c>
      <c r="G459" s="438" t="s">
        <v>1067</v>
      </c>
      <c r="H459" s="438" t="s">
        <v>147</v>
      </c>
      <c r="I459" s="438" t="s">
        <v>1071</v>
      </c>
      <c r="J459" s="438">
        <v>823</v>
      </c>
      <c r="K459" s="438" t="s">
        <v>46</v>
      </c>
      <c r="L459" s="438" t="s">
        <v>1974</v>
      </c>
      <c r="N459" s="466" t="s">
        <v>2014</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2030</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2017</v>
      </c>
      <c r="C460" s="438" t="s">
        <v>9</v>
      </c>
      <c r="D460" s="438" t="s">
        <v>107</v>
      </c>
      <c r="E460" s="438" t="s">
        <v>299</v>
      </c>
      <c r="F460" s="438" t="s">
        <v>145</v>
      </c>
      <c r="G460" s="438" t="s">
        <v>1068</v>
      </c>
      <c r="H460" s="438" t="s">
        <v>147</v>
      </c>
      <c r="I460" s="438" t="s">
        <v>1072</v>
      </c>
      <c r="J460" s="438">
        <v>824</v>
      </c>
      <c r="K460" s="438" t="s">
        <v>46</v>
      </c>
      <c r="L460" s="438" t="s">
        <v>1974</v>
      </c>
      <c r="N460" s="466" t="s">
        <v>2014</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2030</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2017</v>
      </c>
      <c r="C461" s="438" t="s">
        <v>9</v>
      </c>
      <c r="D461" s="438" t="s">
        <v>107</v>
      </c>
      <c r="E461" s="438" t="s">
        <v>299</v>
      </c>
      <c r="F461" s="438" t="s">
        <v>145</v>
      </c>
      <c r="G461" s="438" t="s">
        <v>1065</v>
      </c>
      <c r="H461" s="438" t="s">
        <v>147</v>
      </c>
      <c r="I461" s="438" t="s">
        <v>1070</v>
      </c>
      <c r="J461" s="438">
        <v>825</v>
      </c>
      <c r="K461" s="438" t="s">
        <v>47</v>
      </c>
      <c r="L461" s="438" t="s">
        <v>1974</v>
      </c>
      <c r="N461" s="466" t="s">
        <v>2014</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2030</v>
      </c>
      <c r="Q461" s="467" t="s">
        <v>46</v>
      </c>
      <c r="R461" s="467" t="str">
        <f t="shared" si="38"/>
        <v>Agriculture Hydrogen Use</v>
      </c>
      <c r="S461" s="467" t="str">
        <f t="shared" si="37"/>
        <v>//**Agriculture Hydrogen Use: **</v>
      </c>
      <c r="T461" s="443" t="str">
        <f t="shared" si="36"/>
        <v/>
      </c>
    </row>
    <row r="462" spans="1:20">
      <c r="A462" s="443" t="s">
        <v>2017</v>
      </c>
      <c r="C462" s="438" t="s">
        <v>9</v>
      </c>
      <c r="D462" s="438" t="s">
        <v>107</v>
      </c>
      <c r="E462" s="438" t="s">
        <v>299</v>
      </c>
      <c r="F462" s="438" t="s">
        <v>146</v>
      </c>
      <c r="G462" s="438" t="s">
        <v>719</v>
      </c>
      <c r="H462" s="438" t="s">
        <v>148</v>
      </c>
      <c r="I462" s="438" t="s">
        <v>725</v>
      </c>
      <c r="J462" s="438">
        <v>826</v>
      </c>
      <c r="K462" s="438" t="s">
        <v>46</v>
      </c>
      <c r="L462" s="438" t="s">
        <v>1975</v>
      </c>
      <c r="N462" s="466" t="s">
        <v>2014</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2030</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2017</v>
      </c>
      <c r="C463" s="438" t="s">
        <v>9</v>
      </c>
      <c r="D463" s="438" t="s">
        <v>107</v>
      </c>
      <c r="E463" s="438" t="s">
        <v>299</v>
      </c>
      <c r="F463" s="438" t="s">
        <v>146</v>
      </c>
      <c r="G463" s="438" t="s">
        <v>720</v>
      </c>
      <c r="H463" s="438" t="s">
        <v>148</v>
      </c>
      <c r="I463" s="438" t="s">
        <v>728</v>
      </c>
      <c r="J463" s="438">
        <v>827</v>
      </c>
      <c r="K463" s="438" t="s">
        <v>46</v>
      </c>
      <c r="L463" s="438" t="s">
        <v>1975</v>
      </c>
      <c r="N463" s="466" t="s">
        <v>2014</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2030</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2017</v>
      </c>
      <c r="C464" s="438" t="s">
        <v>9</v>
      </c>
      <c r="D464" s="438" t="s">
        <v>107</v>
      </c>
      <c r="E464" s="438" t="s">
        <v>299</v>
      </c>
      <c r="F464" s="438" t="s">
        <v>146</v>
      </c>
      <c r="G464" s="438" t="s">
        <v>721</v>
      </c>
      <c r="H464" s="438" t="s">
        <v>148</v>
      </c>
      <c r="I464" s="438" t="s">
        <v>729</v>
      </c>
      <c r="J464" s="438">
        <v>828</v>
      </c>
      <c r="K464" s="438" t="s">
        <v>46</v>
      </c>
      <c r="L464" s="438" t="s">
        <v>1975</v>
      </c>
      <c r="N464" s="466" t="s">
        <v>2014</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2030</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2017</v>
      </c>
      <c r="C465" s="438" t="s">
        <v>9</v>
      </c>
      <c r="D465" s="438" t="s">
        <v>107</v>
      </c>
      <c r="E465" s="438" t="s">
        <v>299</v>
      </c>
      <c r="F465" s="438" t="s">
        <v>146</v>
      </c>
      <c r="G465" s="438" t="s">
        <v>722</v>
      </c>
      <c r="H465" s="438" t="s">
        <v>148</v>
      </c>
      <c r="I465" s="438" t="s">
        <v>726</v>
      </c>
      <c r="J465" s="438">
        <v>829</v>
      </c>
      <c r="K465" s="438" t="s">
        <v>47</v>
      </c>
      <c r="L465" s="438" t="s">
        <v>1975</v>
      </c>
      <c r="N465" s="466" t="s">
        <v>2014</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2030</v>
      </c>
      <c r="Q465" s="467" t="s">
        <v>46</v>
      </c>
      <c r="R465" s="467" t="str">
        <f t="shared" si="38"/>
        <v>Other Industries Biomass Use</v>
      </c>
      <c r="S465" s="467" t="str">
        <f t="shared" si="37"/>
        <v>//**Other Industries Biomass Use: **</v>
      </c>
      <c r="T465" s="443" t="str">
        <f t="shared" si="36"/>
        <v/>
      </c>
    </row>
    <row r="466" spans="1:21">
      <c r="A466" s="443" t="s">
        <v>2017</v>
      </c>
      <c r="C466" s="438" t="s">
        <v>9</v>
      </c>
      <c r="D466" s="438" t="s">
        <v>107</v>
      </c>
      <c r="E466" s="438" t="s">
        <v>299</v>
      </c>
      <c r="F466" s="438" t="s">
        <v>146</v>
      </c>
      <c r="G466" s="438" t="s">
        <v>723</v>
      </c>
      <c r="H466" s="438" t="s">
        <v>148</v>
      </c>
      <c r="I466" s="438" t="s">
        <v>727</v>
      </c>
      <c r="J466" s="438">
        <v>830</v>
      </c>
      <c r="K466" s="438" t="s">
        <v>46</v>
      </c>
      <c r="L466" s="438" t="s">
        <v>1975</v>
      </c>
      <c r="N466" s="466" t="s">
        <v>2014</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2030</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2017</v>
      </c>
      <c r="C467" s="438" t="s">
        <v>9</v>
      </c>
      <c r="D467" s="438" t="s">
        <v>107</v>
      </c>
      <c r="E467" s="438" t="s">
        <v>299</v>
      </c>
      <c r="F467" s="438" t="s">
        <v>146</v>
      </c>
      <c r="G467" s="438" t="s">
        <v>724</v>
      </c>
      <c r="H467" s="438" t="s">
        <v>148</v>
      </c>
      <c r="I467" s="438" t="s">
        <v>730</v>
      </c>
      <c r="J467" s="438">
        <v>831</v>
      </c>
      <c r="K467" s="438" t="s">
        <v>47</v>
      </c>
      <c r="L467" s="438" t="s">
        <v>1975</v>
      </c>
      <c r="N467" s="466" t="s">
        <v>2014</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2030</v>
      </c>
      <c r="Q467" s="467" t="s">
        <v>46</v>
      </c>
      <c r="R467" s="467" t="str">
        <f t="shared" si="38"/>
        <v>Other Industries Purchased Heat Use</v>
      </c>
      <c r="S467" s="467" t="str">
        <f t="shared" si="37"/>
        <v>//**Other Industries Purchased Heat Use: **</v>
      </c>
      <c r="T467" s="443" t="str">
        <f t="shared" si="36"/>
        <v/>
      </c>
    </row>
    <row r="468" spans="1:21">
      <c r="A468" s="443" t="s">
        <v>2017</v>
      </c>
      <c r="C468" s="438" t="s">
        <v>9</v>
      </c>
      <c r="D468" s="438" t="s">
        <v>107</v>
      </c>
      <c r="E468" s="438" t="s">
        <v>299</v>
      </c>
      <c r="F468" s="438" t="s">
        <v>146</v>
      </c>
      <c r="G468" s="438" t="s">
        <v>1066</v>
      </c>
      <c r="H468" s="438" t="s">
        <v>148</v>
      </c>
      <c r="I468" s="438" t="s">
        <v>1069</v>
      </c>
      <c r="J468" s="438">
        <v>832</v>
      </c>
      <c r="K468" s="438" t="s">
        <v>47</v>
      </c>
      <c r="L468" s="438" t="s">
        <v>1975</v>
      </c>
      <c r="N468" s="466" t="s">
        <v>2014</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2030</v>
      </c>
      <c r="Q468" s="467" t="s">
        <v>46</v>
      </c>
      <c r="R468" s="467" t="str">
        <f t="shared" si="38"/>
        <v>Other Industries Crude Oil Use</v>
      </c>
      <c r="S468" s="467" t="str">
        <f t="shared" si="37"/>
        <v>//**Other Industries Crude Oil Use: **</v>
      </c>
      <c r="T468" s="443" t="str">
        <f t="shared" si="36"/>
        <v/>
      </c>
    </row>
    <row r="469" spans="1:21">
      <c r="A469" s="443" t="s">
        <v>2017</v>
      </c>
      <c r="C469" s="438" t="s">
        <v>9</v>
      </c>
      <c r="D469" s="438" t="s">
        <v>107</v>
      </c>
      <c r="E469" s="438" t="s">
        <v>299</v>
      </c>
      <c r="F469" s="438" t="s">
        <v>146</v>
      </c>
      <c r="G469" s="438" t="s">
        <v>1067</v>
      </c>
      <c r="H469" s="438" t="s">
        <v>148</v>
      </c>
      <c r="I469" s="438" t="s">
        <v>1071</v>
      </c>
      <c r="J469" s="438">
        <v>833</v>
      </c>
      <c r="K469" s="438" t="s">
        <v>46</v>
      </c>
      <c r="L469" s="438" t="s">
        <v>1975</v>
      </c>
      <c r="N469" s="466" t="s">
        <v>2014</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2030</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2017</v>
      </c>
      <c r="C470" s="438" t="s">
        <v>9</v>
      </c>
      <c r="D470" s="438" t="s">
        <v>107</v>
      </c>
      <c r="E470" s="438" t="s">
        <v>299</v>
      </c>
      <c r="F470" s="438" t="s">
        <v>146</v>
      </c>
      <c r="G470" s="438" t="s">
        <v>1068</v>
      </c>
      <c r="H470" s="438" t="s">
        <v>148</v>
      </c>
      <c r="I470" s="438" t="s">
        <v>1072</v>
      </c>
      <c r="J470" s="438">
        <v>834</v>
      </c>
      <c r="K470" s="438" t="s">
        <v>46</v>
      </c>
      <c r="L470" s="438" t="s">
        <v>1975</v>
      </c>
      <c r="N470" s="466" t="s">
        <v>2014</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2030</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2017</v>
      </c>
      <c r="C471" s="438" t="s">
        <v>9</v>
      </c>
      <c r="D471" s="438" t="s">
        <v>107</v>
      </c>
      <c r="E471" s="438" t="s">
        <v>299</v>
      </c>
      <c r="F471" s="438" t="s">
        <v>146</v>
      </c>
      <c r="G471" s="438" t="s">
        <v>1065</v>
      </c>
      <c r="H471" s="438" t="s">
        <v>148</v>
      </c>
      <c r="I471" s="438" t="s">
        <v>1070</v>
      </c>
      <c r="J471" s="438">
        <v>835</v>
      </c>
      <c r="K471" s="438" t="s">
        <v>47</v>
      </c>
      <c r="L471" s="438" t="s">
        <v>1975</v>
      </c>
      <c r="N471" s="466" t="s">
        <v>2014</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2030</v>
      </c>
      <c r="Q471" s="467" t="s">
        <v>46</v>
      </c>
      <c r="R471" s="467" t="str">
        <f t="shared" si="38"/>
        <v>Other Industries Hydrogen Use</v>
      </c>
      <c r="S471" s="467" t="str">
        <f t="shared" si="37"/>
        <v>//**Other Industries Hydrogen Use: **</v>
      </c>
      <c r="T471" s="443" t="str">
        <f t="shared" si="36"/>
        <v/>
      </c>
    </row>
    <row r="472" spans="1:21" s="441" customFormat="1">
      <c r="A472" s="441" t="s">
        <v>2016</v>
      </c>
      <c r="B472" s="463"/>
      <c r="C472" s="441" t="s">
        <v>9</v>
      </c>
      <c r="D472" s="441" t="s">
        <v>24</v>
      </c>
      <c r="E472" s="441" t="s">
        <v>300</v>
      </c>
      <c r="J472" s="441">
        <v>54</v>
      </c>
      <c r="K472" s="441" t="s">
        <v>46</v>
      </c>
      <c r="L472" s="441" t="s">
        <v>1820</v>
      </c>
      <c r="M472" s="463"/>
      <c r="N472" s="441" t="s">
        <v>2014</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2030</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2016</v>
      </c>
      <c r="B473" s="463"/>
      <c r="C473" s="441" t="s">
        <v>9</v>
      </c>
      <c r="D473" s="441" t="s">
        <v>1047</v>
      </c>
      <c r="E473" s="441" t="str">
        <f>E474</f>
        <v>Fraction of Industrial Fuel Use Shifted to Other Fuels</v>
      </c>
      <c r="M473" s="463"/>
      <c r="N473" s="441" t="s">
        <v>2014</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2030</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2017</v>
      </c>
      <c r="C474" s="438" t="s">
        <v>9</v>
      </c>
      <c r="D474" s="438" t="s">
        <v>1047</v>
      </c>
      <c r="E474" s="438" t="s">
        <v>718</v>
      </c>
      <c r="F474" s="438" t="s">
        <v>140</v>
      </c>
      <c r="G474" s="438" t="s">
        <v>719</v>
      </c>
      <c r="H474" s="438" t="s">
        <v>733</v>
      </c>
      <c r="I474" s="438" t="s">
        <v>725</v>
      </c>
      <c r="J474" s="438">
        <v>381</v>
      </c>
      <c r="K474" s="438" t="s">
        <v>47</v>
      </c>
      <c r="L474" s="438"/>
      <c r="N474" s="466" t="s">
        <v>2014</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2030</v>
      </c>
      <c r="Q474" s="467" t="s">
        <v>46</v>
      </c>
      <c r="R474" s="467" t="str">
        <f t="shared" ref="R474:R505" si="39">H474&amp;" "&amp;I474</f>
        <v>Cement Industry Electricity Use</v>
      </c>
      <c r="S474" s="467" t="str">
        <f t="shared" si="37"/>
        <v>//**Cement Industry Electricity Use: **</v>
      </c>
      <c r="T474" s="443" t="str">
        <f t="shared" si="36"/>
        <v/>
      </c>
    </row>
    <row r="475" spans="1:21">
      <c r="A475" s="443" t="s">
        <v>2017</v>
      </c>
      <c r="C475" s="438" t="s">
        <v>9</v>
      </c>
      <c r="D475" s="438" t="s">
        <v>1047</v>
      </c>
      <c r="E475" s="438" t="s">
        <v>718</v>
      </c>
      <c r="F475" s="438" t="s">
        <v>140</v>
      </c>
      <c r="G475" s="438" t="s">
        <v>720</v>
      </c>
      <c r="H475" s="438" t="s">
        <v>733</v>
      </c>
      <c r="I475" s="438" t="s">
        <v>728</v>
      </c>
      <c r="J475" s="438">
        <v>382</v>
      </c>
      <c r="K475" s="438" t="s">
        <v>46</v>
      </c>
      <c r="L475" s="438" t="s">
        <v>1976</v>
      </c>
      <c r="N475" s="466" t="s">
        <v>2014</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2030</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2017</v>
      </c>
      <c r="C476" s="438" t="s">
        <v>9</v>
      </c>
      <c r="D476" s="438" t="s">
        <v>1047</v>
      </c>
      <c r="E476" s="438" t="s">
        <v>718</v>
      </c>
      <c r="F476" s="438" t="s">
        <v>140</v>
      </c>
      <c r="G476" s="438" t="s">
        <v>721</v>
      </c>
      <c r="H476" s="438" t="s">
        <v>733</v>
      </c>
      <c r="I476" s="438" t="s">
        <v>729</v>
      </c>
      <c r="J476" s="438">
        <v>383</v>
      </c>
      <c r="K476" s="438" t="s">
        <v>46</v>
      </c>
      <c r="L476" s="438" t="s">
        <v>1976</v>
      </c>
      <c r="N476" s="466" t="s">
        <v>2014</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2030</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2017</v>
      </c>
      <c r="C477" s="438" t="s">
        <v>9</v>
      </c>
      <c r="D477" s="438" t="s">
        <v>1047</v>
      </c>
      <c r="E477" s="438" t="s">
        <v>718</v>
      </c>
      <c r="F477" s="438" t="s">
        <v>140</v>
      </c>
      <c r="G477" s="438" t="s">
        <v>722</v>
      </c>
      <c r="H477" s="438" t="s">
        <v>733</v>
      </c>
      <c r="I477" s="438" t="s">
        <v>726</v>
      </c>
      <c r="J477" s="438">
        <v>384</v>
      </c>
      <c r="K477" s="438" t="s">
        <v>46</v>
      </c>
      <c r="L477" s="438" t="s">
        <v>1976</v>
      </c>
      <c r="N477" s="466" t="s">
        <v>2014</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2030</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2017</v>
      </c>
      <c r="C478" s="438" t="s">
        <v>9</v>
      </c>
      <c r="D478" s="438" t="s">
        <v>1047</v>
      </c>
      <c r="E478" s="438" t="s">
        <v>718</v>
      </c>
      <c r="F478" s="438" t="s">
        <v>140</v>
      </c>
      <c r="G478" s="438" t="s">
        <v>723</v>
      </c>
      <c r="H478" s="438" t="s">
        <v>733</v>
      </c>
      <c r="I478" s="438" t="s">
        <v>727</v>
      </c>
      <c r="J478" s="438">
        <v>385</v>
      </c>
      <c r="K478" s="438" t="s">
        <v>46</v>
      </c>
      <c r="L478" s="438" t="s">
        <v>1976</v>
      </c>
      <c r="N478" s="466" t="s">
        <v>2014</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2030</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2017</v>
      </c>
      <c r="C479" s="438" t="s">
        <v>9</v>
      </c>
      <c r="D479" s="438" t="s">
        <v>1047</v>
      </c>
      <c r="E479" s="438" t="s">
        <v>718</v>
      </c>
      <c r="F479" s="438" t="s">
        <v>140</v>
      </c>
      <c r="G479" s="438" t="s">
        <v>724</v>
      </c>
      <c r="H479" s="438" t="s">
        <v>733</v>
      </c>
      <c r="I479" s="438" t="s">
        <v>730</v>
      </c>
      <c r="J479" s="438">
        <v>386</v>
      </c>
      <c r="K479" s="438" t="s">
        <v>47</v>
      </c>
      <c r="L479" s="438"/>
      <c r="N479" s="466" t="s">
        <v>2014</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2030</v>
      </c>
      <c r="Q479" s="467" t="s">
        <v>46</v>
      </c>
      <c r="R479" s="467" t="str">
        <f t="shared" si="39"/>
        <v>Cement Industry Purchased Heat Use</v>
      </c>
      <c r="S479" s="467" t="str">
        <f t="shared" si="37"/>
        <v>//**Cement Industry Purchased Heat Use: **</v>
      </c>
      <c r="T479" s="443" t="str">
        <f t="shared" si="36"/>
        <v/>
      </c>
    </row>
    <row r="480" spans="1:21">
      <c r="A480" s="443" t="s">
        <v>2017</v>
      </c>
      <c r="C480" s="438" t="s">
        <v>9</v>
      </c>
      <c r="D480" s="438" t="s">
        <v>1047</v>
      </c>
      <c r="E480" s="438" t="s">
        <v>718</v>
      </c>
      <c r="F480" s="438" t="s">
        <v>140</v>
      </c>
      <c r="G480" s="438" t="s">
        <v>1066</v>
      </c>
      <c r="H480" s="438" t="s">
        <v>733</v>
      </c>
      <c r="I480" s="438" t="s">
        <v>1069</v>
      </c>
      <c r="J480" s="438">
        <v>387</v>
      </c>
      <c r="K480" s="438" t="s">
        <v>47</v>
      </c>
      <c r="L480" s="438"/>
      <c r="N480" s="466" t="s">
        <v>2014</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2030</v>
      </c>
      <c r="Q480" s="467" t="s">
        <v>46</v>
      </c>
      <c r="R480" s="467" t="str">
        <f t="shared" si="39"/>
        <v>Cement Industry Crude Oil Use</v>
      </c>
      <c r="S480" s="467" t="str">
        <f t="shared" si="37"/>
        <v>//**Cement Industry Crude Oil Use: **</v>
      </c>
      <c r="T480" s="443" t="str">
        <f t="shared" si="36"/>
        <v/>
      </c>
    </row>
    <row r="481" spans="1:20">
      <c r="A481" s="443" t="s">
        <v>2017</v>
      </c>
      <c r="C481" s="438" t="s">
        <v>9</v>
      </c>
      <c r="D481" s="438" t="s">
        <v>1047</v>
      </c>
      <c r="E481" s="438" t="s">
        <v>718</v>
      </c>
      <c r="F481" s="438" t="s">
        <v>140</v>
      </c>
      <c r="G481" s="438" t="s">
        <v>1067</v>
      </c>
      <c r="H481" s="438" t="s">
        <v>733</v>
      </c>
      <c r="I481" s="438" t="s">
        <v>1071</v>
      </c>
      <c r="J481" s="438">
        <v>388</v>
      </c>
      <c r="K481" s="438" t="s">
        <v>46</v>
      </c>
      <c r="L481" s="438" t="s">
        <v>1976</v>
      </c>
      <c r="N481" s="466" t="s">
        <v>2014</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2030</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2017</v>
      </c>
      <c r="C482" s="438" t="s">
        <v>9</v>
      </c>
      <c r="D482" s="438" t="s">
        <v>1047</v>
      </c>
      <c r="E482" s="438" t="s">
        <v>718</v>
      </c>
      <c r="F482" s="438" t="s">
        <v>140</v>
      </c>
      <c r="G482" s="438" t="s">
        <v>1068</v>
      </c>
      <c r="H482" s="438" t="s">
        <v>733</v>
      </c>
      <c r="I482" s="438" t="s">
        <v>1072</v>
      </c>
      <c r="J482" s="438">
        <v>389</v>
      </c>
      <c r="K482" s="438" t="s">
        <v>46</v>
      </c>
      <c r="L482" s="438" t="s">
        <v>1976</v>
      </c>
      <c r="N482" s="466" t="s">
        <v>2014</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2030</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2017</v>
      </c>
      <c r="C483" s="438" t="s">
        <v>9</v>
      </c>
      <c r="D483" s="438" t="s">
        <v>1047</v>
      </c>
      <c r="E483" s="438" t="s">
        <v>718</v>
      </c>
      <c r="F483" s="438" t="s">
        <v>140</v>
      </c>
      <c r="G483" s="438" t="s">
        <v>1065</v>
      </c>
      <c r="H483" s="438" t="s">
        <v>733</v>
      </c>
      <c r="I483" s="438" t="s">
        <v>1070</v>
      </c>
      <c r="J483" s="438">
        <v>390</v>
      </c>
      <c r="K483" s="438" t="s">
        <v>47</v>
      </c>
      <c r="L483" s="438"/>
      <c r="N483" s="466" t="s">
        <v>2014</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2030</v>
      </c>
      <c r="Q483" s="467" t="s">
        <v>46</v>
      </c>
      <c r="R483" s="467" t="str">
        <f t="shared" si="39"/>
        <v>Cement Industry Hydrogen Use</v>
      </c>
      <c r="S483" s="467" t="str">
        <f t="shared" si="37"/>
        <v>//**Cement Industry Hydrogen Use: **</v>
      </c>
      <c r="T483" s="443" t="str">
        <f t="shared" si="36"/>
        <v/>
      </c>
    </row>
    <row r="484" spans="1:20">
      <c r="A484" s="443" t="s">
        <v>2017</v>
      </c>
      <c r="C484" s="438" t="s">
        <v>9</v>
      </c>
      <c r="D484" s="438" t="s">
        <v>1047</v>
      </c>
      <c r="E484" s="438" t="s">
        <v>718</v>
      </c>
      <c r="F484" s="438" t="s">
        <v>141</v>
      </c>
      <c r="G484" s="438" t="s">
        <v>719</v>
      </c>
      <c r="H484" s="438" t="s">
        <v>734</v>
      </c>
      <c r="I484" s="438" t="s">
        <v>725</v>
      </c>
      <c r="J484" s="438">
        <v>391</v>
      </c>
      <c r="K484" s="438" t="s">
        <v>47</v>
      </c>
      <c r="L484" s="438"/>
      <c r="N484" s="466" t="s">
        <v>2014</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2030</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2017</v>
      </c>
      <c r="C485" s="438" t="s">
        <v>9</v>
      </c>
      <c r="D485" s="438" t="s">
        <v>1047</v>
      </c>
      <c r="E485" s="438" t="s">
        <v>718</v>
      </c>
      <c r="F485" s="438" t="s">
        <v>141</v>
      </c>
      <c r="G485" s="438" t="s">
        <v>720</v>
      </c>
      <c r="H485" s="438" t="s">
        <v>734</v>
      </c>
      <c r="I485" s="438" t="s">
        <v>728</v>
      </c>
      <c r="J485" s="438">
        <v>392</v>
      </c>
      <c r="K485" s="438" t="s">
        <v>46</v>
      </c>
      <c r="L485" s="438" t="s">
        <v>1977</v>
      </c>
      <c r="N485" s="466" t="s">
        <v>2014</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2030</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2017</v>
      </c>
      <c r="C486" s="438" t="s">
        <v>9</v>
      </c>
      <c r="D486" s="438" t="s">
        <v>1047</v>
      </c>
      <c r="E486" s="438" t="s">
        <v>718</v>
      </c>
      <c r="F486" s="438" t="s">
        <v>141</v>
      </c>
      <c r="G486" s="438" t="s">
        <v>721</v>
      </c>
      <c r="H486" s="438" t="s">
        <v>734</v>
      </c>
      <c r="I486" s="438" t="s">
        <v>729</v>
      </c>
      <c r="J486" s="438">
        <v>393</v>
      </c>
      <c r="K486" s="438" t="s">
        <v>46</v>
      </c>
      <c r="L486" s="438" t="s">
        <v>1976</v>
      </c>
      <c r="N486" s="466" t="s">
        <v>2014</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2030</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2017</v>
      </c>
      <c r="C487" s="438" t="s">
        <v>9</v>
      </c>
      <c r="D487" s="438" t="s">
        <v>1047</v>
      </c>
      <c r="E487" s="438" t="s">
        <v>718</v>
      </c>
      <c r="F487" s="438" t="s">
        <v>141</v>
      </c>
      <c r="G487" s="438" t="s">
        <v>722</v>
      </c>
      <c r="H487" s="438" t="s">
        <v>734</v>
      </c>
      <c r="I487" s="438" t="s">
        <v>726</v>
      </c>
      <c r="J487" s="438">
        <v>394</v>
      </c>
      <c r="K487" s="438" t="s">
        <v>46</v>
      </c>
      <c r="L487" s="438" t="s">
        <v>1976</v>
      </c>
      <c r="N487" s="466" t="s">
        <v>2014</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2030</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2017</v>
      </c>
      <c r="C488" s="438" t="s">
        <v>9</v>
      </c>
      <c r="D488" s="438" t="s">
        <v>1047</v>
      </c>
      <c r="E488" s="438" t="s">
        <v>718</v>
      </c>
      <c r="F488" s="438" t="s">
        <v>141</v>
      </c>
      <c r="G488" s="438" t="s">
        <v>723</v>
      </c>
      <c r="H488" s="438" t="s">
        <v>734</v>
      </c>
      <c r="I488" s="438" t="s">
        <v>727</v>
      </c>
      <c r="J488" s="438">
        <v>395</v>
      </c>
      <c r="K488" s="438" t="s">
        <v>47</v>
      </c>
      <c r="L488" s="438"/>
      <c r="N488" s="466" t="s">
        <v>2014</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2030</v>
      </c>
      <c r="Q488" s="467" t="s">
        <v>46</v>
      </c>
      <c r="R488" s="467" t="str">
        <f t="shared" si="39"/>
        <v>Natural Gas and Petroleum Industry Petroleum Use</v>
      </c>
      <c r="S488" s="467" t="str">
        <f t="shared" si="37"/>
        <v>//**Natural Gas and Petroleum Industry Petroleum Use: **</v>
      </c>
      <c r="T488" s="443" t="str">
        <f t="shared" si="36"/>
        <v/>
      </c>
    </row>
    <row r="489" spans="1:20">
      <c r="A489" s="443" t="s">
        <v>2017</v>
      </c>
      <c r="C489" s="438" t="s">
        <v>9</v>
      </c>
      <c r="D489" s="438" t="s">
        <v>1047</v>
      </c>
      <c r="E489" s="438" t="s">
        <v>718</v>
      </c>
      <c r="F489" s="438" t="s">
        <v>141</v>
      </c>
      <c r="G489" s="438" t="s">
        <v>724</v>
      </c>
      <c r="H489" s="438" t="s">
        <v>734</v>
      </c>
      <c r="I489" s="438" t="s">
        <v>730</v>
      </c>
      <c r="J489" s="438">
        <v>396</v>
      </c>
      <c r="K489" s="438" t="s">
        <v>47</v>
      </c>
      <c r="L489" s="438"/>
      <c r="N489" s="466" t="s">
        <v>2014</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2030</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2017</v>
      </c>
      <c r="C490" s="438" t="s">
        <v>9</v>
      </c>
      <c r="D490" s="438" t="s">
        <v>1047</v>
      </c>
      <c r="E490" s="438" t="s">
        <v>718</v>
      </c>
      <c r="F490" s="438" t="s">
        <v>141</v>
      </c>
      <c r="G490" s="438" t="s">
        <v>1066</v>
      </c>
      <c r="H490" s="438" t="s">
        <v>734</v>
      </c>
      <c r="I490" s="438" t="s">
        <v>1069</v>
      </c>
      <c r="J490" s="438">
        <v>397</v>
      </c>
      <c r="K490" s="438" t="s">
        <v>46</v>
      </c>
      <c r="L490" s="438" t="s">
        <v>1976</v>
      </c>
      <c r="N490" s="466" t="s">
        <v>2014</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2030</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2017</v>
      </c>
      <c r="C491" s="438" t="s">
        <v>9</v>
      </c>
      <c r="D491" s="438" t="s">
        <v>1047</v>
      </c>
      <c r="E491" s="438" t="s">
        <v>718</v>
      </c>
      <c r="F491" s="438" t="s">
        <v>141</v>
      </c>
      <c r="G491" s="438" t="s">
        <v>1067</v>
      </c>
      <c r="H491" s="438" t="s">
        <v>734</v>
      </c>
      <c r="I491" s="438" t="s">
        <v>1071</v>
      </c>
      <c r="J491" s="438">
        <v>398</v>
      </c>
      <c r="K491" s="438" t="s">
        <v>47</v>
      </c>
      <c r="L491" s="438"/>
      <c r="N491" s="466" t="s">
        <v>2014</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2030</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2017</v>
      </c>
      <c r="C492" s="438" t="s">
        <v>9</v>
      </c>
      <c r="D492" s="438" t="s">
        <v>1047</v>
      </c>
      <c r="E492" s="438" t="s">
        <v>718</v>
      </c>
      <c r="F492" s="438" t="s">
        <v>141</v>
      </c>
      <c r="G492" s="438" t="s">
        <v>1068</v>
      </c>
      <c r="H492" s="438" t="s">
        <v>734</v>
      </c>
      <c r="I492" s="438" t="s">
        <v>1072</v>
      </c>
      <c r="J492" s="438">
        <v>399</v>
      </c>
      <c r="K492" s="438" t="s">
        <v>47</v>
      </c>
      <c r="L492" s="438"/>
      <c r="N492" s="466" t="s">
        <v>2014</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2030</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2017</v>
      </c>
      <c r="C493" s="438" t="s">
        <v>9</v>
      </c>
      <c r="D493" s="438" t="s">
        <v>1047</v>
      </c>
      <c r="E493" s="438" t="s">
        <v>718</v>
      </c>
      <c r="F493" s="438" t="s">
        <v>141</v>
      </c>
      <c r="G493" s="438" t="s">
        <v>1065</v>
      </c>
      <c r="H493" s="438" t="s">
        <v>734</v>
      </c>
      <c r="I493" s="438" t="s">
        <v>1070</v>
      </c>
      <c r="J493" s="438">
        <v>400</v>
      </c>
      <c r="K493" s="438" t="s">
        <v>47</v>
      </c>
      <c r="L493" s="438"/>
      <c r="N493" s="466" t="s">
        <v>2014</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2030</v>
      </c>
      <c r="Q493" s="467" t="s">
        <v>46</v>
      </c>
      <c r="R493" s="467" t="str">
        <f t="shared" si="39"/>
        <v>Natural Gas and Petroleum Industry Hydrogen Use</v>
      </c>
      <c r="S493" s="467" t="str">
        <f t="shared" si="37"/>
        <v>//**Natural Gas and Petroleum Industry Hydrogen Use: **</v>
      </c>
      <c r="T493" s="443" t="str">
        <f t="shared" si="36"/>
        <v/>
      </c>
    </row>
    <row r="494" spans="1:20">
      <c r="A494" s="443" t="s">
        <v>2017</v>
      </c>
      <c r="C494" s="438" t="s">
        <v>9</v>
      </c>
      <c r="D494" s="438" t="s">
        <v>1047</v>
      </c>
      <c r="E494" s="438" t="s">
        <v>718</v>
      </c>
      <c r="F494" s="438" t="s">
        <v>142</v>
      </c>
      <c r="G494" s="438" t="s">
        <v>719</v>
      </c>
      <c r="H494" s="438" t="s">
        <v>735</v>
      </c>
      <c r="I494" s="438" t="s">
        <v>725</v>
      </c>
      <c r="J494" s="438">
        <v>401</v>
      </c>
      <c r="K494" s="438" t="s">
        <v>47</v>
      </c>
      <c r="L494" s="438"/>
      <c r="N494" s="466" t="s">
        <v>2014</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2030</v>
      </c>
      <c r="Q494" s="467" t="s">
        <v>46</v>
      </c>
      <c r="R494" s="467" t="str">
        <f t="shared" si="39"/>
        <v>Iron and Steel Industry Electricity Use</v>
      </c>
      <c r="S494" s="467" t="str">
        <f t="shared" si="37"/>
        <v>//**Iron and Steel Industry Electricity Use: **</v>
      </c>
      <c r="T494" s="443" t="str">
        <f t="shared" si="36"/>
        <v/>
      </c>
    </row>
    <row r="495" spans="1:20">
      <c r="A495" s="443" t="s">
        <v>2017</v>
      </c>
      <c r="C495" s="438" t="s">
        <v>9</v>
      </c>
      <c r="D495" s="438" t="s">
        <v>1047</v>
      </c>
      <c r="E495" s="438" t="s">
        <v>718</v>
      </c>
      <c r="F495" s="438" t="s">
        <v>142</v>
      </c>
      <c r="G495" s="438" t="s">
        <v>720</v>
      </c>
      <c r="H495" s="438" t="s">
        <v>735</v>
      </c>
      <c r="I495" s="438" t="s">
        <v>728</v>
      </c>
      <c r="J495" s="438">
        <v>402</v>
      </c>
      <c r="K495" s="438" t="s">
        <v>46</v>
      </c>
      <c r="L495" s="438" t="s">
        <v>1977</v>
      </c>
      <c r="N495" s="466" t="s">
        <v>2014</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2030</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2017</v>
      </c>
      <c r="C496" s="438" t="s">
        <v>9</v>
      </c>
      <c r="D496" s="438" t="s">
        <v>1047</v>
      </c>
      <c r="E496" s="438" t="s">
        <v>718</v>
      </c>
      <c r="F496" s="438" t="s">
        <v>142</v>
      </c>
      <c r="G496" s="438" t="s">
        <v>721</v>
      </c>
      <c r="H496" s="438" t="s">
        <v>735</v>
      </c>
      <c r="I496" s="438" t="s">
        <v>729</v>
      </c>
      <c r="J496" s="438">
        <v>403</v>
      </c>
      <c r="K496" s="438" t="s">
        <v>46</v>
      </c>
      <c r="L496" s="438" t="s">
        <v>1976</v>
      </c>
      <c r="N496" s="466" t="s">
        <v>2014</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2030</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2017</v>
      </c>
      <c r="C497" s="438" t="s">
        <v>9</v>
      </c>
      <c r="D497" s="438" t="s">
        <v>1047</v>
      </c>
      <c r="E497" s="438" t="s">
        <v>718</v>
      </c>
      <c r="F497" s="438" t="s">
        <v>142</v>
      </c>
      <c r="G497" s="438" t="s">
        <v>722</v>
      </c>
      <c r="H497" s="438" t="s">
        <v>735</v>
      </c>
      <c r="I497" s="438" t="s">
        <v>726</v>
      </c>
      <c r="J497" s="438">
        <v>404</v>
      </c>
      <c r="K497" s="438" t="s">
        <v>47</v>
      </c>
      <c r="L497" s="438"/>
      <c r="N497" s="466" t="s">
        <v>2014</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2030</v>
      </c>
      <c r="Q497" s="467" t="s">
        <v>46</v>
      </c>
      <c r="R497" s="467" t="str">
        <f t="shared" si="39"/>
        <v>Iron and Steel Industry Biomass Use</v>
      </c>
      <c r="S497" s="467" t="str">
        <f t="shared" si="37"/>
        <v>//**Iron and Steel Industry Biomass Use: **</v>
      </c>
      <c r="T497" s="443" t="str">
        <f t="shared" si="36"/>
        <v/>
      </c>
    </row>
    <row r="498" spans="1:20">
      <c r="A498" s="443" t="s">
        <v>2017</v>
      </c>
      <c r="C498" s="438" t="s">
        <v>9</v>
      </c>
      <c r="D498" s="438" t="s">
        <v>1047</v>
      </c>
      <c r="E498" s="438" t="s">
        <v>718</v>
      </c>
      <c r="F498" s="438" t="s">
        <v>142</v>
      </c>
      <c r="G498" s="438" t="s">
        <v>723</v>
      </c>
      <c r="H498" s="438" t="s">
        <v>735</v>
      </c>
      <c r="I498" s="438" t="s">
        <v>727</v>
      </c>
      <c r="J498" s="438">
        <v>405</v>
      </c>
      <c r="K498" s="438" t="s">
        <v>46</v>
      </c>
      <c r="L498" s="438" t="s">
        <v>1976</v>
      </c>
      <c r="N498" s="466" t="s">
        <v>2014</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2030</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2017</v>
      </c>
      <c r="C499" s="438" t="s">
        <v>9</v>
      </c>
      <c r="D499" s="438" t="s">
        <v>1047</v>
      </c>
      <c r="E499" s="438" t="s">
        <v>718</v>
      </c>
      <c r="F499" s="438" t="s">
        <v>142</v>
      </c>
      <c r="G499" s="438" t="s">
        <v>724</v>
      </c>
      <c r="H499" s="438" t="s">
        <v>735</v>
      </c>
      <c r="I499" s="438" t="s">
        <v>730</v>
      </c>
      <c r="J499" s="438">
        <v>406</v>
      </c>
      <c r="K499" s="438" t="s">
        <v>47</v>
      </c>
      <c r="L499" s="438"/>
      <c r="N499" s="466" t="s">
        <v>2014</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2030</v>
      </c>
      <c r="Q499" s="467" t="s">
        <v>46</v>
      </c>
      <c r="R499" s="467" t="str">
        <f t="shared" si="39"/>
        <v>Iron and Steel Industry Purchased Heat Use</v>
      </c>
      <c r="S499" s="467" t="str">
        <f t="shared" si="37"/>
        <v>//**Iron and Steel Industry Purchased Heat Use: **</v>
      </c>
      <c r="T499" s="443" t="str">
        <f t="shared" si="36"/>
        <v/>
      </c>
    </row>
    <row r="500" spans="1:20">
      <c r="A500" s="443" t="s">
        <v>2017</v>
      </c>
      <c r="C500" s="438" t="s">
        <v>9</v>
      </c>
      <c r="D500" s="438" t="s">
        <v>1047</v>
      </c>
      <c r="E500" s="438" t="s">
        <v>718</v>
      </c>
      <c r="F500" s="438" t="s">
        <v>142</v>
      </c>
      <c r="G500" s="438" t="s">
        <v>1066</v>
      </c>
      <c r="H500" s="438" t="s">
        <v>735</v>
      </c>
      <c r="I500" s="438" t="s">
        <v>1069</v>
      </c>
      <c r="J500" s="438">
        <v>407</v>
      </c>
      <c r="K500" s="438" t="s">
        <v>47</v>
      </c>
      <c r="L500" s="438"/>
      <c r="N500" s="466" t="s">
        <v>2014</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2030</v>
      </c>
      <c r="Q500" s="467" t="s">
        <v>46</v>
      </c>
      <c r="R500" s="467" t="str">
        <f t="shared" si="39"/>
        <v>Iron and Steel Industry Crude Oil Use</v>
      </c>
      <c r="S500" s="467" t="str">
        <f t="shared" si="37"/>
        <v>//**Iron and Steel Industry Crude Oil Use: **</v>
      </c>
      <c r="T500" s="443" t="str">
        <f t="shared" si="36"/>
        <v/>
      </c>
    </row>
    <row r="501" spans="1:20">
      <c r="A501" s="443" t="s">
        <v>2017</v>
      </c>
      <c r="C501" s="438" t="s">
        <v>9</v>
      </c>
      <c r="D501" s="438" t="s">
        <v>1047</v>
      </c>
      <c r="E501" s="438" t="s">
        <v>718</v>
      </c>
      <c r="F501" s="438" t="s">
        <v>142</v>
      </c>
      <c r="G501" s="438" t="s">
        <v>1067</v>
      </c>
      <c r="H501" s="438" t="s">
        <v>735</v>
      </c>
      <c r="I501" s="438" t="s">
        <v>1071</v>
      </c>
      <c r="J501" s="438">
        <v>408</v>
      </c>
      <c r="K501" s="438" t="s">
        <v>46</v>
      </c>
      <c r="L501" s="438" t="s">
        <v>1976</v>
      </c>
      <c r="N501" s="466" t="s">
        <v>2014</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2030</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2017</v>
      </c>
      <c r="C502" s="438" t="s">
        <v>9</v>
      </c>
      <c r="D502" s="438" t="s">
        <v>1047</v>
      </c>
      <c r="E502" s="438" t="s">
        <v>718</v>
      </c>
      <c r="F502" s="438" t="s">
        <v>142</v>
      </c>
      <c r="G502" s="438" t="s">
        <v>1068</v>
      </c>
      <c r="H502" s="438" t="s">
        <v>735</v>
      </c>
      <c r="I502" s="438" t="s">
        <v>1072</v>
      </c>
      <c r="J502" s="438">
        <v>409</v>
      </c>
      <c r="K502" s="438" t="s">
        <v>46</v>
      </c>
      <c r="L502" s="438" t="s">
        <v>1976</v>
      </c>
      <c r="N502" s="466" t="s">
        <v>2014</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2030</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2017</v>
      </c>
      <c r="C503" s="438" t="s">
        <v>9</v>
      </c>
      <c r="D503" s="438" t="s">
        <v>1047</v>
      </c>
      <c r="E503" s="438" t="s">
        <v>718</v>
      </c>
      <c r="F503" s="438" t="s">
        <v>142</v>
      </c>
      <c r="G503" s="438" t="s">
        <v>1065</v>
      </c>
      <c r="H503" s="438" t="s">
        <v>735</v>
      </c>
      <c r="I503" s="438" t="s">
        <v>1070</v>
      </c>
      <c r="J503" s="438">
        <v>410</v>
      </c>
      <c r="K503" s="438" t="s">
        <v>47</v>
      </c>
      <c r="L503" s="438"/>
      <c r="N503" s="466" t="s">
        <v>2014</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2030</v>
      </c>
      <c r="Q503" s="467" t="s">
        <v>46</v>
      </c>
      <c r="R503" s="467" t="str">
        <f t="shared" si="39"/>
        <v>Iron and Steel Industry Hydrogen Use</v>
      </c>
      <c r="S503" s="467" t="str">
        <f t="shared" si="37"/>
        <v>//**Iron and Steel Industry Hydrogen Use: **</v>
      </c>
      <c r="T503" s="443" t="str">
        <f t="shared" si="36"/>
        <v/>
      </c>
    </row>
    <row r="504" spans="1:20">
      <c r="A504" s="443" t="s">
        <v>2017</v>
      </c>
      <c r="C504" s="438" t="s">
        <v>9</v>
      </c>
      <c r="D504" s="438" t="s">
        <v>1047</v>
      </c>
      <c r="E504" s="438" t="s">
        <v>718</v>
      </c>
      <c r="F504" s="438" t="s">
        <v>143</v>
      </c>
      <c r="G504" s="438" t="s">
        <v>719</v>
      </c>
      <c r="H504" s="438" t="s">
        <v>736</v>
      </c>
      <c r="I504" s="438" t="s">
        <v>725</v>
      </c>
      <c r="J504" s="438">
        <v>411</v>
      </c>
      <c r="K504" s="438" t="s">
        <v>47</v>
      </c>
      <c r="L504" s="438"/>
      <c r="N504" s="466" t="s">
        <v>2014</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2030</v>
      </c>
      <c r="Q504" s="467" t="s">
        <v>46</v>
      </c>
      <c r="R504" s="467" t="str">
        <f t="shared" si="39"/>
        <v>Chemicals Industry Electricity Use</v>
      </c>
      <c r="S504" s="467" t="str">
        <f t="shared" si="37"/>
        <v>//**Chemicals Industry Electricity Use: **</v>
      </c>
      <c r="T504" s="443" t="str">
        <f t="shared" si="36"/>
        <v/>
      </c>
    </row>
    <row r="505" spans="1:20">
      <c r="A505" s="443" t="s">
        <v>2017</v>
      </c>
      <c r="C505" s="438" t="s">
        <v>9</v>
      </c>
      <c r="D505" s="438" t="s">
        <v>1047</v>
      </c>
      <c r="E505" s="438" t="s">
        <v>718</v>
      </c>
      <c r="F505" s="438" t="s">
        <v>143</v>
      </c>
      <c r="G505" s="438" t="s">
        <v>720</v>
      </c>
      <c r="H505" s="438" t="s">
        <v>736</v>
      </c>
      <c r="I505" s="438" t="s">
        <v>728</v>
      </c>
      <c r="J505" s="438">
        <v>412</v>
      </c>
      <c r="K505" s="438" t="s">
        <v>46</v>
      </c>
      <c r="L505" s="438" t="s">
        <v>1977</v>
      </c>
      <c r="N505" s="466" t="s">
        <v>2014</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2030</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2017</v>
      </c>
      <c r="C506" s="438" t="s">
        <v>9</v>
      </c>
      <c r="D506" s="438" t="s">
        <v>1047</v>
      </c>
      <c r="E506" s="438" t="s">
        <v>718</v>
      </c>
      <c r="F506" s="438" t="s">
        <v>143</v>
      </c>
      <c r="G506" s="438" t="s">
        <v>721</v>
      </c>
      <c r="H506" s="438" t="s">
        <v>736</v>
      </c>
      <c r="I506" s="438" t="s">
        <v>729</v>
      </c>
      <c r="J506" s="438">
        <v>413</v>
      </c>
      <c r="K506" s="438" t="s">
        <v>46</v>
      </c>
      <c r="L506" s="438" t="s">
        <v>1976</v>
      </c>
      <c r="N506" s="466" t="s">
        <v>2014</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2030</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2017</v>
      </c>
      <c r="C507" s="438" t="s">
        <v>9</v>
      </c>
      <c r="D507" s="438" t="s">
        <v>1047</v>
      </c>
      <c r="E507" s="438" t="s">
        <v>718</v>
      </c>
      <c r="F507" s="438" t="s">
        <v>143</v>
      </c>
      <c r="G507" s="438" t="s">
        <v>722</v>
      </c>
      <c r="H507" s="438" t="s">
        <v>736</v>
      </c>
      <c r="I507" s="438" t="s">
        <v>726</v>
      </c>
      <c r="J507" s="438">
        <v>414</v>
      </c>
      <c r="K507" s="438" t="s">
        <v>47</v>
      </c>
      <c r="L507" s="438"/>
      <c r="N507" s="466" t="s">
        <v>2014</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2030</v>
      </c>
      <c r="Q507" s="467" t="s">
        <v>46</v>
      </c>
      <c r="R507" s="467" t="str">
        <f t="shared" si="40"/>
        <v>Chemicals Industry Biomass Use</v>
      </c>
      <c r="S507" s="467" t="str">
        <f t="shared" si="37"/>
        <v>//**Chemicals Industry Biomass Use: **</v>
      </c>
      <c r="T507" s="443" t="str">
        <f t="shared" si="36"/>
        <v/>
      </c>
    </row>
    <row r="508" spans="1:20">
      <c r="A508" s="443" t="s">
        <v>2017</v>
      </c>
      <c r="C508" s="438" t="s">
        <v>9</v>
      </c>
      <c r="D508" s="438" t="s">
        <v>1047</v>
      </c>
      <c r="E508" s="438" t="s">
        <v>718</v>
      </c>
      <c r="F508" s="438" t="s">
        <v>143</v>
      </c>
      <c r="G508" s="438" t="s">
        <v>723</v>
      </c>
      <c r="H508" s="438" t="s">
        <v>736</v>
      </c>
      <c r="I508" s="438" t="s">
        <v>727</v>
      </c>
      <c r="J508" s="438">
        <v>415</v>
      </c>
      <c r="K508" s="438" t="s">
        <v>46</v>
      </c>
      <c r="L508" s="438" t="s">
        <v>1976</v>
      </c>
      <c r="N508" s="466" t="s">
        <v>2014</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2030</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2017</v>
      </c>
      <c r="C509" s="438" t="s">
        <v>9</v>
      </c>
      <c r="D509" s="438" t="s">
        <v>1047</v>
      </c>
      <c r="E509" s="438" t="s">
        <v>718</v>
      </c>
      <c r="F509" s="438" t="s">
        <v>143</v>
      </c>
      <c r="G509" s="438" t="s">
        <v>724</v>
      </c>
      <c r="H509" s="438" t="s">
        <v>736</v>
      </c>
      <c r="I509" s="438" t="s">
        <v>730</v>
      </c>
      <c r="J509" s="438">
        <v>416</v>
      </c>
      <c r="K509" s="438" t="s">
        <v>47</v>
      </c>
      <c r="L509" s="438"/>
      <c r="N509" s="466" t="s">
        <v>2014</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2030</v>
      </c>
      <c r="Q509" s="467" t="s">
        <v>46</v>
      </c>
      <c r="R509" s="467" t="str">
        <f t="shared" si="40"/>
        <v>Chemicals Industry Purchased Heat Use</v>
      </c>
      <c r="S509" s="467" t="str">
        <f t="shared" si="37"/>
        <v>//**Chemicals Industry Purchased Heat Use: **</v>
      </c>
      <c r="T509" s="443" t="str">
        <f t="shared" si="36"/>
        <v/>
      </c>
    </row>
    <row r="510" spans="1:20">
      <c r="A510" s="443" t="s">
        <v>2017</v>
      </c>
      <c r="C510" s="438" t="s">
        <v>9</v>
      </c>
      <c r="D510" s="438" t="s">
        <v>1047</v>
      </c>
      <c r="E510" s="438" t="s">
        <v>718</v>
      </c>
      <c r="F510" s="438" t="s">
        <v>143</v>
      </c>
      <c r="G510" s="438" t="s">
        <v>1066</v>
      </c>
      <c r="H510" s="438" t="s">
        <v>736</v>
      </c>
      <c r="I510" s="438" t="s">
        <v>1069</v>
      </c>
      <c r="J510" s="438">
        <v>417</v>
      </c>
      <c r="K510" s="438" t="s">
        <v>47</v>
      </c>
      <c r="L510" s="438"/>
      <c r="N510" s="466" t="s">
        <v>2014</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2030</v>
      </c>
      <c r="Q510" s="467" t="s">
        <v>46</v>
      </c>
      <c r="R510" s="467" t="str">
        <f t="shared" si="40"/>
        <v>Chemicals Industry Crude Oil Use</v>
      </c>
      <c r="S510" s="467" t="str">
        <f t="shared" si="37"/>
        <v>//**Chemicals Industry Crude Oil Use: **</v>
      </c>
      <c r="T510" s="443" t="str">
        <f t="shared" si="36"/>
        <v/>
      </c>
    </row>
    <row r="511" spans="1:20">
      <c r="A511" s="443" t="s">
        <v>2017</v>
      </c>
      <c r="C511" s="438" t="s">
        <v>9</v>
      </c>
      <c r="D511" s="438" t="s">
        <v>1047</v>
      </c>
      <c r="E511" s="438" t="s">
        <v>718</v>
      </c>
      <c r="F511" s="438" t="s">
        <v>143</v>
      </c>
      <c r="G511" s="438" t="s">
        <v>1067</v>
      </c>
      <c r="H511" s="438" t="s">
        <v>736</v>
      </c>
      <c r="I511" s="438" t="s">
        <v>1071</v>
      </c>
      <c r="J511" s="438">
        <v>418</v>
      </c>
      <c r="K511" s="438" t="s">
        <v>46</v>
      </c>
      <c r="L511" s="438" t="s">
        <v>1976</v>
      </c>
      <c r="N511" s="466" t="s">
        <v>2014</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2030</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2017</v>
      </c>
      <c r="C512" s="438" t="s">
        <v>9</v>
      </c>
      <c r="D512" s="438" t="s">
        <v>1047</v>
      </c>
      <c r="E512" s="438" t="s">
        <v>718</v>
      </c>
      <c r="F512" s="438" t="s">
        <v>143</v>
      </c>
      <c r="G512" s="438" t="s">
        <v>1068</v>
      </c>
      <c r="H512" s="438" t="s">
        <v>736</v>
      </c>
      <c r="I512" s="438" t="s">
        <v>1072</v>
      </c>
      <c r="J512" s="438">
        <v>419</v>
      </c>
      <c r="K512" s="438" t="s">
        <v>46</v>
      </c>
      <c r="L512" s="438" t="s">
        <v>1976</v>
      </c>
      <c r="N512" s="466" t="s">
        <v>2014</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2030</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2017</v>
      </c>
      <c r="C513" s="438" t="s">
        <v>9</v>
      </c>
      <c r="D513" s="438" t="s">
        <v>1047</v>
      </c>
      <c r="E513" s="438" t="s">
        <v>718</v>
      </c>
      <c r="F513" s="438" t="s">
        <v>143</v>
      </c>
      <c r="G513" s="438" t="s">
        <v>1065</v>
      </c>
      <c r="H513" s="438" t="s">
        <v>736</v>
      </c>
      <c r="I513" s="438" t="s">
        <v>1070</v>
      </c>
      <c r="J513" s="438">
        <v>420</v>
      </c>
      <c r="K513" s="438" t="s">
        <v>47</v>
      </c>
      <c r="L513" s="438"/>
      <c r="N513" s="466" t="s">
        <v>2014</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2030</v>
      </c>
      <c r="Q513" s="467" t="s">
        <v>46</v>
      </c>
      <c r="R513" s="467" t="str">
        <f t="shared" si="40"/>
        <v>Chemicals Industry Hydrogen Use</v>
      </c>
      <c r="S513" s="467" t="str">
        <f t="shared" si="37"/>
        <v>//**Chemicals Industry Hydrogen Use: **</v>
      </c>
      <c r="T513" s="443" t="str">
        <f t="shared" si="36"/>
        <v/>
      </c>
    </row>
    <row r="514" spans="1:20">
      <c r="A514" s="443" t="s">
        <v>2017</v>
      </c>
      <c r="C514" s="438" t="s">
        <v>9</v>
      </c>
      <c r="D514" s="438" t="s">
        <v>1047</v>
      </c>
      <c r="E514" s="438" t="s">
        <v>718</v>
      </c>
      <c r="F514" s="438" t="s">
        <v>765</v>
      </c>
      <c r="G514" s="438" t="s">
        <v>719</v>
      </c>
      <c r="H514" s="438" t="s">
        <v>1136</v>
      </c>
      <c r="I514" s="438" t="s">
        <v>725</v>
      </c>
      <c r="J514" s="438">
        <v>421</v>
      </c>
      <c r="K514" s="438" t="s">
        <v>47</v>
      </c>
      <c r="L514" s="438"/>
      <c r="N514" s="466" t="s">
        <v>2014</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2030</v>
      </c>
      <c r="Q514" s="467" t="s">
        <v>46</v>
      </c>
      <c r="R514" s="467" t="str">
        <f t="shared" si="40"/>
        <v>Coal Mining Industry Electricity Use</v>
      </c>
      <c r="S514" s="467" t="str">
        <f t="shared" si="37"/>
        <v>//**Coal Mining Industry Electricity Use: **</v>
      </c>
      <c r="T514" s="443" t="str">
        <f t="shared" si="36"/>
        <v/>
      </c>
    </row>
    <row r="515" spans="1:20">
      <c r="A515" s="443" t="s">
        <v>2017</v>
      </c>
      <c r="C515" s="438" t="s">
        <v>9</v>
      </c>
      <c r="D515" s="438" t="s">
        <v>1047</v>
      </c>
      <c r="E515" s="438" t="s">
        <v>718</v>
      </c>
      <c r="F515" s="438" t="s">
        <v>765</v>
      </c>
      <c r="G515" s="438" t="s">
        <v>720</v>
      </c>
      <c r="H515" s="438" t="s">
        <v>1136</v>
      </c>
      <c r="I515" s="438" t="s">
        <v>728</v>
      </c>
      <c r="J515" s="438">
        <v>422</v>
      </c>
      <c r="K515" s="438" t="s">
        <v>46</v>
      </c>
      <c r="L515" s="438" t="s">
        <v>1977</v>
      </c>
      <c r="N515" s="466" t="s">
        <v>2014</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2030</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2017</v>
      </c>
      <c r="C516" s="438" t="s">
        <v>9</v>
      </c>
      <c r="D516" s="438" t="s">
        <v>1047</v>
      </c>
      <c r="E516" s="438" t="s">
        <v>718</v>
      </c>
      <c r="F516" s="438" t="s">
        <v>765</v>
      </c>
      <c r="G516" s="438" t="s">
        <v>721</v>
      </c>
      <c r="H516" s="438" t="s">
        <v>1136</v>
      </c>
      <c r="I516" s="438" t="s">
        <v>729</v>
      </c>
      <c r="J516" s="438">
        <v>423</v>
      </c>
      <c r="K516" s="438" t="s">
        <v>46</v>
      </c>
      <c r="L516" s="438" t="s">
        <v>1976</v>
      </c>
      <c r="N516" s="466" t="s">
        <v>2014</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2030</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2017</v>
      </c>
      <c r="C517" s="438" t="s">
        <v>9</v>
      </c>
      <c r="D517" s="438" t="s">
        <v>1047</v>
      </c>
      <c r="E517" s="438" t="s">
        <v>718</v>
      </c>
      <c r="F517" s="438" t="s">
        <v>765</v>
      </c>
      <c r="G517" s="438" t="s">
        <v>722</v>
      </c>
      <c r="H517" s="438" t="s">
        <v>1136</v>
      </c>
      <c r="I517" s="438" t="s">
        <v>726</v>
      </c>
      <c r="J517" s="438">
        <v>424</v>
      </c>
      <c r="K517" s="438" t="s">
        <v>47</v>
      </c>
      <c r="L517" s="438"/>
      <c r="N517" s="466" t="s">
        <v>2014</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2030</v>
      </c>
      <c r="Q517" s="467" t="s">
        <v>46</v>
      </c>
      <c r="R517" s="467" t="str">
        <f t="shared" si="40"/>
        <v>Coal Mining Industry Biomass Use</v>
      </c>
      <c r="S517" s="467" t="str">
        <f t="shared" ref="S517:S579" si="42">IF(R517="","","//**"&amp;R517&amp;": **")</f>
        <v>//**Coal Mining Industry Biomass Use: **</v>
      </c>
      <c r="T517" s="443" t="str">
        <f t="shared" si="41"/>
        <v/>
      </c>
    </row>
    <row r="518" spans="1:20">
      <c r="A518" s="443" t="s">
        <v>2017</v>
      </c>
      <c r="C518" s="438" t="s">
        <v>9</v>
      </c>
      <c r="D518" s="438" t="s">
        <v>1047</v>
      </c>
      <c r="E518" s="438" t="s">
        <v>718</v>
      </c>
      <c r="F518" s="438" t="s">
        <v>765</v>
      </c>
      <c r="G518" s="438" t="s">
        <v>723</v>
      </c>
      <c r="H518" s="438" t="s">
        <v>1136</v>
      </c>
      <c r="I518" s="438" t="s">
        <v>727</v>
      </c>
      <c r="J518" s="438">
        <v>425</v>
      </c>
      <c r="K518" s="438" t="s">
        <v>46</v>
      </c>
      <c r="L518" s="438" t="s">
        <v>1976</v>
      </c>
      <c r="N518" s="466" t="s">
        <v>2014</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2030</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2017</v>
      </c>
      <c r="C519" s="438" t="s">
        <v>9</v>
      </c>
      <c r="D519" s="438" t="s">
        <v>1047</v>
      </c>
      <c r="E519" s="438" t="s">
        <v>718</v>
      </c>
      <c r="F519" s="438" t="s">
        <v>765</v>
      </c>
      <c r="G519" s="438" t="s">
        <v>724</v>
      </c>
      <c r="H519" s="438" t="s">
        <v>1136</v>
      </c>
      <c r="I519" s="438" t="s">
        <v>730</v>
      </c>
      <c r="J519" s="438">
        <v>426</v>
      </c>
      <c r="K519" s="438" t="s">
        <v>47</v>
      </c>
      <c r="L519" s="438"/>
      <c r="N519" s="466" t="s">
        <v>2014</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2030</v>
      </c>
      <c r="Q519" s="467" t="s">
        <v>46</v>
      </c>
      <c r="R519" s="467" t="str">
        <f t="shared" si="40"/>
        <v>Coal Mining Industry Purchased Heat Use</v>
      </c>
      <c r="S519" s="467" t="str">
        <f t="shared" si="42"/>
        <v>//**Coal Mining Industry Purchased Heat Use: **</v>
      </c>
      <c r="T519" s="443" t="str">
        <f t="shared" si="41"/>
        <v/>
      </c>
    </row>
    <row r="520" spans="1:20">
      <c r="A520" s="443" t="s">
        <v>2017</v>
      </c>
      <c r="C520" s="438" t="s">
        <v>9</v>
      </c>
      <c r="D520" s="438" t="s">
        <v>1047</v>
      </c>
      <c r="E520" s="438" t="s">
        <v>718</v>
      </c>
      <c r="F520" s="438" t="s">
        <v>765</v>
      </c>
      <c r="G520" s="438" t="s">
        <v>1066</v>
      </c>
      <c r="H520" s="438" t="s">
        <v>1136</v>
      </c>
      <c r="I520" s="438" t="s">
        <v>1069</v>
      </c>
      <c r="J520" s="438">
        <v>427</v>
      </c>
      <c r="K520" s="438" t="s">
        <v>47</v>
      </c>
      <c r="L520" s="438"/>
      <c r="N520" s="466" t="s">
        <v>2014</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2030</v>
      </c>
      <c r="Q520" s="467" t="s">
        <v>46</v>
      </c>
      <c r="R520" s="467" t="str">
        <f t="shared" si="40"/>
        <v>Coal Mining Industry Crude Oil Use</v>
      </c>
      <c r="S520" s="467" t="str">
        <f t="shared" si="42"/>
        <v>//**Coal Mining Industry Crude Oil Use: **</v>
      </c>
      <c r="T520" s="443" t="str">
        <f t="shared" si="41"/>
        <v/>
      </c>
    </row>
    <row r="521" spans="1:20">
      <c r="A521" s="443" t="s">
        <v>2017</v>
      </c>
      <c r="C521" s="438" t="s">
        <v>9</v>
      </c>
      <c r="D521" s="438" t="s">
        <v>1047</v>
      </c>
      <c r="E521" s="438" t="s">
        <v>718</v>
      </c>
      <c r="F521" s="438" t="s">
        <v>765</v>
      </c>
      <c r="G521" s="438" t="s">
        <v>1067</v>
      </c>
      <c r="H521" s="438" t="s">
        <v>1136</v>
      </c>
      <c r="I521" s="438" t="s">
        <v>1071</v>
      </c>
      <c r="J521" s="438">
        <v>428</v>
      </c>
      <c r="K521" s="438" t="s">
        <v>46</v>
      </c>
      <c r="L521" s="438" t="s">
        <v>1976</v>
      </c>
      <c r="N521" s="466" t="s">
        <v>2014</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2030</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2017</v>
      </c>
      <c r="C522" s="438" t="s">
        <v>9</v>
      </c>
      <c r="D522" s="438" t="s">
        <v>1047</v>
      </c>
      <c r="E522" s="438" t="s">
        <v>718</v>
      </c>
      <c r="F522" s="438" t="s">
        <v>765</v>
      </c>
      <c r="G522" s="438" t="s">
        <v>1068</v>
      </c>
      <c r="H522" s="438" t="s">
        <v>1136</v>
      </c>
      <c r="I522" s="438" t="s">
        <v>1072</v>
      </c>
      <c r="J522" s="438">
        <v>464</v>
      </c>
      <c r="K522" s="438" t="s">
        <v>47</v>
      </c>
      <c r="L522" s="438"/>
      <c r="N522" s="466" t="s">
        <v>2014</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2030</v>
      </c>
      <c r="Q522" s="467" t="s">
        <v>46</v>
      </c>
      <c r="R522" s="467" t="str">
        <f t="shared" si="40"/>
        <v>Coal Mining Industry LPG Propane or Butane Use</v>
      </c>
      <c r="S522" s="467" t="str">
        <f t="shared" si="42"/>
        <v>//**Coal Mining Industry LPG Propane or Butane Use: **</v>
      </c>
      <c r="T522" s="443" t="str">
        <f t="shared" si="41"/>
        <v/>
      </c>
    </row>
    <row r="523" spans="1:20">
      <c r="A523" s="443" t="s">
        <v>2017</v>
      </c>
      <c r="C523" s="438" t="s">
        <v>9</v>
      </c>
      <c r="D523" s="438" t="s">
        <v>1047</v>
      </c>
      <c r="E523" s="438" t="s">
        <v>718</v>
      </c>
      <c r="F523" s="438" t="s">
        <v>765</v>
      </c>
      <c r="G523" s="438" t="s">
        <v>1065</v>
      </c>
      <c r="H523" s="438" t="s">
        <v>1136</v>
      </c>
      <c r="I523" s="438" t="s">
        <v>1070</v>
      </c>
      <c r="J523" s="438">
        <v>465</v>
      </c>
      <c r="K523" s="438" t="s">
        <v>47</v>
      </c>
      <c r="L523" s="438"/>
      <c r="N523" s="466" t="s">
        <v>2014</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2030</v>
      </c>
      <c r="Q523" s="467" t="s">
        <v>46</v>
      </c>
      <c r="R523" s="467" t="str">
        <f t="shared" si="40"/>
        <v>Coal Mining Industry Hydrogen Use</v>
      </c>
      <c r="S523" s="467" t="str">
        <f t="shared" si="42"/>
        <v>//**Coal Mining Industry Hydrogen Use: **</v>
      </c>
      <c r="T523" s="443" t="str">
        <f t="shared" si="41"/>
        <v/>
      </c>
    </row>
    <row r="524" spans="1:20">
      <c r="A524" s="443" t="s">
        <v>2017</v>
      </c>
      <c r="C524" s="438" t="s">
        <v>9</v>
      </c>
      <c r="D524" s="438" t="s">
        <v>1047</v>
      </c>
      <c r="E524" s="438" t="s">
        <v>718</v>
      </c>
      <c r="F524" s="438" t="s">
        <v>144</v>
      </c>
      <c r="G524" s="438" t="s">
        <v>719</v>
      </c>
      <c r="H524" s="438" t="s">
        <v>764</v>
      </c>
      <c r="I524" s="438" t="s">
        <v>725</v>
      </c>
      <c r="J524" s="438">
        <v>466</v>
      </c>
      <c r="K524" s="438" t="s">
        <v>47</v>
      </c>
      <c r="L524" s="438"/>
      <c r="N524" s="466" t="s">
        <v>2014</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2030</v>
      </c>
      <c r="Q524" s="467" t="s">
        <v>46</v>
      </c>
      <c r="R524" s="467" t="str">
        <f t="shared" si="40"/>
        <v>Water &amp; Waste Electricity Use</v>
      </c>
      <c r="S524" s="467" t="str">
        <f t="shared" si="42"/>
        <v>//**Water &amp; Waste Electricity Use: **</v>
      </c>
      <c r="T524" s="443" t="str">
        <f t="shared" si="41"/>
        <v/>
      </c>
    </row>
    <row r="525" spans="1:20">
      <c r="A525" s="443" t="s">
        <v>2017</v>
      </c>
      <c r="C525" s="438" t="s">
        <v>9</v>
      </c>
      <c r="D525" s="438" t="s">
        <v>1047</v>
      </c>
      <c r="E525" s="438" t="s">
        <v>718</v>
      </c>
      <c r="F525" s="438" t="s">
        <v>144</v>
      </c>
      <c r="G525" s="438" t="s">
        <v>720</v>
      </c>
      <c r="H525" s="438" t="s">
        <v>764</v>
      </c>
      <c r="I525" s="438" t="s">
        <v>728</v>
      </c>
      <c r="J525" s="438">
        <v>467</v>
      </c>
      <c r="K525" s="438" t="s">
        <v>47</v>
      </c>
      <c r="L525" s="438"/>
      <c r="N525" s="466" t="s">
        <v>2014</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2030</v>
      </c>
      <c r="Q525" s="467" t="s">
        <v>46</v>
      </c>
      <c r="R525" s="467" t="str">
        <f t="shared" si="40"/>
        <v>Water &amp; Waste Coal Use</v>
      </c>
      <c r="S525" s="467" t="str">
        <f t="shared" si="42"/>
        <v>//**Water &amp; Waste Coal Use: **</v>
      </c>
      <c r="T525" s="443" t="str">
        <f t="shared" si="41"/>
        <v/>
      </c>
    </row>
    <row r="526" spans="1:20">
      <c r="A526" s="443" t="s">
        <v>2017</v>
      </c>
      <c r="C526" s="438" t="s">
        <v>9</v>
      </c>
      <c r="D526" s="438" t="s">
        <v>1047</v>
      </c>
      <c r="E526" s="438" t="s">
        <v>718</v>
      </c>
      <c r="F526" s="438" t="s">
        <v>144</v>
      </c>
      <c r="G526" s="438" t="s">
        <v>721</v>
      </c>
      <c r="H526" s="438" t="s">
        <v>764</v>
      </c>
      <c r="I526" s="438" t="s">
        <v>729</v>
      </c>
      <c r="J526" s="438">
        <v>468</v>
      </c>
      <c r="K526" s="438" t="s">
        <v>47</v>
      </c>
      <c r="L526" s="438"/>
      <c r="N526" s="466" t="s">
        <v>2014</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2030</v>
      </c>
      <c r="Q526" s="467" t="s">
        <v>46</v>
      </c>
      <c r="R526" s="467" t="str">
        <f t="shared" si="40"/>
        <v>Water &amp; Waste Natural Gas Use</v>
      </c>
      <c r="S526" s="467" t="str">
        <f t="shared" si="42"/>
        <v>//**Water &amp; Waste Natural Gas Use: **</v>
      </c>
      <c r="T526" s="443" t="str">
        <f t="shared" si="41"/>
        <v/>
      </c>
    </row>
    <row r="527" spans="1:20">
      <c r="A527" s="443" t="s">
        <v>2017</v>
      </c>
      <c r="C527" s="438" t="s">
        <v>9</v>
      </c>
      <c r="D527" s="438" t="s">
        <v>1047</v>
      </c>
      <c r="E527" s="438" t="s">
        <v>718</v>
      </c>
      <c r="F527" s="438" t="s">
        <v>144</v>
      </c>
      <c r="G527" s="438" t="s">
        <v>722</v>
      </c>
      <c r="H527" s="438" t="s">
        <v>764</v>
      </c>
      <c r="I527" s="438" t="s">
        <v>726</v>
      </c>
      <c r="J527" s="438">
        <v>469</v>
      </c>
      <c r="K527" s="438" t="s">
        <v>47</v>
      </c>
      <c r="L527" s="438"/>
      <c r="N527" s="466" t="s">
        <v>2014</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2030</v>
      </c>
      <c r="Q527" s="467" t="s">
        <v>46</v>
      </c>
      <c r="R527" s="467" t="str">
        <f t="shared" si="40"/>
        <v>Water &amp; Waste Biomass Use</v>
      </c>
      <c r="S527" s="467" t="str">
        <f t="shared" si="42"/>
        <v>//**Water &amp; Waste Biomass Use: **</v>
      </c>
      <c r="T527" s="443" t="str">
        <f t="shared" si="41"/>
        <v/>
      </c>
    </row>
    <row r="528" spans="1:20">
      <c r="A528" s="443" t="s">
        <v>2017</v>
      </c>
      <c r="C528" s="438" t="s">
        <v>9</v>
      </c>
      <c r="D528" s="438" t="s">
        <v>1047</v>
      </c>
      <c r="E528" s="438" t="s">
        <v>718</v>
      </c>
      <c r="F528" s="438" t="s">
        <v>144</v>
      </c>
      <c r="G528" s="438" t="s">
        <v>723</v>
      </c>
      <c r="H528" s="438" t="s">
        <v>764</v>
      </c>
      <c r="I528" s="438" t="s">
        <v>727</v>
      </c>
      <c r="J528" s="438">
        <v>470</v>
      </c>
      <c r="K528" s="438" t="s">
        <v>47</v>
      </c>
      <c r="L528" s="438"/>
      <c r="N528" s="466" t="s">
        <v>2014</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2030</v>
      </c>
      <c r="Q528" s="467" t="s">
        <v>46</v>
      </c>
      <c r="R528" s="467" t="str">
        <f t="shared" si="40"/>
        <v>Water &amp; Waste Petroleum Use</v>
      </c>
      <c r="S528" s="467" t="str">
        <f t="shared" si="42"/>
        <v>//**Water &amp; Waste Petroleum Use: **</v>
      </c>
      <c r="T528" s="443" t="str">
        <f t="shared" si="41"/>
        <v/>
      </c>
    </row>
    <row r="529" spans="1:20">
      <c r="A529" s="443" t="s">
        <v>2017</v>
      </c>
      <c r="C529" s="438" t="s">
        <v>9</v>
      </c>
      <c r="D529" s="438" t="s">
        <v>1047</v>
      </c>
      <c r="E529" s="438" t="s">
        <v>718</v>
      </c>
      <c r="F529" s="438" t="s">
        <v>144</v>
      </c>
      <c r="G529" s="438" t="s">
        <v>724</v>
      </c>
      <c r="H529" s="438" t="s">
        <v>764</v>
      </c>
      <c r="I529" s="438" t="s">
        <v>730</v>
      </c>
      <c r="J529" s="438">
        <v>471</v>
      </c>
      <c r="K529" s="438" t="s">
        <v>47</v>
      </c>
      <c r="L529" s="438"/>
      <c r="N529" s="466" t="s">
        <v>2014</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2030</v>
      </c>
      <c r="Q529" s="467" t="s">
        <v>46</v>
      </c>
      <c r="R529" s="467" t="str">
        <f t="shared" si="40"/>
        <v>Water &amp; Waste Purchased Heat Use</v>
      </c>
      <c r="S529" s="467" t="str">
        <f t="shared" si="42"/>
        <v>//**Water &amp; Waste Purchased Heat Use: **</v>
      </c>
      <c r="T529" s="443" t="str">
        <f t="shared" si="41"/>
        <v/>
      </c>
    </row>
    <row r="530" spans="1:20">
      <c r="A530" s="443" t="s">
        <v>2017</v>
      </c>
      <c r="C530" s="438" t="s">
        <v>9</v>
      </c>
      <c r="D530" s="438" t="s">
        <v>1047</v>
      </c>
      <c r="E530" s="438" t="s">
        <v>718</v>
      </c>
      <c r="F530" s="438" t="s">
        <v>144</v>
      </c>
      <c r="G530" s="438" t="s">
        <v>1066</v>
      </c>
      <c r="H530" s="438" t="s">
        <v>764</v>
      </c>
      <c r="I530" s="438" t="s">
        <v>1069</v>
      </c>
      <c r="J530" s="438">
        <v>472</v>
      </c>
      <c r="K530" s="438" t="s">
        <v>47</v>
      </c>
      <c r="L530" s="438"/>
      <c r="N530" s="466" t="s">
        <v>2014</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2030</v>
      </c>
      <c r="Q530" s="467" t="s">
        <v>46</v>
      </c>
      <c r="R530" s="467" t="str">
        <f t="shared" si="40"/>
        <v>Water &amp; Waste Crude Oil Use</v>
      </c>
      <c r="S530" s="467" t="str">
        <f t="shared" si="42"/>
        <v>//**Water &amp; Waste Crude Oil Use: **</v>
      </c>
      <c r="T530" s="443" t="str">
        <f t="shared" si="41"/>
        <v/>
      </c>
    </row>
    <row r="531" spans="1:20">
      <c r="A531" s="443" t="s">
        <v>2017</v>
      </c>
      <c r="C531" s="438" t="s">
        <v>9</v>
      </c>
      <c r="D531" s="438" t="s">
        <v>1047</v>
      </c>
      <c r="E531" s="438" t="s">
        <v>718</v>
      </c>
      <c r="F531" s="438" t="s">
        <v>144</v>
      </c>
      <c r="G531" s="438" t="s">
        <v>1067</v>
      </c>
      <c r="H531" s="438" t="s">
        <v>764</v>
      </c>
      <c r="I531" s="438" t="s">
        <v>1071</v>
      </c>
      <c r="J531" s="438">
        <v>473</v>
      </c>
      <c r="K531" s="438" t="s">
        <v>47</v>
      </c>
      <c r="L531" s="438"/>
      <c r="N531" s="466" t="s">
        <v>2014</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2030</v>
      </c>
      <c r="Q531" s="467" t="s">
        <v>46</v>
      </c>
      <c r="R531" s="467" t="str">
        <f t="shared" si="40"/>
        <v>Water &amp; Waste Heavy or Residual Fuel Oil Use</v>
      </c>
      <c r="S531" s="467" t="str">
        <f t="shared" si="42"/>
        <v>//**Water &amp; Waste Heavy or Residual Fuel Oil Use: **</v>
      </c>
      <c r="T531" s="443" t="str">
        <f t="shared" si="41"/>
        <v/>
      </c>
    </row>
    <row r="532" spans="1:20">
      <c r="A532" s="443" t="s">
        <v>2017</v>
      </c>
      <c r="C532" s="438" t="s">
        <v>9</v>
      </c>
      <c r="D532" s="438" t="s">
        <v>1047</v>
      </c>
      <c r="E532" s="438" t="s">
        <v>718</v>
      </c>
      <c r="F532" s="438" t="s">
        <v>144</v>
      </c>
      <c r="G532" s="438" t="s">
        <v>1068</v>
      </c>
      <c r="H532" s="438" t="s">
        <v>764</v>
      </c>
      <c r="I532" s="438" t="s">
        <v>1072</v>
      </c>
      <c r="J532" s="438">
        <v>474</v>
      </c>
      <c r="K532" s="438" t="s">
        <v>47</v>
      </c>
      <c r="L532" s="438"/>
      <c r="N532" s="466" t="s">
        <v>2014</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2030</v>
      </c>
      <c r="Q532" s="467" t="s">
        <v>46</v>
      </c>
      <c r="R532" s="467" t="str">
        <f t="shared" si="40"/>
        <v>Water &amp; Waste LPG Propane or Butane Use</v>
      </c>
      <c r="S532" s="467" t="str">
        <f t="shared" si="42"/>
        <v>//**Water &amp; Waste LPG Propane or Butane Use: **</v>
      </c>
      <c r="T532" s="443" t="str">
        <f t="shared" si="41"/>
        <v/>
      </c>
    </row>
    <row r="533" spans="1:20">
      <c r="A533" s="443" t="s">
        <v>2017</v>
      </c>
      <c r="C533" s="438" t="s">
        <v>9</v>
      </c>
      <c r="D533" s="438" t="s">
        <v>1047</v>
      </c>
      <c r="E533" s="438" t="s">
        <v>718</v>
      </c>
      <c r="F533" s="438" t="s">
        <v>144</v>
      </c>
      <c r="G533" s="438" t="s">
        <v>1065</v>
      </c>
      <c r="H533" s="438" t="s">
        <v>764</v>
      </c>
      <c r="I533" s="438" t="s">
        <v>1070</v>
      </c>
      <c r="J533" s="438">
        <v>475</v>
      </c>
      <c r="K533" s="438" t="s">
        <v>47</v>
      </c>
      <c r="L533" s="438"/>
      <c r="N533" s="466" t="s">
        <v>2014</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2030</v>
      </c>
      <c r="Q533" s="467" t="s">
        <v>46</v>
      </c>
      <c r="R533" s="467" t="str">
        <f t="shared" si="40"/>
        <v>Water &amp; Waste Hydrogen Use</v>
      </c>
      <c r="S533" s="467" t="str">
        <f t="shared" si="42"/>
        <v>//**Water &amp; Waste Hydrogen Use: **</v>
      </c>
      <c r="T533" s="443" t="str">
        <f t="shared" si="41"/>
        <v/>
      </c>
    </row>
    <row r="534" spans="1:20">
      <c r="A534" s="443" t="s">
        <v>2017</v>
      </c>
      <c r="C534" s="438" t="s">
        <v>9</v>
      </c>
      <c r="D534" s="438" t="s">
        <v>1047</v>
      </c>
      <c r="E534" s="438" t="s">
        <v>718</v>
      </c>
      <c r="F534" s="438" t="s">
        <v>145</v>
      </c>
      <c r="G534" s="438" t="s">
        <v>719</v>
      </c>
      <c r="H534" s="438" t="s">
        <v>147</v>
      </c>
      <c r="I534" s="438" t="s">
        <v>725</v>
      </c>
      <c r="J534" s="438">
        <v>476</v>
      </c>
      <c r="K534" s="438" t="s">
        <v>47</v>
      </c>
      <c r="L534" s="438"/>
      <c r="N534" s="466" t="s">
        <v>2014</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2030</v>
      </c>
      <c r="Q534" s="467" t="s">
        <v>46</v>
      </c>
      <c r="R534" s="467" t="str">
        <f t="shared" si="40"/>
        <v>Agriculture Electricity Use</v>
      </c>
      <c r="S534" s="467" t="str">
        <f t="shared" si="42"/>
        <v>//**Agriculture Electricity Use: **</v>
      </c>
      <c r="T534" s="443" t="str">
        <f t="shared" si="41"/>
        <v/>
      </c>
    </row>
    <row r="535" spans="1:20">
      <c r="A535" s="443" t="s">
        <v>2017</v>
      </c>
      <c r="C535" s="438" t="s">
        <v>9</v>
      </c>
      <c r="D535" s="438" t="s">
        <v>1047</v>
      </c>
      <c r="E535" s="438" t="s">
        <v>718</v>
      </c>
      <c r="F535" s="438" t="s">
        <v>145</v>
      </c>
      <c r="G535" s="438" t="s">
        <v>720</v>
      </c>
      <c r="H535" s="438" t="s">
        <v>147</v>
      </c>
      <c r="I535" s="438" t="s">
        <v>728</v>
      </c>
      <c r="J535" s="438">
        <v>477</v>
      </c>
      <c r="K535" s="438" t="s">
        <v>47</v>
      </c>
      <c r="L535" s="438"/>
      <c r="N535" s="466" t="s">
        <v>2014</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2030</v>
      </c>
      <c r="Q535" s="467" t="s">
        <v>46</v>
      </c>
      <c r="R535" s="467" t="str">
        <f t="shared" si="40"/>
        <v>Agriculture Coal Use</v>
      </c>
      <c r="S535" s="467" t="str">
        <f t="shared" si="42"/>
        <v>//**Agriculture Coal Use: **</v>
      </c>
      <c r="T535" s="443" t="str">
        <f t="shared" si="41"/>
        <v/>
      </c>
    </row>
    <row r="536" spans="1:20">
      <c r="A536" s="443" t="s">
        <v>2017</v>
      </c>
      <c r="C536" s="438" t="s">
        <v>9</v>
      </c>
      <c r="D536" s="438" t="s">
        <v>1047</v>
      </c>
      <c r="E536" s="438" t="s">
        <v>718</v>
      </c>
      <c r="F536" s="438" t="s">
        <v>145</v>
      </c>
      <c r="G536" s="438" t="s">
        <v>721</v>
      </c>
      <c r="H536" s="438" t="s">
        <v>147</v>
      </c>
      <c r="I536" s="438" t="s">
        <v>729</v>
      </c>
      <c r="J536" s="438">
        <v>478</v>
      </c>
      <c r="K536" s="438" t="s">
        <v>46</v>
      </c>
      <c r="L536" s="438" t="s">
        <v>1976</v>
      </c>
      <c r="N536" s="466" t="s">
        <v>2014</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2030</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2017</v>
      </c>
      <c r="C537" s="438" t="s">
        <v>9</v>
      </c>
      <c r="D537" s="438" t="s">
        <v>1047</v>
      </c>
      <c r="E537" s="438" t="s">
        <v>718</v>
      </c>
      <c r="F537" s="438" t="s">
        <v>145</v>
      </c>
      <c r="G537" s="438" t="s">
        <v>722</v>
      </c>
      <c r="H537" s="438" t="s">
        <v>147</v>
      </c>
      <c r="I537" s="438" t="s">
        <v>726</v>
      </c>
      <c r="J537" s="438">
        <v>479</v>
      </c>
      <c r="K537" s="438" t="s">
        <v>47</v>
      </c>
      <c r="L537" s="438"/>
      <c r="N537" s="466" t="s">
        <v>2014</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2030</v>
      </c>
      <c r="Q537" s="467" t="s">
        <v>46</v>
      </c>
      <c r="R537" s="467" t="str">
        <f t="shared" si="40"/>
        <v>Agriculture Biomass Use</v>
      </c>
      <c r="S537" s="467" t="str">
        <f t="shared" si="42"/>
        <v>//**Agriculture Biomass Use: **</v>
      </c>
      <c r="T537" s="443" t="str">
        <f t="shared" si="41"/>
        <v/>
      </c>
    </row>
    <row r="538" spans="1:20">
      <c r="A538" s="443" t="s">
        <v>2017</v>
      </c>
      <c r="C538" s="438" t="s">
        <v>9</v>
      </c>
      <c r="D538" s="438" t="s">
        <v>1047</v>
      </c>
      <c r="E538" s="438" t="s">
        <v>718</v>
      </c>
      <c r="F538" s="438" t="s">
        <v>145</v>
      </c>
      <c r="G538" s="438" t="s">
        <v>723</v>
      </c>
      <c r="H538" s="438" t="s">
        <v>147</v>
      </c>
      <c r="I538" s="438" t="s">
        <v>727</v>
      </c>
      <c r="J538" s="438">
        <v>480</v>
      </c>
      <c r="K538" s="438" t="s">
        <v>46</v>
      </c>
      <c r="L538" s="438" t="s">
        <v>1976</v>
      </c>
      <c r="N538" s="466" t="s">
        <v>2014</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2030</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2017</v>
      </c>
      <c r="C539" s="438" t="s">
        <v>9</v>
      </c>
      <c r="D539" s="438" t="s">
        <v>1047</v>
      </c>
      <c r="E539" s="438" t="s">
        <v>718</v>
      </c>
      <c r="F539" s="438" t="s">
        <v>145</v>
      </c>
      <c r="G539" s="438" t="s">
        <v>724</v>
      </c>
      <c r="H539" s="438" t="s">
        <v>147</v>
      </c>
      <c r="I539" s="438" t="s">
        <v>730</v>
      </c>
      <c r="J539" s="438">
        <v>481</v>
      </c>
      <c r="K539" s="438" t="s">
        <v>47</v>
      </c>
      <c r="L539" s="438"/>
      <c r="N539" s="466" t="s">
        <v>2014</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2030</v>
      </c>
      <c r="Q539" s="467" t="s">
        <v>46</v>
      </c>
      <c r="R539" s="467" t="str">
        <f t="shared" si="43"/>
        <v>Agriculture Purchased Heat Use</v>
      </c>
      <c r="S539" s="467" t="str">
        <f t="shared" si="42"/>
        <v>//**Agriculture Purchased Heat Use: **</v>
      </c>
      <c r="T539" s="443" t="str">
        <f t="shared" si="41"/>
        <v/>
      </c>
    </row>
    <row r="540" spans="1:20">
      <c r="A540" s="443" t="s">
        <v>2017</v>
      </c>
      <c r="C540" s="438" t="s">
        <v>9</v>
      </c>
      <c r="D540" s="438" t="s">
        <v>1047</v>
      </c>
      <c r="E540" s="438" t="s">
        <v>718</v>
      </c>
      <c r="F540" s="438" t="s">
        <v>145</v>
      </c>
      <c r="G540" s="438" t="s">
        <v>1066</v>
      </c>
      <c r="H540" s="438" t="s">
        <v>147</v>
      </c>
      <c r="I540" s="438" t="s">
        <v>1069</v>
      </c>
      <c r="J540" s="438">
        <v>482</v>
      </c>
      <c r="K540" s="438" t="s">
        <v>47</v>
      </c>
      <c r="L540" s="438"/>
      <c r="N540" s="466" t="s">
        <v>2014</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2030</v>
      </c>
      <c r="Q540" s="467" t="s">
        <v>46</v>
      </c>
      <c r="R540" s="467" t="str">
        <f t="shared" si="43"/>
        <v>Agriculture Crude Oil Use</v>
      </c>
      <c r="S540" s="467" t="str">
        <f t="shared" si="42"/>
        <v>//**Agriculture Crude Oil Use: **</v>
      </c>
      <c r="T540" s="443" t="str">
        <f t="shared" si="41"/>
        <v/>
      </c>
    </row>
    <row r="541" spans="1:20">
      <c r="A541" s="443" t="s">
        <v>2017</v>
      </c>
      <c r="C541" s="438" t="s">
        <v>9</v>
      </c>
      <c r="D541" s="438" t="s">
        <v>1047</v>
      </c>
      <c r="E541" s="438" t="s">
        <v>718</v>
      </c>
      <c r="F541" s="438" t="s">
        <v>145</v>
      </c>
      <c r="G541" s="438" t="s">
        <v>1067</v>
      </c>
      <c r="H541" s="438" t="s">
        <v>147</v>
      </c>
      <c r="I541" s="438" t="s">
        <v>1071</v>
      </c>
      <c r="J541" s="438">
        <v>483</v>
      </c>
      <c r="K541" s="438" t="s">
        <v>46</v>
      </c>
      <c r="L541" s="438" t="s">
        <v>1976</v>
      </c>
      <c r="N541" s="466" t="s">
        <v>2014</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2030</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2017</v>
      </c>
      <c r="C542" s="438" t="s">
        <v>9</v>
      </c>
      <c r="D542" s="438" t="s">
        <v>1047</v>
      </c>
      <c r="E542" s="438" t="s">
        <v>718</v>
      </c>
      <c r="F542" s="438" t="s">
        <v>145</v>
      </c>
      <c r="G542" s="438" t="s">
        <v>1068</v>
      </c>
      <c r="H542" s="438" t="s">
        <v>147</v>
      </c>
      <c r="I542" s="438" t="s">
        <v>1072</v>
      </c>
      <c r="J542" s="438">
        <v>484</v>
      </c>
      <c r="K542" s="438" t="s">
        <v>46</v>
      </c>
      <c r="L542" s="438" t="s">
        <v>1976</v>
      </c>
      <c r="N542" s="466" t="s">
        <v>2014</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2030</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2017</v>
      </c>
      <c r="C543" s="438" t="s">
        <v>9</v>
      </c>
      <c r="D543" s="438" t="s">
        <v>1047</v>
      </c>
      <c r="E543" s="438" t="s">
        <v>718</v>
      </c>
      <c r="F543" s="438" t="s">
        <v>145</v>
      </c>
      <c r="G543" s="438" t="s">
        <v>1065</v>
      </c>
      <c r="H543" s="438" t="s">
        <v>147</v>
      </c>
      <c r="I543" s="438" t="s">
        <v>1070</v>
      </c>
      <c r="J543" s="438">
        <v>485</v>
      </c>
      <c r="K543" s="438" t="s">
        <v>47</v>
      </c>
      <c r="L543" s="438"/>
      <c r="N543" s="466" t="s">
        <v>2014</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2030</v>
      </c>
      <c r="Q543" s="467" t="s">
        <v>46</v>
      </c>
      <c r="R543" s="467" t="str">
        <f t="shared" si="43"/>
        <v>Agriculture Hydrogen Use</v>
      </c>
      <c r="S543" s="467" t="str">
        <f t="shared" si="42"/>
        <v>//**Agriculture Hydrogen Use: **</v>
      </c>
      <c r="T543" s="443" t="str">
        <f t="shared" si="41"/>
        <v/>
      </c>
    </row>
    <row r="544" spans="1:20">
      <c r="A544" s="443" t="s">
        <v>2017</v>
      </c>
      <c r="C544" s="438" t="s">
        <v>9</v>
      </c>
      <c r="D544" s="438" t="s">
        <v>1047</v>
      </c>
      <c r="E544" s="438" t="s">
        <v>718</v>
      </c>
      <c r="F544" s="438" t="s">
        <v>146</v>
      </c>
      <c r="G544" s="438" t="s">
        <v>719</v>
      </c>
      <c r="H544" s="438" t="s">
        <v>148</v>
      </c>
      <c r="I544" s="438" t="s">
        <v>725</v>
      </c>
      <c r="J544" s="438">
        <v>486</v>
      </c>
      <c r="K544" s="438" t="s">
        <v>47</v>
      </c>
      <c r="L544" s="438"/>
      <c r="N544" s="466" t="s">
        <v>2014</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2030</v>
      </c>
      <c r="Q544" s="467" t="s">
        <v>46</v>
      </c>
      <c r="R544" s="467" t="str">
        <f t="shared" si="43"/>
        <v>Other Industries Electricity Use</v>
      </c>
      <c r="S544" s="467" t="str">
        <f t="shared" si="42"/>
        <v>//**Other Industries Electricity Use: **</v>
      </c>
      <c r="T544" s="443" t="str">
        <f t="shared" si="41"/>
        <v/>
      </c>
    </row>
    <row r="545" spans="1:21">
      <c r="A545" s="443" t="s">
        <v>2017</v>
      </c>
      <c r="C545" s="438" t="s">
        <v>9</v>
      </c>
      <c r="D545" s="438" t="s">
        <v>1047</v>
      </c>
      <c r="E545" s="438" t="s">
        <v>718</v>
      </c>
      <c r="F545" s="438" t="s">
        <v>146</v>
      </c>
      <c r="G545" s="438" t="s">
        <v>720</v>
      </c>
      <c r="H545" s="438" t="s">
        <v>148</v>
      </c>
      <c r="I545" s="438" t="s">
        <v>728</v>
      </c>
      <c r="J545" s="438">
        <v>487</v>
      </c>
      <c r="K545" s="438" t="s">
        <v>46</v>
      </c>
      <c r="L545" s="438" t="s">
        <v>1977</v>
      </c>
      <c r="N545" s="466" t="s">
        <v>2014</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2030</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2017</v>
      </c>
      <c r="C546" s="438" t="s">
        <v>9</v>
      </c>
      <c r="D546" s="438" t="s">
        <v>1047</v>
      </c>
      <c r="E546" s="438" t="s">
        <v>718</v>
      </c>
      <c r="F546" s="438" t="s">
        <v>146</v>
      </c>
      <c r="G546" s="438" t="s">
        <v>721</v>
      </c>
      <c r="H546" s="438" t="s">
        <v>148</v>
      </c>
      <c r="I546" s="438" t="s">
        <v>729</v>
      </c>
      <c r="J546" s="438">
        <v>488</v>
      </c>
      <c r="K546" s="438" t="s">
        <v>46</v>
      </c>
      <c r="L546" s="438" t="s">
        <v>1976</v>
      </c>
      <c r="N546" s="466" t="s">
        <v>2014</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2030</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2017</v>
      </c>
      <c r="C547" s="438" t="s">
        <v>9</v>
      </c>
      <c r="D547" s="438" t="s">
        <v>1047</v>
      </c>
      <c r="E547" s="438" t="s">
        <v>718</v>
      </c>
      <c r="F547" s="438" t="s">
        <v>146</v>
      </c>
      <c r="G547" s="438" t="s">
        <v>722</v>
      </c>
      <c r="H547" s="438" t="s">
        <v>148</v>
      </c>
      <c r="I547" s="438" t="s">
        <v>726</v>
      </c>
      <c r="J547" s="438">
        <v>489</v>
      </c>
      <c r="K547" s="438" t="s">
        <v>47</v>
      </c>
      <c r="L547" s="438"/>
      <c r="N547" s="466" t="s">
        <v>2014</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2030</v>
      </c>
      <c r="Q547" s="467" t="s">
        <v>46</v>
      </c>
      <c r="R547" s="467" t="str">
        <f t="shared" si="43"/>
        <v>Other Industries Biomass Use</v>
      </c>
      <c r="S547" s="467" t="str">
        <f t="shared" si="42"/>
        <v>//**Other Industries Biomass Use: **</v>
      </c>
      <c r="T547" s="443" t="str">
        <f t="shared" si="41"/>
        <v/>
      </c>
    </row>
    <row r="548" spans="1:21">
      <c r="A548" s="443" t="s">
        <v>2017</v>
      </c>
      <c r="C548" s="438" t="s">
        <v>9</v>
      </c>
      <c r="D548" s="438" t="s">
        <v>1047</v>
      </c>
      <c r="E548" s="438" t="s">
        <v>718</v>
      </c>
      <c r="F548" s="438" t="s">
        <v>146</v>
      </c>
      <c r="G548" s="438" t="s">
        <v>723</v>
      </c>
      <c r="H548" s="438" t="s">
        <v>148</v>
      </c>
      <c r="I548" s="438" t="s">
        <v>727</v>
      </c>
      <c r="J548" s="438">
        <v>490</v>
      </c>
      <c r="K548" s="438" t="s">
        <v>46</v>
      </c>
      <c r="L548" s="438" t="s">
        <v>1976</v>
      </c>
      <c r="N548" s="466" t="s">
        <v>2014</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2030</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2017</v>
      </c>
      <c r="C549" s="438" t="s">
        <v>9</v>
      </c>
      <c r="D549" s="438" t="s">
        <v>1047</v>
      </c>
      <c r="E549" s="438" t="s">
        <v>718</v>
      </c>
      <c r="F549" s="438" t="s">
        <v>146</v>
      </c>
      <c r="G549" s="438" t="s">
        <v>724</v>
      </c>
      <c r="H549" s="438" t="s">
        <v>148</v>
      </c>
      <c r="I549" s="438" t="s">
        <v>730</v>
      </c>
      <c r="J549" s="438">
        <v>491</v>
      </c>
      <c r="K549" s="438" t="s">
        <v>47</v>
      </c>
      <c r="L549" s="438"/>
      <c r="N549" s="466" t="s">
        <v>2014</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2030</v>
      </c>
      <c r="Q549" s="467" t="s">
        <v>46</v>
      </c>
      <c r="R549" s="467" t="str">
        <f t="shared" si="43"/>
        <v>Other Industries Purchased Heat Use</v>
      </c>
      <c r="S549" s="467" t="str">
        <f t="shared" si="42"/>
        <v>//**Other Industries Purchased Heat Use: **</v>
      </c>
      <c r="T549" s="443" t="str">
        <f t="shared" si="41"/>
        <v/>
      </c>
    </row>
    <row r="550" spans="1:21">
      <c r="A550" s="443" t="s">
        <v>2017</v>
      </c>
      <c r="C550" s="438" t="s">
        <v>9</v>
      </c>
      <c r="D550" s="438" t="s">
        <v>1047</v>
      </c>
      <c r="E550" s="438" t="s">
        <v>718</v>
      </c>
      <c r="F550" s="438" t="s">
        <v>146</v>
      </c>
      <c r="G550" s="438" t="s">
        <v>1066</v>
      </c>
      <c r="H550" s="438" t="s">
        <v>148</v>
      </c>
      <c r="I550" s="438" t="s">
        <v>1069</v>
      </c>
      <c r="J550" s="438">
        <v>492</v>
      </c>
      <c r="K550" s="438" t="s">
        <v>47</v>
      </c>
      <c r="L550" s="438"/>
      <c r="N550" s="466" t="s">
        <v>2014</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2030</v>
      </c>
      <c r="Q550" s="467" t="s">
        <v>46</v>
      </c>
      <c r="R550" s="467" t="str">
        <f t="shared" si="43"/>
        <v>Other Industries Crude Oil Use</v>
      </c>
      <c r="S550" s="467" t="str">
        <f t="shared" si="42"/>
        <v>//**Other Industries Crude Oil Use: **</v>
      </c>
      <c r="T550" s="443" t="str">
        <f t="shared" si="41"/>
        <v/>
      </c>
    </row>
    <row r="551" spans="1:21">
      <c r="A551" s="443" t="s">
        <v>2017</v>
      </c>
      <c r="C551" s="438" t="s">
        <v>9</v>
      </c>
      <c r="D551" s="438" t="s">
        <v>1047</v>
      </c>
      <c r="E551" s="438" t="s">
        <v>718</v>
      </c>
      <c r="F551" s="438" t="s">
        <v>146</v>
      </c>
      <c r="G551" s="438" t="s">
        <v>1067</v>
      </c>
      <c r="H551" s="438" t="s">
        <v>148</v>
      </c>
      <c r="I551" s="438" t="s">
        <v>1071</v>
      </c>
      <c r="J551" s="438">
        <v>493</v>
      </c>
      <c r="K551" s="438" t="s">
        <v>46</v>
      </c>
      <c r="L551" s="438" t="s">
        <v>1976</v>
      </c>
      <c r="N551" s="466" t="s">
        <v>2014</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2030</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2017</v>
      </c>
      <c r="C552" s="438" t="s">
        <v>9</v>
      </c>
      <c r="D552" s="438" t="s">
        <v>1047</v>
      </c>
      <c r="E552" s="438" t="s">
        <v>718</v>
      </c>
      <c r="F552" s="438" t="s">
        <v>146</v>
      </c>
      <c r="G552" s="438" t="s">
        <v>1068</v>
      </c>
      <c r="H552" s="438" t="s">
        <v>148</v>
      </c>
      <c r="I552" s="438" t="s">
        <v>1072</v>
      </c>
      <c r="J552" s="438">
        <v>494</v>
      </c>
      <c r="K552" s="438" t="s">
        <v>46</v>
      </c>
      <c r="L552" s="438" t="s">
        <v>1976</v>
      </c>
      <c r="N552" s="466" t="s">
        <v>2014</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2030</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2017</v>
      </c>
      <c r="C553" s="438" t="s">
        <v>9</v>
      </c>
      <c r="D553" s="438" t="s">
        <v>1047</v>
      </c>
      <c r="E553" s="438" t="s">
        <v>718</v>
      </c>
      <c r="F553" s="438" t="s">
        <v>146</v>
      </c>
      <c r="G553" s="438" t="s">
        <v>1065</v>
      </c>
      <c r="H553" s="438" t="s">
        <v>148</v>
      </c>
      <c r="I553" s="438" t="s">
        <v>1070</v>
      </c>
      <c r="J553" s="438">
        <v>495</v>
      </c>
      <c r="K553" s="438" t="s">
        <v>47</v>
      </c>
      <c r="L553" s="438"/>
      <c r="N553" s="466" t="s">
        <v>2014</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2030</v>
      </c>
      <c r="Q553" s="467" t="s">
        <v>46</v>
      </c>
      <c r="R553" s="467" t="str">
        <f t="shared" si="43"/>
        <v>Other Industries Hydrogen Use</v>
      </c>
      <c r="S553" s="467" t="str">
        <f t="shared" si="42"/>
        <v>//**Other Industries Hydrogen Use: **</v>
      </c>
      <c r="T553" s="443" t="str">
        <f t="shared" si="41"/>
        <v/>
      </c>
    </row>
    <row r="554" spans="1:21" s="440" customFormat="1">
      <c r="A554" s="440" t="s">
        <v>2016</v>
      </c>
      <c r="B554" s="436"/>
      <c r="C554" s="440" t="s">
        <v>9</v>
      </c>
      <c r="D554" s="440" t="s">
        <v>1147</v>
      </c>
      <c r="E554" s="440" t="s">
        <v>1150</v>
      </c>
      <c r="J554" s="440">
        <v>58</v>
      </c>
      <c r="K554" s="440" t="s">
        <v>46</v>
      </c>
      <c r="L554" s="440" t="s">
        <v>1874</v>
      </c>
      <c r="M554" s="436"/>
      <c r="N554" s="469" t="s">
        <v>2014</v>
      </c>
      <c r="O554" s="469" t="str">
        <f>INDEX('Standard Descriptions'!$E:$E,MATCH(Guidance!E554,'Standard Descriptions'!$C:$C,0))</f>
        <v xml:space="preserve"> This policy reduces emissions of high-GWP, fluorinated gases (F-gases) from the industry sector by substituting less-harmful chemicals. // </v>
      </c>
      <c r="P554" s="440" t="s">
        <v>2030</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2016</v>
      </c>
      <c r="B555" s="436"/>
      <c r="C555" s="440" t="s">
        <v>9</v>
      </c>
      <c r="D555" s="440" t="s">
        <v>1148</v>
      </c>
      <c r="E555" s="440" t="s">
        <v>1151</v>
      </c>
      <c r="J555" s="440">
        <v>510</v>
      </c>
      <c r="K555" s="440" t="s">
        <v>46</v>
      </c>
      <c r="L555" s="440" t="s">
        <v>1875</v>
      </c>
      <c r="M555" s="436"/>
      <c r="N555" s="469" t="s">
        <v>2014</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2030</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2016</v>
      </c>
      <c r="B556" s="436"/>
      <c r="C556" s="440" t="s">
        <v>9</v>
      </c>
      <c r="D556" s="440" t="s">
        <v>1149</v>
      </c>
      <c r="E556" s="440" t="s">
        <v>1152</v>
      </c>
      <c r="J556" s="440">
        <v>511</v>
      </c>
      <c r="K556" s="440" t="s">
        <v>46</v>
      </c>
      <c r="L556" s="440" t="s">
        <v>1876</v>
      </c>
      <c r="M556" s="436"/>
      <c r="N556" s="469" t="s">
        <v>2014</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2030</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2016</v>
      </c>
      <c r="B557" s="436"/>
      <c r="C557" s="440" t="s">
        <v>9</v>
      </c>
      <c r="D557" s="440" t="s">
        <v>1159</v>
      </c>
      <c r="E557" s="440" t="s">
        <v>1153</v>
      </c>
      <c r="J557" s="440">
        <v>512</v>
      </c>
      <c r="K557" s="440" t="s">
        <v>46</v>
      </c>
      <c r="L557" s="440" t="s">
        <v>1877</v>
      </c>
      <c r="M557" s="436"/>
      <c r="N557" s="469" t="s">
        <v>2014</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2030</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2016</v>
      </c>
      <c r="B558" s="436"/>
      <c r="C558" s="440" t="s">
        <v>9</v>
      </c>
      <c r="D558" s="440" t="s">
        <v>763</v>
      </c>
      <c r="E558" s="440" t="str">
        <f>E559</f>
        <v>Percent Reduction in Nonenergy Nonagriculture Industry Product Demand</v>
      </c>
      <c r="M558" s="436"/>
      <c r="N558" s="469" t="s">
        <v>2014</v>
      </c>
      <c r="O558" s="473">
        <f>INDEX('Standard Descriptions'!$E:$E,MATCH(Guidance!E558,'Standard Descriptions'!$C:$C,0))</f>
        <v>0</v>
      </c>
      <c r="P558" s="440" t="s">
        <v>2030</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2017</v>
      </c>
      <c r="C559" s="438" t="s">
        <v>9</v>
      </c>
      <c r="D559" s="438" t="s">
        <v>763</v>
      </c>
      <c r="E559" s="438" t="s">
        <v>762</v>
      </c>
      <c r="F559" s="438" t="s">
        <v>140</v>
      </c>
      <c r="G559" s="438"/>
      <c r="H559" s="438" t="s">
        <v>733</v>
      </c>
      <c r="I559" s="438"/>
      <c r="J559" s="438">
        <v>429</v>
      </c>
      <c r="K559" s="438" t="s">
        <v>46</v>
      </c>
      <c r="L559" s="438" t="s">
        <v>1878</v>
      </c>
      <c r="N559" s="466" t="s">
        <v>2014</v>
      </c>
      <c r="O559" s="466">
        <f>INDEX('Standard Descriptions'!$E:$E,MATCH(Guidance!E559,'Standard Descriptions'!$C:$C,0))</f>
        <v>0</v>
      </c>
      <c r="P559" s="467" t="s">
        <v>2030</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2017</v>
      </c>
      <c r="C560" s="438" t="s">
        <v>9</v>
      </c>
      <c r="D560" s="438" t="s">
        <v>763</v>
      </c>
      <c r="E560" s="438" t="s">
        <v>762</v>
      </c>
      <c r="F560" s="438" t="s">
        <v>142</v>
      </c>
      <c r="G560" s="438"/>
      <c r="H560" s="438" t="s">
        <v>735</v>
      </c>
      <c r="I560" s="438"/>
      <c r="J560" s="438">
        <v>430</v>
      </c>
      <c r="K560" s="438" t="s">
        <v>46</v>
      </c>
      <c r="L560" s="438" t="s">
        <v>1978</v>
      </c>
      <c r="N560" s="466" t="s">
        <v>2014</v>
      </c>
      <c r="O560" s="466">
        <f>INDEX('Standard Descriptions'!$E:$E,MATCH(Guidance!E560,'Standard Descriptions'!$C:$C,0))</f>
        <v>0</v>
      </c>
      <c r="P560" s="467" t="s">
        <v>2030</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2017</v>
      </c>
      <c r="C561" s="438" t="s">
        <v>9</v>
      </c>
      <c r="D561" s="438" t="s">
        <v>763</v>
      </c>
      <c r="E561" s="438" t="s">
        <v>762</v>
      </c>
      <c r="F561" s="438" t="s">
        <v>144</v>
      </c>
      <c r="G561" s="438"/>
      <c r="H561" s="438" t="s">
        <v>764</v>
      </c>
      <c r="I561" s="438"/>
      <c r="J561" s="438">
        <v>432</v>
      </c>
      <c r="K561" s="438" t="s">
        <v>46</v>
      </c>
      <c r="L561" s="438" t="s">
        <v>1979</v>
      </c>
      <c r="N561" s="466" t="s">
        <v>2014</v>
      </c>
      <c r="O561" s="466">
        <f>INDEX('Standard Descriptions'!$E:$E,MATCH(Guidance!E561,'Standard Descriptions'!$C:$C,0))</f>
        <v>0</v>
      </c>
      <c r="P561" s="467" t="s">
        <v>2030</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2016</v>
      </c>
      <c r="B562" s="436"/>
      <c r="C562" s="440" t="s">
        <v>9</v>
      </c>
      <c r="D562" s="440" t="s">
        <v>22</v>
      </c>
      <c r="E562" s="440" t="str">
        <f>E563</f>
        <v>Fraction of Methane Capture Opportunities Achieved</v>
      </c>
      <c r="M562" s="436"/>
      <c r="N562" s="469" t="s">
        <v>2014</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2030</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2017</v>
      </c>
      <c r="C563" s="438" t="s">
        <v>9</v>
      </c>
      <c r="D563" s="438" t="s">
        <v>22</v>
      </c>
      <c r="E563" s="438" t="s">
        <v>301</v>
      </c>
      <c r="F563" s="438" t="s">
        <v>141</v>
      </c>
      <c r="G563" s="438"/>
      <c r="H563" s="438" t="s">
        <v>734</v>
      </c>
      <c r="I563" s="438"/>
      <c r="J563" s="438">
        <v>56</v>
      </c>
      <c r="K563" s="438" t="s">
        <v>46</v>
      </c>
      <c r="L563" s="438" t="s">
        <v>1879</v>
      </c>
      <c r="N563" s="466" t="s">
        <v>2014</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2030</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2017</v>
      </c>
      <c r="C564" s="438" t="s">
        <v>9</v>
      </c>
      <c r="D564" s="438" t="s">
        <v>22</v>
      </c>
      <c r="E564" s="438" t="s">
        <v>301</v>
      </c>
      <c r="F564" s="438" t="s">
        <v>765</v>
      </c>
      <c r="G564" s="438"/>
      <c r="H564" s="438" t="s">
        <v>1136</v>
      </c>
      <c r="I564" s="438"/>
      <c r="J564" s="438">
        <v>513</v>
      </c>
      <c r="K564" s="438" t="s">
        <v>46</v>
      </c>
      <c r="L564" s="438" t="s">
        <v>1980</v>
      </c>
      <c r="N564" s="466" t="s">
        <v>2014</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2030</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2017</v>
      </c>
      <c r="C565" s="438" t="s">
        <v>9</v>
      </c>
      <c r="D565" s="438" t="s">
        <v>22</v>
      </c>
      <c r="E565" s="438" t="s">
        <v>301</v>
      </c>
      <c r="F565" s="438" t="s">
        <v>144</v>
      </c>
      <c r="G565" s="438"/>
      <c r="H565" s="438" t="s">
        <v>764</v>
      </c>
      <c r="I565" s="438"/>
      <c r="J565" s="438">
        <v>514</v>
      </c>
      <c r="K565" s="438" t="s">
        <v>46</v>
      </c>
      <c r="L565" s="438" t="s">
        <v>1981</v>
      </c>
      <c r="N565" s="466" t="s">
        <v>2014</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2030</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2016</v>
      </c>
      <c r="C566" s="440" t="s">
        <v>9</v>
      </c>
      <c r="D566" s="440" t="s">
        <v>20</v>
      </c>
      <c r="E566" s="440" t="str">
        <f>E567</f>
        <v>Fraction of Methane Destruction Opportunities Achieved</v>
      </c>
      <c r="N566" s="469" t="s">
        <v>2014</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2030</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2017</v>
      </c>
      <c r="C567" s="438" t="s">
        <v>9</v>
      </c>
      <c r="D567" s="438" t="s">
        <v>20</v>
      </c>
      <c r="E567" s="438" t="s">
        <v>302</v>
      </c>
      <c r="F567" s="438" t="s">
        <v>141</v>
      </c>
      <c r="G567" s="438"/>
      <c r="H567" s="438" t="s">
        <v>734</v>
      </c>
      <c r="I567" s="438"/>
      <c r="J567" s="438">
        <v>57</v>
      </c>
      <c r="K567" s="438" t="s">
        <v>46</v>
      </c>
      <c r="L567" s="438" t="s">
        <v>1880</v>
      </c>
      <c r="N567" s="466" t="s">
        <v>2014</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2030</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2017</v>
      </c>
      <c r="C568" s="438" t="s">
        <v>9</v>
      </c>
      <c r="D568" s="438" t="s">
        <v>20</v>
      </c>
      <c r="E568" s="438" t="s">
        <v>302</v>
      </c>
      <c r="F568" s="438" t="s">
        <v>765</v>
      </c>
      <c r="G568" s="438"/>
      <c r="H568" s="438" t="s">
        <v>1136</v>
      </c>
      <c r="I568" s="438"/>
      <c r="J568" s="438">
        <v>515</v>
      </c>
      <c r="K568" s="438" t="s">
        <v>46</v>
      </c>
      <c r="L568" s="438" t="s">
        <v>1982</v>
      </c>
      <c r="N568" s="466" t="s">
        <v>2014</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2030</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2017</v>
      </c>
      <c r="C569" s="438" t="s">
        <v>9</v>
      </c>
      <c r="D569" s="438" t="s">
        <v>20</v>
      </c>
      <c r="E569" s="438" t="s">
        <v>302</v>
      </c>
      <c r="F569" s="438" t="s">
        <v>144</v>
      </c>
      <c r="G569" s="438"/>
      <c r="H569" s="438" t="s">
        <v>764</v>
      </c>
      <c r="I569" s="438"/>
      <c r="J569" s="438">
        <v>516</v>
      </c>
      <c r="K569" s="438" t="s">
        <v>46</v>
      </c>
      <c r="L569" s="438" t="s">
        <v>1983</v>
      </c>
      <c r="N569" s="466" t="s">
        <v>2014</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2030</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2016</v>
      </c>
      <c r="C570" s="440" t="s">
        <v>9</v>
      </c>
      <c r="D570" s="440" t="s">
        <v>826</v>
      </c>
      <c r="E570" s="440" t="str">
        <f>E571</f>
        <v>Percent Reduction in Fossil Fuel Exports</v>
      </c>
      <c r="N570" s="469" t="s">
        <v>2014</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2030</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2017</v>
      </c>
      <c r="C571" s="438" t="s">
        <v>9</v>
      </c>
      <c r="D571" s="438" t="s">
        <v>826</v>
      </c>
      <c r="E571" s="438" t="s">
        <v>827</v>
      </c>
      <c r="F571" s="438" t="s">
        <v>473</v>
      </c>
      <c r="G571" s="438"/>
      <c r="H571" s="438" t="s">
        <v>470</v>
      </c>
      <c r="I571" s="438"/>
      <c r="J571" s="438">
        <v>451</v>
      </c>
      <c r="K571" s="438" t="s">
        <v>47</v>
      </c>
      <c r="L571" s="438" t="s">
        <v>1881</v>
      </c>
      <c r="N571" s="466" t="s">
        <v>2014</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2030</v>
      </c>
      <c r="Q571" s="467" t="s">
        <v>46</v>
      </c>
      <c r="R571" s="467" t="str">
        <f t="shared" ref="R571:R591" si="44">H571&amp;" "&amp;I571</f>
        <v xml:space="preserve">Hard Coal </v>
      </c>
      <c r="S571" s="467" t="str">
        <f t="shared" si="42"/>
        <v>//**Hard Coal : **</v>
      </c>
      <c r="T571" s="443" t="str">
        <f t="shared" si="41"/>
        <v/>
      </c>
    </row>
    <row r="572" spans="1:21">
      <c r="A572" s="443" t="s">
        <v>2017</v>
      </c>
      <c r="C572" s="438" t="s">
        <v>9</v>
      </c>
      <c r="D572" s="438" t="s">
        <v>826</v>
      </c>
      <c r="E572" s="438" t="s">
        <v>827</v>
      </c>
      <c r="F572" s="438" t="s">
        <v>49</v>
      </c>
      <c r="G572" s="438"/>
      <c r="H572" s="438" t="s">
        <v>93</v>
      </c>
      <c r="I572" s="438"/>
      <c r="J572" s="438">
        <v>452</v>
      </c>
      <c r="K572" s="438" t="s">
        <v>47</v>
      </c>
      <c r="L572" s="438"/>
      <c r="N572" s="466" t="s">
        <v>2014</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2030</v>
      </c>
      <c r="Q572" s="467" t="s">
        <v>46</v>
      </c>
      <c r="R572" s="467" t="str">
        <f t="shared" si="44"/>
        <v xml:space="preserve">Natural Gas </v>
      </c>
      <c r="S572" s="467" t="str">
        <f t="shared" si="42"/>
        <v>//**Natural Gas : **</v>
      </c>
      <c r="T572" s="443" t="str">
        <f t="shared" si="41"/>
        <v/>
      </c>
    </row>
    <row r="573" spans="1:21">
      <c r="A573" s="443" t="s">
        <v>2017</v>
      </c>
      <c r="C573" s="438" t="s">
        <v>9</v>
      </c>
      <c r="D573" s="438" t="s">
        <v>826</v>
      </c>
      <c r="E573" s="438" t="s">
        <v>827</v>
      </c>
      <c r="F573" s="438" t="s">
        <v>56</v>
      </c>
      <c r="G573" s="438"/>
      <c r="H573" s="438" t="s">
        <v>101</v>
      </c>
      <c r="I573" s="438"/>
      <c r="J573" s="438">
        <v>453</v>
      </c>
      <c r="K573" s="438" t="s">
        <v>46</v>
      </c>
      <c r="L573" s="438" t="s">
        <v>1984</v>
      </c>
      <c r="N573" s="466" t="s">
        <v>2014</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2030</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2017</v>
      </c>
      <c r="C574" s="438" t="s">
        <v>9</v>
      </c>
      <c r="D574" s="438" t="s">
        <v>826</v>
      </c>
      <c r="E574" s="438" t="s">
        <v>827</v>
      </c>
      <c r="F574" s="438" t="s">
        <v>57</v>
      </c>
      <c r="G574" s="438"/>
      <c r="H574" s="438" t="s">
        <v>102</v>
      </c>
      <c r="I574" s="438"/>
      <c r="J574" s="438">
        <v>454</v>
      </c>
      <c r="K574" s="438" t="s">
        <v>46</v>
      </c>
      <c r="L574" s="438" t="s">
        <v>1985</v>
      </c>
      <c r="N574" s="466" t="s">
        <v>2014</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2030</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2017</v>
      </c>
      <c r="C575" s="438" t="s">
        <v>9</v>
      </c>
      <c r="D575" s="438" t="s">
        <v>826</v>
      </c>
      <c r="E575" s="438" t="s">
        <v>827</v>
      </c>
      <c r="F575" s="438" t="s">
        <v>809</v>
      </c>
      <c r="G575" s="438"/>
      <c r="H575" s="438" t="s">
        <v>810</v>
      </c>
      <c r="I575" s="438"/>
      <c r="J575" s="438">
        <v>455</v>
      </c>
      <c r="K575" s="438" t="s">
        <v>46</v>
      </c>
      <c r="L575" s="438" t="s">
        <v>1986</v>
      </c>
      <c r="N575" s="466" t="s">
        <v>2014</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2030</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2017</v>
      </c>
      <c r="C576" s="438" t="s">
        <v>9</v>
      </c>
      <c r="D576" s="438" t="s">
        <v>826</v>
      </c>
      <c r="E576" s="438" t="s">
        <v>827</v>
      </c>
      <c r="F576" s="438" t="s">
        <v>466</v>
      </c>
      <c r="G576" s="438"/>
      <c r="H576" s="438" t="s">
        <v>467</v>
      </c>
      <c r="I576" s="438"/>
      <c r="J576" s="438">
        <v>456</v>
      </c>
      <c r="K576" s="438" t="s">
        <v>47</v>
      </c>
      <c r="L576" s="438"/>
      <c r="N576" s="466" t="s">
        <v>2014</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2030</v>
      </c>
      <c r="Q576" s="467" t="s">
        <v>46</v>
      </c>
      <c r="R576" s="467" t="str">
        <f t="shared" si="44"/>
        <v xml:space="preserve">Lignite </v>
      </c>
      <c r="S576" s="467" t="str">
        <f t="shared" si="42"/>
        <v>//**Lignite : **</v>
      </c>
      <c r="T576" s="443" t="str">
        <f t="shared" si="41"/>
        <v/>
      </c>
    </row>
    <row r="577" spans="1:21">
      <c r="A577" s="443" t="s">
        <v>2017</v>
      </c>
      <c r="C577" s="438" t="s">
        <v>9</v>
      </c>
      <c r="D577" s="438" t="s">
        <v>826</v>
      </c>
      <c r="E577" s="438" t="s">
        <v>827</v>
      </c>
      <c r="F577" s="438" t="s">
        <v>801</v>
      </c>
      <c r="G577" s="438"/>
      <c r="H577" s="438" t="s">
        <v>805</v>
      </c>
      <c r="I577" s="438"/>
      <c r="J577" s="438">
        <v>457</v>
      </c>
      <c r="K577" s="438" t="s">
        <v>47</v>
      </c>
      <c r="L577" s="438"/>
      <c r="N577" s="466" t="s">
        <v>2014</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2030</v>
      </c>
      <c r="Q577" s="467" t="s">
        <v>46</v>
      </c>
      <c r="R577" s="467" t="str">
        <f t="shared" si="44"/>
        <v xml:space="preserve">Crude Oil </v>
      </c>
      <c r="S577" s="467" t="str">
        <f t="shared" si="42"/>
        <v>//**Crude Oil : **</v>
      </c>
      <c r="T577" s="443" t="str">
        <f t="shared" si="41"/>
        <v/>
      </c>
    </row>
    <row r="578" spans="1:21">
      <c r="A578" s="443" t="s">
        <v>2017</v>
      </c>
      <c r="C578" s="438" t="s">
        <v>9</v>
      </c>
      <c r="D578" s="438" t="s">
        <v>826</v>
      </c>
      <c r="E578" s="438" t="s">
        <v>827</v>
      </c>
      <c r="F578" s="438" t="s">
        <v>811</v>
      </c>
      <c r="G578" s="438"/>
      <c r="H578" s="438" t="s">
        <v>812</v>
      </c>
      <c r="I578" s="438"/>
      <c r="J578" s="438">
        <v>458</v>
      </c>
      <c r="K578" s="438" t="s">
        <v>46</v>
      </c>
      <c r="L578" s="438" t="s">
        <v>1987</v>
      </c>
      <c r="N578" s="466" t="s">
        <v>2014</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2030</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2017</v>
      </c>
      <c r="C579" s="438" t="s">
        <v>9</v>
      </c>
      <c r="D579" s="438" t="s">
        <v>826</v>
      </c>
      <c r="E579" s="438" t="s">
        <v>827</v>
      </c>
      <c r="F579" s="438" t="s">
        <v>802</v>
      </c>
      <c r="G579" s="438"/>
      <c r="H579" s="438" t="s">
        <v>806</v>
      </c>
      <c r="I579" s="438"/>
      <c r="J579" s="438">
        <v>459</v>
      </c>
      <c r="K579" s="438" t="s">
        <v>47</v>
      </c>
      <c r="L579" s="438" t="s">
        <v>1988</v>
      </c>
      <c r="N579" s="466" t="s">
        <v>2014</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2030</v>
      </c>
      <c r="Q579" s="467" t="s">
        <v>46</v>
      </c>
      <c r="R579" s="467" t="str">
        <f t="shared" si="44"/>
        <v xml:space="preserve">LPG/Propane/Butane </v>
      </c>
      <c r="S579" s="467" t="str">
        <f t="shared" si="42"/>
        <v>//**LPG/Propane/Butane : **</v>
      </c>
      <c r="T579" s="443" t="str">
        <f t="shared" si="41"/>
        <v/>
      </c>
    </row>
    <row r="580" spans="1:21" s="440" customFormat="1">
      <c r="A580" s="440" t="s">
        <v>2016</v>
      </c>
      <c r="B580" s="436"/>
      <c r="C580" s="440" t="s">
        <v>149</v>
      </c>
      <c r="D580" s="440" t="s">
        <v>151</v>
      </c>
      <c r="E580" s="440" t="s">
        <v>452</v>
      </c>
      <c r="J580" s="440">
        <v>60</v>
      </c>
      <c r="K580" s="440" t="s">
        <v>46</v>
      </c>
      <c r="L580" s="440" t="s">
        <v>1882</v>
      </c>
      <c r="M580" s="436"/>
      <c r="N580" s="469" t="s">
        <v>2014</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2030</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84" customFormat="1" ht="68.45" customHeight="1">
      <c r="A581" s="484" t="s">
        <v>2016</v>
      </c>
      <c r="B581" s="485"/>
      <c r="C581" s="484" t="s">
        <v>149</v>
      </c>
      <c r="D581" s="484" t="s">
        <v>272</v>
      </c>
      <c r="E581" s="484" t="s">
        <v>461</v>
      </c>
      <c r="J581" s="484">
        <v>705</v>
      </c>
      <c r="K581" s="484" t="s">
        <v>46</v>
      </c>
      <c r="L581" s="484" t="s">
        <v>2047</v>
      </c>
      <c r="M581" s="485"/>
      <c r="N581" s="481" t="s">
        <v>2014</v>
      </c>
      <c r="O581" s="481" t="str">
        <f>INDEX('Standard Descriptions'!$E:$E,MATCH(Guidance!E581,'Standard Descriptions'!$C:$C,0))</f>
        <v>This policy prevents the release of CO2 that accompanies deforestation. //</v>
      </c>
      <c r="P581" s="484" t="s">
        <v>2030</v>
      </c>
      <c r="Q581" s="484" t="s">
        <v>47</v>
      </c>
      <c r="R581" s="484" t="str">
        <f t="shared" si="44"/>
        <v xml:space="preserve"> </v>
      </c>
      <c r="T581" s="484" t="str">
        <f t="shared" si="45"/>
        <v xml:space="preserve">  If this policy is fully implemented, the deforestation rate reaches zero acres per year in 2050 (down from an average of 83,600 hectares per year during 2001-'18).</v>
      </c>
      <c r="U581" s="483"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440" customFormat="1">
      <c r="A582" s="440" t="s">
        <v>2016</v>
      </c>
      <c r="B582" s="436"/>
      <c r="C582" s="440" t="s">
        <v>149</v>
      </c>
      <c r="D582" s="440" t="s">
        <v>457</v>
      </c>
      <c r="E582" s="440" t="s">
        <v>458</v>
      </c>
      <c r="J582" s="440">
        <v>177</v>
      </c>
      <c r="K582" s="440" t="s">
        <v>46</v>
      </c>
      <c r="L582" s="440" t="s">
        <v>2048</v>
      </c>
      <c r="M582" s="436"/>
      <c r="N582" s="469" t="s">
        <v>2014</v>
      </c>
      <c r="O582" s="469" t="str">
        <f>INDEX('Standard Descriptions'!$E:$E,MATCH(Guidance!E582,'Standard Descriptions'!$C:$C,0))</f>
        <v xml:space="preserve"> This policy restores degraded forest, increasing the rate of carbon sequestration of the forest.//</v>
      </c>
      <c r="P582" s="440" t="s">
        <v>2030</v>
      </c>
      <c r="Q582" s="440" t="s">
        <v>47</v>
      </c>
      <c r="R582" s="440" t="str">
        <f t="shared" si="44"/>
        <v xml:space="preserve"> </v>
      </c>
      <c r="T582" s="440" t="str">
        <f t="shared" si="45"/>
        <v xml:space="preserve"> If this policy is fully implemented, 1.4 million hectares per year are restored till 2050. // </v>
      </c>
      <c r="U582" s="435"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440" customFormat="1">
      <c r="A583" s="440" t="s">
        <v>2016</v>
      </c>
      <c r="B583" s="436"/>
      <c r="C583" s="440" t="s">
        <v>149</v>
      </c>
      <c r="D583" s="440" t="s">
        <v>198</v>
      </c>
      <c r="E583" s="440" t="s">
        <v>453</v>
      </c>
      <c r="J583" s="440">
        <v>61</v>
      </c>
      <c r="K583" s="440" t="s">
        <v>47</v>
      </c>
      <c r="L583" s="440" t="s">
        <v>1829</v>
      </c>
      <c r="M583" s="436"/>
      <c r="N583" s="469" t="s">
        <v>2014</v>
      </c>
      <c r="O583" s="469" t="str">
        <f>INDEX('Standard Descriptions'!$E:$E,MATCH(Guidance!E583,'Standard Descriptions'!$C:$C,0))</f>
        <v xml:space="preserve"> This policy avoids the release of CO2 from forests by reducing timber harvesting. // </v>
      </c>
      <c r="P583" s="440" t="s">
        <v>2030</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2016</v>
      </c>
      <c r="B584" s="436"/>
      <c r="C584" s="440" t="s">
        <v>149</v>
      </c>
      <c r="D584" s="440" t="s">
        <v>1144</v>
      </c>
      <c r="E584" s="440" t="s">
        <v>1145</v>
      </c>
      <c r="J584" s="440">
        <v>62</v>
      </c>
      <c r="K584" s="440" t="s">
        <v>46</v>
      </c>
      <c r="L584" s="440" t="s">
        <v>1883</v>
      </c>
      <c r="M584" s="436"/>
      <c r="N584" s="469" t="s">
        <v>2014</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2030</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2016</v>
      </c>
      <c r="B585" s="436"/>
      <c r="C585" s="440" t="s">
        <v>149</v>
      </c>
      <c r="D585" s="440" t="s">
        <v>152</v>
      </c>
      <c r="E585" s="440" t="s">
        <v>454</v>
      </c>
      <c r="J585" s="440">
        <v>63</v>
      </c>
      <c r="K585" s="440" t="s">
        <v>46</v>
      </c>
      <c r="L585" s="440" t="s">
        <v>1884</v>
      </c>
      <c r="M585" s="436"/>
      <c r="N585" s="469" t="s">
        <v>2014</v>
      </c>
      <c r="O585" s="469" t="str">
        <f>INDEX('Standard Descriptions'!$E:$E,MATCH(Guidance!E585,'Standard Descriptions'!$C:$C,0))</f>
        <v xml:space="preserve"> This policy increases CO2 sequestration by forests through improved forest management practices.  // </v>
      </c>
      <c r="P585" s="440" t="s">
        <v>2030</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2016</v>
      </c>
      <c r="B586" s="436"/>
      <c r="C586" s="440" t="s">
        <v>149</v>
      </c>
      <c r="D586" s="440" t="s">
        <v>150</v>
      </c>
      <c r="E586" s="440" t="s">
        <v>1177</v>
      </c>
      <c r="J586" s="440">
        <v>64</v>
      </c>
      <c r="K586" s="440" t="s">
        <v>46</v>
      </c>
      <c r="L586" s="440" t="s">
        <v>1885</v>
      </c>
      <c r="M586" s="436"/>
      <c r="N586" s="469" t="s">
        <v>2014</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2030</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2016</v>
      </c>
      <c r="B587" s="436"/>
      <c r="C587" s="440" t="s">
        <v>149</v>
      </c>
      <c r="D587" s="440" t="s">
        <v>455</v>
      </c>
      <c r="E587" s="440" t="s">
        <v>456</v>
      </c>
      <c r="J587" s="440">
        <v>178</v>
      </c>
      <c r="K587" s="440" t="s">
        <v>47</v>
      </c>
      <c r="M587" s="436"/>
      <c r="N587" s="469" t="s">
        <v>2014</v>
      </c>
      <c r="O587" s="469">
        <f>INDEX('Standard Descriptions'!$E:$E,MATCH(Guidance!E587,'Standard Descriptions'!$C:$C,0))</f>
        <v>0</v>
      </c>
      <c r="P587" s="440" t="s">
        <v>2030</v>
      </c>
      <c r="Q587" s="440" t="s">
        <v>47</v>
      </c>
      <c r="R587" s="440" t="str">
        <f t="shared" si="44"/>
        <v xml:space="preserve"> </v>
      </c>
      <c r="T587" s="440" t="str">
        <f t="shared" si="45"/>
        <v/>
      </c>
      <c r="U587" s="435" t="str">
        <f>N587&amp;O587</f>
        <v>**Description:**0</v>
      </c>
    </row>
    <row r="588" spans="1:21" s="440" customFormat="1">
      <c r="A588" s="440" t="s">
        <v>2016</v>
      </c>
      <c r="B588" s="436"/>
      <c r="C588" s="440" t="s">
        <v>149</v>
      </c>
      <c r="D588" s="440" t="s">
        <v>769</v>
      </c>
      <c r="E588" s="440" t="s">
        <v>770</v>
      </c>
      <c r="J588" s="440">
        <v>434</v>
      </c>
      <c r="K588" s="440" t="s">
        <v>47</v>
      </c>
      <c r="L588" s="440" t="s">
        <v>1832</v>
      </c>
      <c r="M588" s="436"/>
      <c r="N588" s="469" t="s">
        <v>2014</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2030</v>
      </c>
      <c r="Q588" s="440" t="s">
        <v>47</v>
      </c>
      <c r="R588" s="440" t="str">
        <f t="shared" si="44"/>
        <v xml:space="preserve"> </v>
      </c>
      <c r="T588" s="440" t="str">
        <f t="shared" si="45"/>
        <v/>
      </c>
      <c r="U588" s="435"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2016</v>
      </c>
      <c r="B589" s="436"/>
      <c r="C589" s="440" t="s">
        <v>813</v>
      </c>
      <c r="D589" s="440" t="s">
        <v>817</v>
      </c>
      <c r="E589" s="440" t="s">
        <v>303</v>
      </c>
      <c r="J589" s="440">
        <v>68</v>
      </c>
      <c r="K589" s="440" t="s">
        <v>47</v>
      </c>
      <c r="L589" s="440" t="s">
        <v>1834</v>
      </c>
      <c r="M589" s="436"/>
      <c r="N589" s="469" t="s">
        <v>2014</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2030</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2016</v>
      </c>
      <c r="B590" s="436"/>
      <c r="C590" s="440" t="s">
        <v>813</v>
      </c>
      <c r="D590" s="440" t="s">
        <v>1101</v>
      </c>
      <c r="E590" s="440" t="s">
        <v>1100</v>
      </c>
      <c r="J590" s="440">
        <v>176</v>
      </c>
      <c r="K590" s="440" t="s">
        <v>47</v>
      </c>
      <c r="L590" s="440" t="s">
        <v>1836</v>
      </c>
      <c r="M590" s="436"/>
      <c r="N590" s="469" t="s">
        <v>2014</v>
      </c>
      <c r="O590" s="469" t="str">
        <f>INDEX('Standard Descriptions'!$E:$E,MATCH(Guidance!E590,'Standard Descriptions'!$C:$C,0))</f>
        <v xml:space="preserve"> This policy causes a percentage of the district heat to be generated by burning hydrogen instead of the fuels used in the BAU case. // </v>
      </c>
      <c r="P590" s="440" t="s">
        <v>2030</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2016</v>
      </c>
      <c r="B591" s="436"/>
      <c r="C591" s="440" t="s">
        <v>813</v>
      </c>
      <c r="D591" s="440" t="s">
        <v>814</v>
      </c>
      <c r="E591" s="440" t="s">
        <v>815</v>
      </c>
      <c r="J591" s="440">
        <v>450</v>
      </c>
      <c r="K591" s="440" t="s">
        <v>46</v>
      </c>
      <c r="L591" s="440" t="s">
        <v>1886</v>
      </c>
      <c r="M591" s="436"/>
      <c r="N591" s="469" t="s">
        <v>2014</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2030</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ht="135.6" customHeight="1">
      <c r="A592" s="440" t="s">
        <v>2016</v>
      </c>
      <c r="B592" s="436"/>
      <c r="C592" s="440" t="s">
        <v>10</v>
      </c>
      <c r="D592" s="440" t="s">
        <v>27</v>
      </c>
      <c r="E592" s="440" t="str">
        <f>E593</f>
        <v>Additional Carbon Tax Rate</v>
      </c>
      <c r="L592" s="440" t="s">
        <v>1886</v>
      </c>
      <c r="M592" s="436"/>
      <c r="N592" s="481" t="s">
        <v>2014</v>
      </c>
      <c r="O592" s="481"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84" t="s">
        <v>2030</v>
      </c>
      <c r="Q592" s="484" t="s">
        <v>46</v>
      </c>
      <c r="S592" s="440" t="str">
        <f t="shared" ref="S592:S644" si="47">IF(R592="","","//**"&amp;R592&amp;": **")</f>
        <v/>
      </c>
      <c r="T592" s="440" t="str">
        <f>L592</f>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2" s="483"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3" spans="1:25">
      <c r="A593" s="443" t="s">
        <v>2017</v>
      </c>
      <c r="C593" s="438" t="s">
        <v>10</v>
      </c>
      <c r="D593" s="438" t="s">
        <v>27</v>
      </c>
      <c r="E593" s="438" t="s">
        <v>737</v>
      </c>
      <c r="F593" s="438" t="s">
        <v>355</v>
      </c>
      <c r="G593" s="438"/>
      <c r="H593" s="438" t="s">
        <v>359</v>
      </c>
      <c r="I593" s="438"/>
      <c r="J593" s="438">
        <v>171</v>
      </c>
      <c r="K593" s="438" t="s">
        <v>46</v>
      </c>
      <c r="L593" s="438" t="s">
        <v>1887</v>
      </c>
      <c r="N593" s="466" t="s">
        <v>2014</v>
      </c>
      <c r="O593" s="466"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2030</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2017</v>
      </c>
      <c r="C594" s="438" t="s">
        <v>10</v>
      </c>
      <c r="D594" s="438" t="s">
        <v>27</v>
      </c>
      <c r="E594" s="438" t="s">
        <v>737</v>
      </c>
      <c r="F594" s="438" t="s">
        <v>363</v>
      </c>
      <c r="G594" s="438"/>
      <c r="H594" s="438" t="s">
        <v>364</v>
      </c>
      <c r="I594" s="438"/>
      <c r="J594" s="438">
        <v>172</v>
      </c>
      <c r="K594" s="438" t="s">
        <v>46</v>
      </c>
      <c r="L594" s="438" t="s">
        <v>1989</v>
      </c>
      <c r="N594" s="466" t="s">
        <v>2014</v>
      </c>
      <c r="O594" s="466"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2030</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2017</v>
      </c>
      <c r="C595" s="438" t="s">
        <v>10</v>
      </c>
      <c r="D595" s="438" t="s">
        <v>27</v>
      </c>
      <c r="E595" s="438" t="s">
        <v>737</v>
      </c>
      <c r="F595" s="438" t="s">
        <v>357</v>
      </c>
      <c r="G595" s="438"/>
      <c r="H595" s="438" t="s">
        <v>361</v>
      </c>
      <c r="I595" s="438"/>
      <c r="J595" s="438">
        <v>173</v>
      </c>
      <c r="K595" s="438" t="s">
        <v>46</v>
      </c>
      <c r="L595" s="438" t="s">
        <v>1989</v>
      </c>
      <c r="N595" s="466" t="s">
        <v>2014</v>
      </c>
      <c r="O595" s="466"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2030</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2017</v>
      </c>
      <c r="C596" s="438" t="s">
        <v>10</v>
      </c>
      <c r="D596" s="438" t="s">
        <v>27</v>
      </c>
      <c r="E596" s="438" t="s">
        <v>737</v>
      </c>
      <c r="F596" s="438" t="s">
        <v>358</v>
      </c>
      <c r="G596" s="438"/>
      <c r="H596" s="438" t="s">
        <v>362</v>
      </c>
      <c r="I596" s="438"/>
      <c r="J596" s="438">
        <v>174</v>
      </c>
      <c r="K596" s="438" t="s">
        <v>46</v>
      </c>
      <c r="L596" s="438" t="s">
        <v>1989</v>
      </c>
      <c r="N596" s="466" t="s">
        <v>2014</v>
      </c>
      <c r="O596" s="466"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2030</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2017</v>
      </c>
      <c r="C597" s="438" t="s">
        <v>10</v>
      </c>
      <c r="D597" s="438" t="s">
        <v>27</v>
      </c>
      <c r="E597" s="438" t="s">
        <v>737</v>
      </c>
      <c r="F597" s="438" t="s">
        <v>356</v>
      </c>
      <c r="G597" s="438"/>
      <c r="H597" s="438" t="s">
        <v>360</v>
      </c>
      <c r="I597" s="438"/>
      <c r="J597" s="438">
        <v>175</v>
      </c>
      <c r="K597" s="438" t="s">
        <v>46</v>
      </c>
      <c r="L597" s="438" t="s">
        <v>1990</v>
      </c>
      <c r="N597" s="466" t="s">
        <v>2014</v>
      </c>
      <c r="O597" s="466"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2030</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1781</v>
      </c>
      <c r="Y597" s="443" t="s">
        <v>1989</v>
      </c>
    </row>
    <row r="598" spans="1:25">
      <c r="A598" s="443" t="s">
        <v>2017</v>
      </c>
      <c r="C598" s="438" t="s">
        <v>10</v>
      </c>
      <c r="D598" s="438" t="s">
        <v>27</v>
      </c>
      <c r="E598" s="438" t="s">
        <v>737</v>
      </c>
      <c r="F598" s="438" t="s">
        <v>834</v>
      </c>
      <c r="G598" s="438"/>
      <c r="H598" s="438" t="s">
        <v>1262</v>
      </c>
      <c r="I598" s="438"/>
      <c r="J598" s="438">
        <v>544</v>
      </c>
      <c r="K598" s="438" t="s">
        <v>46</v>
      </c>
      <c r="L598" s="438" t="s">
        <v>1989</v>
      </c>
      <c r="N598" s="466" t="s">
        <v>2014</v>
      </c>
      <c r="O598" s="466"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2030</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2016</v>
      </c>
      <c r="B599" s="436"/>
      <c r="C599" s="440" t="s">
        <v>10</v>
      </c>
      <c r="D599" s="440" t="s">
        <v>28</v>
      </c>
      <c r="E599" s="440" t="str">
        <f>E600</f>
        <v>Percent Reduction in BAU Subsidies</v>
      </c>
      <c r="M599" s="436"/>
      <c r="N599" s="469" t="s">
        <v>2014</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2030</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2017</v>
      </c>
      <c r="C600" s="438" t="s">
        <v>10</v>
      </c>
      <c r="D600" s="438" t="s">
        <v>28</v>
      </c>
      <c r="E600" s="438" t="s">
        <v>156</v>
      </c>
      <c r="F600" s="438" t="s">
        <v>55</v>
      </c>
      <c r="G600" s="438"/>
      <c r="H600" s="438" t="s">
        <v>99</v>
      </c>
      <c r="I600" s="438"/>
      <c r="J600" s="438">
        <v>706</v>
      </c>
      <c r="K600" s="438" t="s">
        <v>47</v>
      </c>
      <c r="L600" s="438"/>
      <c r="N600" s="466" t="s">
        <v>2014</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2030</v>
      </c>
      <c r="Q600" s="467" t="s">
        <v>46</v>
      </c>
      <c r="R600" s="467" t="str">
        <f t="shared" ref="R600:R622" si="49">H600&amp;" "&amp;I600</f>
        <v xml:space="preserve">Electricity </v>
      </c>
      <c r="S600" s="467" t="str">
        <f t="shared" si="47"/>
        <v>//**Electricity : **</v>
      </c>
      <c r="T600" s="443" t="str">
        <f t="shared" si="45"/>
        <v/>
      </c>
    </row>
    <row r="601" spans="1:25">
      <c r="A601" s="443" t="s">
        <v>2017</v>
      </c>
      <c r="C601" s="438" t="s">
        <v>10</v>
      </c>
      <c r="D601" s="438" t="s">
        <v>28</v>
      </c>
      <c r="E601" s="438" t="s">
        <v>156</v>
      </c>
      <c r="F601" s="438" t="s">
        <v>473</v>
      </c>
      <c r="G601" s="438"/>
      <c r="H601" s="438" t="s">
        <v>470</v>
      </c>
      <c r="I601" s="438"/>
      <c r="J601" s="438">
        <v>69</v>
      </c>
      <c r="K601" s="438" t="s">
        <v>47</v>
      </c>
      <c r="L601" s="438" t="s">
        <v>1991</v>
      </c>
      <c r="N601" s="466" t="s">
        <v>2014</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2030</v>
      </c>
      <c r="Q601" s="467" t="s">
        <v>46</v>
      </c>
      <c r="R601" s="467" t="str">
        <f t="shared" si="49"/>
        <v xml:space="preserve">Hard Coal </v>
      </c>
      <c r="S601" s="467" t="str">
        <f t="shared" si="47"/>
        <v>//**Hard Coal : **</v>
      </c>
      <c r="T601" s="443" t="str">
        <f t="shared" si="45"/>
        <v/>
      </c>
    </row>
    <row r="602" spans="1:25">
      <c r="A602" s="443" t="s">
        <v>2017</v>
      </c>
      <c r="C602" s="438" t="s">
        <v>10</v>
      </c>
      <c r="D602" s="438" t="s">
        <v>28</v>
      </c>
      <c r="E602" s="438" t="s">
        <v>156</v>
      </c>
      <c r="F602" s="438" t="s">
        <v>49</v>
      </c>
      <c r="G602" s="438"/>
      <c r="H602" s="438" t="s">
        <v>93</v>
      </c>
      <c r="I602" s="438"/>
      <c r="J602" s="438">
        <v>70</v>
      </c>
      <c r="K602" s="438" t="s">
        <v>46</v>
      </c>
      <c r="L602" s="438" t="s">
        <v>1992</v>
      </c>
      <c r="N602" s="466" t="s">
        <v>2014</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2030</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2017</v>
      </c>
      <c r="C603" s="438" t="s">
        <v>10</v>
      </c>
      <c r="D603" s="438" t="s">
        <v>28</v>
      </c>
      <c r="E603" s="438" t="s">
        <v>156</v>
      </c>
      <c r="F603" s="438" t="s">
        <v>50</v>
      </c>
      <c r="G603" s="438"/>
      <c r="H603" s="438" t="s">
        <v>94</v>
      </c>
      <c r="I603" s="438"/>
      <c r="J603" s="438">
        <v>71</v>
      </c>
      <c r="K603" s="438" t="s">
        <v>47</v>
      </c>
      <c r="L603" s="438" t="s">
        <v>1993</v>
      </c>
      <c r="N603" s="466" t="s">
        <v>2014</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2030</v>
      </c>
      <c r="Q603" s="467" t="s">
        <v>46</v>
      </c>
      <c r="R603" s="467" t="str">
        <f t="shared" si="49"/>
        <v xml:space="preserve">Nuclear </v>
      </c>
      <c r="S603" s="467" t="str">
        <f t="shared" si="47"/>
        <v>//**Nuclear : **</v>
      </c>
      <c r="T603" s="443" t="str">
        <f t="shared" si="45"/>
        <v/>
      </c>
    </row>
    <row r="604" spans="1:25">
      <c r="A604" s="443" t="s">
        <v>2017</v>
      </c>
      <c r="C604" s="438" t="s">
        <v>10</v>
      </c>
      <c r="D604" s="438" t="s">
        <v>28</v>
      </c>
      <c r="E604" s="438" t="s">
        <v>156</v>
      </c>
      <c r="F604" s="438" t="s">
        <v>51</v>
      </c>
      <c r="G604" s="438"/>
      <c r="H604" s="438" t="s">
        <v>95</v>
      </c>
      <c r="I604" s="438"/>
      <c r="J604" s="438">
        <v>72</v>
      </c>
      <c r="K604" s="438" t="s">
        <v>47</v>
      </c>
      <c r="L604" s="438"/>
      <c r="N604" s="466" t="s">
        <v>2014</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2030</v>
      </c>
      <c r="Q604" s="467" t="s">
        <v>46</v>
      </c>
      <c r="R604" s="467" t="str">
        <f t="shared" si="49"/>
        <v xml:space="preserve">Hydro </v>
      </c>
      <c r="S604" s="467" t="str">
        <f t="shared" si="47"/>
        <v>//**Hydro : **</v>
      </c>
      <c r="T604" s="443" t="str">
        <f t="shared" si="45"/>
        <v/>
      </c>
    </row>
    <row r="605" spans="1:25">
      <c r="A605" s="443" t="s">
        <v>2017</v>
      </c>
      <c r="C605" s="438" t="s">
        <v>10</v>
      </c>
      <c r="D605" s="438" t="s">
        <v>28</v>
      </c>
      <c r="E605" s="438" t="s">
        <v>156</v>
      </c>
      <c r="F605" s="438" t="s">
        <v>52</v>
      </c>
      <c r="G605" s="438"/>
      <c r="H605" s="438" t="s">
        <v>475</v>
      </c>
      <c r="I605" s="438"/>
      <c r="J605" s="438">
        <v>73</v>
      </c>
      <c r="K605" s="438" t="s">
        <v>47</v>
      </c>
      <c r="L605" s="438"/>
      <c r="N605" s="466" t="s">
        <v>2014</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2030</v>
      </c>
      <c r="Q605" s="467" t="s">
        <v>46</v>
      </c>
      <c r="R605" s="467" t="str">
        <f t="shared" si="49"/>
        <v xml:space="preserve">Onshore Wind </v>
      </c>
      <c r="S605" s="467" t="str">
        <f t="shared" si="47"/>
        <v>//**Onshore Wind : **</v>
      </c>
      <c r="T605" s="443" t="str">
        <f t="shared" si="45"/>
        <v/>
      </c>
    </row>
    <row r="606" spans="1:25">
      <c r="A606" s="443" t="s">
        <v>2017</v>
      </c>
      <c r="C606" s="438" t="s">
        <v>10</v>
      </c>
      <c r="D606" s="438" t="s">
        <v>28</v>
      </c>
      <c r="E606" s="438" t="s">
        <v>156</v>
      </c>
      <c r="F606" s="438" t="s">
        <v>53</v>
      </c>
      <c r="G606" s="438"/>
      <c r="H606" s="438" t="s">
        <v>100</v>
      </c>
      <c r="I606" s="438"/>
      <c r="J606" s="438">
        <v>74</v>
      </c>
      <c r="K606" s="438" t="s">
        <v>47</v>
      </c>
      <c r="L606" s="438" t="s">
        <v>1994</v>
      </c>
      <c r="N606" s="466" t="s">
        <v>2014</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2030</v>
      </c>
      <c r="Q606" s="467" t="s">
        <v>46</v>
      </c>
      <c r="R606" s="467" t="str">
        <f t="shared" si="49"/>
        <v xml:space="preserve">Solar </v>
      </c>
      <c r="S606" s="467" t="str">
        <f t="shared" si="47"/>
        <v>//**Solar : **</v>
      </c>
      <c r="T606" s="443" t="str">
        <f t="shared" si="45"/>
        <v/>
      </c>
    </row>
    <row r="607" spans="1:25">
      <c r="A607" s="443" t="s">
        <v>2017</v>
      </c>
      <c r="C607" s="438" t="s">
        <v>10</v>
      </c>
      <c r="D607" s="438" t="s">
        <v>28</v>
      </c>
      <c r="E607" s="438" t="s">
        <v>156</v>
      </c>
      <c r="F607" s="438" t="s">
        <v>54</v>
      </c>
      <c r="G607" s="438"/>
      <c r="H607" s="438" t="s">
        <v>98</v>
      </c>
      <c r="I607" s="438"/>
      <c r="J607" s="438">
        <v>707</v>
      </c>
      <c r="K607" s="438" t="s">
        <v>47</v>
      </c>
      <c r="L607" s="438"/>
      <c r="N607" s="466" t="s">
        <v>2014</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2030</v>
      </c>
      <c r="Q607" s="467" t="s">
        <v>46</v>
      </c>
      <c r="R607" s="467" t="str">
        <f t="shared" si="49"/>
        <v xml:space="preserve">Biomass </v>
      </c>
      <c r="S607" s="467" t="str">
        <f t="shared" si="47"/>
        <v>//**Biomass : **</v>
      </c>
      <c r="T607" s="443" t="str">
        <f t="shared" si="45"/>
        <v/>
      </c>
    </row>
    <row r="608" spans="1:25">
      <c r="A608" s="443" t="s">
        <v>2017</v>
      </c>
      <c r="C608" s="438" t="s">
        <v>10</v>
      </c>
      <c r="D608" s="438" t="s">
        <v>28</v>
      </c>
      <c r="E608" s="438" t="s">
        <v>156</v>
      </c>
      <c r="F608" s="438" t="s">
        <v>56</v>
      </c>
      <c r="G608" s="438"/>
      <c r="H608" s="438" t="s">
        <v>101</v>
      </c>
      <c r="I608" s="438"/>
      <c r="J608" s="438">
        <v>75</v>
      </c>
      <c r="K608" s="438" t="s">
        <v>47</v>
      </c>
      <c r="L608" s="438" t="s">
        <v>1995</v>
      </c>
      <c r="N608" s="466" t="s">
        <v>2014</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2030</v>
      </c>
      <c r="Q608" s="467" t="s">
        <v>46</v>
      </c>
      <c r="R608" s="467" t="str">
        <f t="shared" si="49"/>
        <v xml:space="preserve">Petroleum Gasoline </v>
      </c>
      <c r="S608" s="467" t="str">
        <f t="shared" si="47"/>
        <v>//**Petroleum Gasoline : **</v>
      </c>
      <c r="T608" s="443" t="str">
        <f t="shared" si="45"/>
        <v/>
      </c>
    </row>
    <row r="609" spans="1:21">
      <c r="A609" s="443" t="s">
        <v>2017</v>
      </c>
      <c r="C609" s="438" t="s">
        <v>10</v>
      </c>
      <c r="D609" s="438" t="s">
        <v>28</v>
      </c>
      <c r="E609" s="438" t="s">
        <v>156</v>
      </c>
      <c r="F609" s="438" t="s">
        <v>57</v>
      </c>
      <c r="G609" s="438"/>
      <c r="H609" s="438" t="s">
        <v>102</v>
      </c>
      <c r="I609" s="438"/>
      <c r="J609" s="438">
        <v>76</v>
      </c>
      <c r="K609" s="438" t="s">
        <v>47</v>
      </c>
      <c r="L609" s="438" t="s">
        <v>1996</v>
      </c>
      <c r="N609" s="466" t="s">
        <v>2014</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2030</v>
      </c>
      <c r="Q609" s="467" t="s">
        <v>46</v>
      </c>
      <c r="R609" s="467" t="str">
        <f t="shared" si="49"/>
        <v xml:space="preserve">Petroleum Diesel </v>
      </c>
      <c r="S609" s="467" t="str">
        <f t="shared" si="47"/>
        <v>//**Petroleum Diesel : **</v>
      </c>
      <c r="T609" s="443" t="str">
        <f t="shared" si="45"/>
        <v/>
      </c>
    </row>
    <row r="610" spans="1:21">
      <c r="A610" s="443" t="s">
        <v>2017</v>
      </c>
      <c r="C610" s="438" t="s">
        <v>10</v>
      </c>
      <c r="D610" s="438" t="s">
        <v>28</v>
      </c>
      <c r="E610" s="438" t="s">
        <v>156</v>
      </c>
      <c r="F610" s="438" t="s">
        <v>58</v>
      </c>
      <c r="G610" s="438"/>
      <c r="H610" s="438" t="s">
        <v>103</v>
      </c>
      <c r="I610" s="438"/>
      <c r="J610" s="438">
        <v>708</v>
      </c>
      <c r="K610" s="438" t="s">
        <v>47</v>
      </c>
      <c r="L610" s="438"/>
      <c r="N610" s="466" t="s">
        <v>2014</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2030</v>
      </c>
      <c r="Q610" s="467" t="s">
        <v>46</v>
      </c>
      <c r="R610" s="467" t="str">
        <f t="shared" si="49"/>
        <v xml:space="preserve">Biofuel Gasoline </v>
      </c>
      <c r="S610" s="467" t="str">
        <f t="shared" si="47"/>
        <v>//**Biofuel Gasoline : **</v>
      </c>
      <c r="T610" s="443" t="str">
        <f t="shared" si="45"/>
        <v/>
      </c>
    </row>
    <row r="611" spans="1:21">
      <c r="A611" s="443" t="s">
        <v>2017</v>
      </c>
      <c r="C611" s="438" t="s">
        <v>10</v>
      </c>
      <c r="D611" s="438" t="s">
        <v>28</v>
      </c>
      <c r="E611" s="438" t="s">
        <v>156</v>
      </c>
      <c r="F611" s="438" t="s">
        <v>59</v>
      </c>
      <c r="G611" s="438"/>
      <c r="H611" s="438" t="s">
        <v>104</v>
      </c>
      <c r="I611" s="438"/>
      <c r="J611" s="438">
        <v>709</v>
      </c>
      <c r="K611" s="438" t="s">
        <v>47</v>
      </c>
      <c r="L611" s="438"/>
      <c r="N611" s="466" t="s">
        <v>2014</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2030</v>
      </c>
      <c r="Q611" s="467" t="s">
        <v>46</v>
      </c>
      <c r="R611" s="467" t="str">
        <f t="shared" si="49"/>
        <v xml:space="preserve">Biofuel Diesel </v>
      </c>
      <c r="S611" s="467" t="str">
        <f t="shared" si="47"/>
        <v>//**Biofuel Diesel : **</v>
      </c>
      <c r="T611" s="443" t="str">
        <f t="shared" si="45"/>
        <v/>
      </c>
    </row>
    <row r="612" spans="1:21">
      <c r="A612" s="443" t="s">
        <v>2017</v>
      </c>
      <c r="C612" s="438" t="s">
        <v>10</v>
      </c>
      <c r="D612" s="438" t="s">
        <v>28</v>
      </c>
      <c r="E612" s="438" t="s">
        <v>156</v>
      </c>
      <c r="F612" s="438" t="s">
        <v>809</v>
      </c>
      <c r="G612" s="438"/>
      <c r="H612" s="438" t="s">
        <v>810</v>
      </c>
      <c r="I612" s="438"/>
      <c r="J612" s="438">
        <v>710</v>
      </c>
      <c r="K612" s="438" t="s">
        <v>47</v>
      </c>
      <c r="L612" s="438"/>
      <c r="N612" s="466" t="s">
        <v>2014</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2030</v>
      </c>
      <c r="Q612" s="467" t="s">
        <v>46</v>
      </c>
      <c r="R612" s="467" t="str">
        <f t="shared" si="49"/>
        <v xml:space="preserve">Jet Fuel/Kerosene </v>
      </c>
      <c r="S612" s="467" t="str">
        <f t="shared" si="47"/>
        <v>//**Jet Fuel/Kerosene : **</v>
      </c>
      <c r="T612" s="443" t="str">
        <f t="shared" si="45"/>
        <v/>
      </c>
    </row>
    <row r="613" spans="1:21">
      <c r="A613" s="443" t="s">
        <v>2017</v>
      </c>
      <c r="C613" s="438" t="s">
        <v>10</v>
      </c>
      <c r="D613" s="438" t="s">
        <v>28</v>
      </c>
      <c r="E613" s="438" t="s">
        <v>156</v>
      </c>
      <c r="F613" s="438" t="s">
        <v>78</v>
      </c>
      <c r="G613" s="438"/>
      <c r="H613" s="438" t="s">
        <v>105</v>
      </c>
      <c r="I613" s="438"/>
      <c r="J613" s="438">
        <v>711</v>
      </c>
      <c r="K613" s="438" t="s">
        <v>47</v>
      </c>
      <c r="L613" s="438"/>
      <c r="N613" s="466" t="s">
        <v>2014</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2030</v>
      </c>
      <c r="Q613" s="467" t="s">
        <v>46</v>
      </c>
      <c r="R613" s="467" t="str">
        <f t="shared" si="49"/>
        <v xml:space="preserve">Heat </v>
      </c>
      <c r="S613" s="467" t="str">
        <f t="shared" si="47"/>
        <v>//**Heat : **</v>
      </c>
      <c r="T613" s="443" t="str">
        <f t="shared" si="45"/>
        <v/>
      </c>
    </row>
    <row r="614" spans="1:21">
      <c r="A614" s="443" t="s">
        <v>2017</v>
      </c>
      <c r="C614" s="438" t="s">
        <v>10</v>
      </c>
      <c r="D614" s="438" t="s">
        <v>28</v>
      </c>
      <c r="E614" s="438" t="s">
        <v>156</v>
      </c>
      <c r="F614" s="438" t="s">
        <v>459</v>
      </c>
      <c r="G614" s="438"/>
      <c r="H614" s="438" t="s">
        <v>1703</v>
      </c>
      <c r="I614" s="438"/>
      <c r="J614" s="438">
        <v>712</v>
      </c>
      <c r="K614" s="438" t="s">
        <v>47</v>
      </c>
      <c r="L614" s="438"/>
      <c r="N614" s="466" t="s">
        <v>2014</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2030</v>
      </c>
      <c r="Q614" s="467" t="s">
        <v>46</v>
      </c>
      <c r="R614" s="467" t="str">
        <f t="shared" si="49"/>
        <v xml:space="preserve">Pumped Hydro </v>
      </c>
      <c r="S614" s="467" t="str">
        <f t="shared" si="47"/>
        <v>//**Pumped Hydro : **</v>
      </c>
      <c r="T614" s="443" t="str">
        <f t="shared" si="45"/>
        <v/>
      </c>
    </row>
    <row r="615" spans="1:21">
      <c r="A615" s="443" t="s">
        <v>2017</v>
      </c>
      <c r="C615" s="438" t="s">
        <v>10</v>
      </c>
      <c r="D615" s="438" t="s">
        <v>28</v>
      </c>
      <c r="E615" s="438" t="s">
        <v>156</v>
      </c>
      <c r="F615" s="438" t="s">
        <v>466</v>
      </c>
      <c r="G615" s="438"/>
      <c r="H615" s="438" t="s">
        <v>467</v>
      </c>
      <c r="I615" s="438"/>
      <c r="J615" s="438">
        <v>713</v>
      </c>
      <c r="K615" s="438" t="s">
        <v>47</v>
      </c>
      <c r="L615" s="438"/>
      <c r="N615" s="466" t="s">
        <v>2014</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2030</v>
      </c>
      <c r="Q615" s="467" t="s">
        <v>46</v>
      </c>
      <c r="R615" s="467" t="str">
        <f t="shared" si="49"/>
        <v xml:space="preserve">Lignite </v>
      </c>
      <c r="S615" s="467" t="str">
        <f t="shared" si="47"/>
        <v>//**Lignite : **</v>
      </c>
      <c r="T615" s="443" t="str">
        <f t="shared" si="45"/>
        <v/>
      </c>
    </row>
    <row r="616" spans="1:21">
      <c r="A616" s="443" t="s">
        <v>2017</v>
      </c>
      <c r="C616" s="438" t="s">
        <v>10</v>
      </c>
      <c r="D616" s="438" t="s">
        <v>28</v>
      </c>
      <c r="E616" s="438" t="s">
        <v>156</v>
      </c>
      <c r="F616" s="438" t="s">
        <v>801</v>
      </c>
      <c r="G616" s="438"/>
      <c r="H616" s="438" t="s">
        <v>805</v>
      </c>
      <c r="I616" s="438"/>
      <c r="J616" s="438">
        <v>714</v>
      </c>
      <c r="K616" s="438" t="s">
        <v>47</v>
      </c>
      <c r="L616" s="438"/>
      <c r="N616" s="466" t="s">
        <v>2014</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2030</v>
      </c>
      <c r="Q616" s="467" t="s">
        <v>46</v>
      </c>
      <c r="R616" s="467" t="str">
        <f t="shared" si="49"/>
        <v xml:space="preserve">Crude Oil </v>
      </c>
      <c r="S616" s="467" t="str">
        <f t="shared" si="47"/>
        <v>//**Crude Oil : **</v>
      </c>
      <c r="T616" s="443" t="str">
        <f t="shared" si="45"/>
        <v/>
      </c>
    </row>
    <row r="617" spans="1:21">
      <c r="A617" s="443" t="s">
        <v>2017</v>
      </c>
      <c r="C617" s="438" t="s">
        <v>10</v>
      </c>
      <c r="D617" s="438" t="s">
        <v>28</v>
      </c>
      <c r="E617" s="438" t="s">
        <v>156</v>
      </c>
      <c r="F617" s="438" t="s">
        <v>811</v>
      </c>
      <c r="G617" s="438"/>
      <c r="H617" s="438" t="s">
        <v>812</v>
      </c>
      <c r="I617" s="438"/>
      <c r="J617" s="438">
        <v>715</v>
      </c>
      <c r="K617" s="438" t="s">
        <v>47</v>
      </c>
      <c r="L617" s="438"/>
      <c r="N617" s="466" t="s">
        <v>2014</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2030</v>
      </c>
      <c r="Q617" s="467" t="s">
        <v>46</v>
      </c>
      <c r="R617" s="467" t="str">
        <f t="shared" si="49"/>
        <v xml:space="preserve">Heavy/Residual Fuel Oil </v>
      </c>
      <c r="S617" s="467" t="str">
        <f t="shared" si="47"/>
        <v>//**Heavy/Residual Fuel Oil : **</v>
      </c>
      <c r="T617" s="443" t="str">
        <f t="shared" si="45"/>
        <v/>
      </c>
    </row>
    <row r="618" spans="1:21">
      <c r="A618" s="443" t="s">
        <v>2017</v>
      </c>
      <c r="C618" s="438" t="s">
        <v>10</v>
      </c>
      <c r="D618" s="438" t="s">
        <v>28</v>
      </c>
      <c r="E618" s="438" t="s">
        <v>156</v>
      </c>
      <c r="F618" s="438" t="s">
        <v>802</v>
      </c>
      <c r="G618" s="438"/>
      <c r="H618" s="438" t="s">
        <v>806</v>
      </c>
      <c r="I618" s="438"/>
      <c r="J618" s="438">
        <v>716</v>
      </c>
      <c r="K618" s="438" t="s">
        <v>46</v>
      </c>
      <c r="L618" s="438" t="s">
        <v>1997</v>
      </c>
      <c r="N618" s="466" t="s">
        <v>2014</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2030</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2017</v>
      </c>
      <c r="C619" s="438" t="s">
        <v>10</v>
      </c>
      <c r="D619" s="438" t="s">
        <v>28</v>
      </c>
      <c r="E619" s="438" t="s">
        <v>156</v>
      </c>
      <c r="F619" s="438" t="s">
        <v>803</v>
      </c>
      <c r="G619" s="438"/>
      <c r="H619" s="438" t="s">
        <v>807</v>
      </c>
      <c r="I619" s="438"/>
      <c r="J619" s="438">
        <v>717</v>
      </c>
      <c r="K619" s="438" t="s">
        <v>47</v>
      </c>
      <c r="L619" s="438"/>
      <c r="N619" s="466" t="s">
        <v>2014</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2030</v>
      </c>
      <c r="Q619" s="467" t="s">
        <v>46</v>
      </c>
      <c r="R619" s="467" t="str">
        <f t="shared" si="49"/>
        <v xml:space="preserve">Municipal Solid Waste </v>
      </c>
      <c r="S619" s="467" t="str">
        <f t="shared" si="47"/>
        <v>//**Municipal Solid Waste : **</v>
      </c>
      <c r="T619" s="443" t="str">
        <f t="shared" si="45"/>
        <v/>
      </c>
    </row>
    <row r="620" spans="1:21">
      <c r="A620" s="443" t="s">
        <v>2017</v>
      </c>
      <c r="C620" s="438" t="s">
        <v>10</v>
      </c>
      <c r="D620" s="438" t="s">
        <v>28</v>
      </c>
      <c r="E620" s="438" t="s">
        <v>156</v>
      </c>
      <c r="F620" s="438" t="s">
        <v>804</v>
      </c>
      <c r="G620" s="438"/>
      <c r="H620" s="438" t="s">
        <v>808</v>
      </c>
      <c r="I620" s="438"/>
      <c r="J620" s="438">
        <v>718</v>
      </c>
      <c r="K620" s="438" t="s">
        <v>47</v>
      </c>
      <c r="L620" s="438"/>
      <c r="N620" s="466" t="s">
        <v>2014</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2030</v>
      </c>
      <c r="Q620" s="467" t="s">
        <v>46</v>
      </c>
      <c r="R620" s="467" t="str">
        <f t="shared" si="49"/>
        <v xml:space="preserve">Hydrogen </v>
      </c>
      <c r="S620" s="467" t="str">
        <f t="shared" si="47"/>
        <v>//**Hydrogen : **</v>
      </c>
      <c r="T620" s="443" t="str">
        <f t="shared" si="45"/>
        <v/>
      </c>
    </row>
    <row r="621" spans="1:21" s="440" customFormat="1">
      <c r="A621" s="440" t="s">
        <v>2016</v>
      </c>
      <c r="C621" s="440" t="s">
        <v>10</v>
      </c>
      <c r="D621" s="440" t="s">
        <v>774</v>
      </c>
      <c r="E621" s="440" t="s">
        <v>776</v>
      </c>
      <c r="J621" s="440">
        <v>719</v>
      </c>
      <c r="K621" s="440" t="s">
        <v>47</v>
      </c>
      <c r="N621" s="469" t="s">
        <v>2014</v>
      </c>
      <c r="O621" s="469">
        <f>INDEX('Standard Descriptions'!$E:$E,MATCH(Guidance!E621,'Standard Descriptions'!$C:$C,0))</f>
        <v>0</v>
      </c>
      <c r="P621" s="440" t="s">
        <v>2030</v>
      </c>
      <c r="Q621" s="440" t="s">
        <v>47</v>
      </c>
      <c r="R621" s="440" t="str">
        <f t="shared" si="49"/>
        <v xml:space="preserve"> </v>
      </c>
      <c r="T621" s="440" t="str">
        <f t="shared" si="45"/>
        <v/>
      </c>
      <c r="U621" s="435" t="str">
        <f>N621&amp;O621</f>
        <v>**Description:**0</v>
      </c>
    </row>
    <row r="622" spans="1:21" s="440" customFormat="1">
      <c r="A622" s="440" t="s">
        <v>2016</v>
      </c>
      <c r="C622" s="440" t="s">
        <v>10</v>
      </c>
      <c r="D622" s="440" t="s">
        <v>1389</v>
      </c>
      <c r="E622" s="440" t="s">
        <v>775</v>
      </c>
      <c r="J622" s="440">
        <v>509</v>
      </c>
      <c r="K622" s="440" t="s">
        <v>46</v>
      </c>
      <c r="N622" s="469" t="s">
        <v>2014</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2030</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2016</v>
      </c>
      <c r="C623" s="440" t="s">
        <v>10</v>
      </c>
      <c r="D623" s="440" t="s">
        <v>1074</v>
      </c>
      <c r="E623" s="440" t="str">
        <f>E624</f>
        <v>Toggle Whether Policies Affect Energy Prices</v>
      </c>
      <c r="N623" s="469" t="s">
        <v>2014</v>
      </c>
      <c r="O623" s="469">
        <f>INDEX('Standard Descriptions'!$E:$E,MATCH(Guidance!E623,'Standard Descriptions'!$C:$C,0))</f>
        <v>0</v>
      </c>
      <c r="P623" s="440" t="s">
        <v>2030</v>
      </c>
      <c r="Q623" s="440" t="s">
        <v>46</v>
      </c>
      <c r="S623" s="440" t="str">
        <f t="shared" si="47"/>
        <v/>
      </c>
      <c r="T623" s="440" t="str">
        <f t="shared" si="45"/>
        <v/>
      </c>
      <c r="U623" s="435" t="str">
        <f>N623&amp;O623</f>
        <v>**Description:**0</v>
      </c>
    </row>
    <row r="624" spans="1:21">
      <c r="A624" s="443" t="s">
        <v>2017</v>
      </c>
      <c r="C624" s="438" t="s">
        <v>10</v>
      </c>
      <c r="D624" s="438" t="s">
        <v>1074</v>
      </c>
      <c r="E624" s="438" t="s">
        <v>1073</v>
      </c>
      <c r="F624" s="438" t="s">
        <v>55</v>
      </c>
      <c r="G624" s="438"/>
      <c r="H624" s="438" t="s">
        <v>99</v>
      </c>
      <c r="I624" s="438"/>
      <c r="J624" s="438">
        <v>720</v>
      </c>
      <c r="K624" s="438" t="s">
        <v>47</v>
      </c>
      <c r="L624" s="438"/>
      <c r="N624" s="466" t="s">
        <v>2014</v>
      </c>
      <c r="O624" s="466">
        <f>INDEX('Standard Descriptions'!$E:$E,MATCH(Guidance!E624,'Standard Descriptions'!$C:$C,0))</f>
        <v>0</v>
      </c>
      <c r="P624" s="467" t="s">
        <v>2030</v>
      </c>
      <c r="Q624" s="467" t="s">
        <v>46</v>
      </c>
      <c r="R624" s="467" t="str">
        <f>H624&amp;" "&amp;I624</f>
        <v xml:space="preserve">Electricity </v>
      </c>
      <c r="S624" s="467" t="str">
        <f t="shared" si="47"/>
        <v>//**Electricity : **</v>
      </c>
      <c r="T624" s="443" t="str">
        <f t="shared" si="45"/>
        <v/>
      </c>
    </row>
    <row r="625" spans="1:21">
      <c r="A625" s="443" t="s">
        <v>2017</v>
      </c>
      <c r="C625" s="438" t="s">
        <v>10</v>
      </c>
      <c r="D625" s="438" t="s">
        <v>1074</v>
      </c>
      <c r="E625" s="438" t="s">
        <v>1073</v>
      </c>
      <c r="F625" s="438" t="s">
        <v>78</v>
      </c>
      <c r="G625" s="438"/>
      <c r="H625" s="438" t="s">
        <v>105</v>
      </c>
      <c r="I625" s="438"/>
      <c r="J625" s="438">
        <v>721</v>
      </c>
      <c r="K625" s="438" t="s">
        <v>47</v>
      </c>
      <c r="L625" s="438"/>
      <c r="N625" s="466" t="s">
        <v>2014</v>
      </c>
      <c r="O625" s="466">
        <f>INDEX('Standard Descriptions'!$E:$E,MATCH(Guidance!E625,'Standard Descriptions'!$C:$C,0))</f>
        <v>0</v>
      </c>
      <c r="P625" s="467" t="s">
        <v>2030</v>
      </c>
      <c r="Q625" s="467" t="s">
        <v>46</v>
      </c>
      <c r="R625" s="467" t="str">
        <f>H625&amp;" "&amp;I625</f>
        <v xml:space="preserve">Heat </v>
      </c>
      <c r="S625" s="467" t="str">
        <f t="shared" si="47"/>
        <v>//**Heat : **</v>
      </c>
      <c r="T625" s="443" t="str">
        <f t="shared" si="45"/>
        <v/>
      </c>
    </row>
    <row r="626" spans="1:21">
      <c r="A626" s="443" t="s">
        <v>2017</v>
      </c>
      <c r="C626" s="438" t="s">
        <v>10</v>
      </c>
      <c r="D626" s="438" t="s">
        <v>1074</v>
      </c>
      <c r="E626" s="438" t="s">
        <v>1073</v>
      </c>
      <c r="F626" s="438" t="s">
        <v>804</v>
      </c>
      <c r="G626" s="438"/>
      <c r="H626" s="438" t="s">
        <v>808</v>
      </c>
      <c r="I626" s="438"/>
      <c r="J626" s="438">
        <v>722</v>
      </c>
      <c r="K626" s="438" t="s">
        <v>47</v>
      </c>
      <c r="L626" s="438"/>
      <c r="N626" s="466" t="s">
        <v>2014</v>
      </c>
      <c r="O626" s="466">
        <f>INDEX('Standard Descriptions'!$E:$E,MATCH(Guidance!E626,'Standard Descriptions'!$C:$C,0))</f>
        <v>0</v>
      </c>
      <c r="P626" s="467" t="s">
        <v>2030</v>
      </c>
      <c r="Q626" s="467" t="s">
        <v>46</v>
      </c>
      <c r="R626" s="467" t="str">
        <f>H626&amp;" "&amp;I626</f>
        <v xml:space="preserve">Hydrogen </v>
      </c>
      <c r="S626" s="467" t="str">
        <f t="shared" si="47"/>
        <v>//**Hydrogen : **</v>
      </c>
      <c r="T626" s="443" t="str">
        <f t="shared" si="45"/>
        <v/>
      </c>
    </row>
    <row r="627" spans="1:21" s="440" customFormat="1">
      <c r="A627" s="440" t="s">
        <v>2016</v>
      </c>
      <c r="C627" s="440" t="s">
        <v>10</v>
      </c>
      <c r="D627" s="440" t="s">
        <v>1402</v>
      </c>
      <c r="E627" s="440" t="str">
        <f>E628</f>
        <v>Toggle Whether Policies Affect Energy Prices</v>
      </c>
      <c r="N627" s="469" t="s">
        <v>2014</v>
      </c>
      <c r="O627" s="469">
        <f>INDEX('Standard Descriptions'!$E:$E,MATCH(Guidance!E627,'Standard Descriptions'!$C:$C,0))</f>
        <v>0</v>
      </c>
      <c r="P627" s="440" t="s">
        <v>2030</v>
      </c>
      <c r="Q627" s="440" t="s">
        <v>46</v>
      </c>
      <c r="S627" s="440" t="str">
        <f t="shared" si="47"/>
        <v/>
      </c>
      <c r="T627" s="440" t="str">
        <f t="shared" si="45"/>
        <v/>
      </c>
      <c r="U627" s="435" t="str">
        <f>N627&amp;O627</f>
        <v>**Description:**0</v>
      </c>
    </row>
    <row r="628" spans="1:21">
      <c r="A628" s="443" t="s">
        <v>2017</v>
      </c>
      <c r="C628" s="438" t="s">
        <v>10</v>
      </c>
      <c r="D628" s="438" t="s">
        <v>1402</v>
      </c>
      <c r="E628" s="438" t="s">
        <v>1073</v>
      </c>
      <c r="F628" s="438" t="s">
        <v>473</v>
      </c>
      <c r="G628" s="438"/>
      <c r="H628" s="438" t="s">
        <v>470</v>
      </c>
      <c r="I628" s="438"/>
      <c r="J628" s="438">
        <v>836</v>
      </c>
      <c r="K628" s="438" t="s">
        <v>47</v>
      </c>
      <c r="L628" s="438"/>
      <c r="N628" s="466" t="s">
        <v>2014</v>
      </c>
      <c r="O628" s="466">
        <f>INDEX('Standard Descriptions'!$E:$E,MATCH(Guidance!E628,'Standard Descriptions'!$C:$C,0))</f>
        <v>0</v>
      </c>
      <c r="P628" s="467" t="s">
        <v>2030</v>
      </c>
      <c r="Q628" s="467" t="s">
        <v>46</v>
      </c>
      <c r="R628" s="467" t="str">
        <f t="shared" ref="R628:R639" si="50">H628&amp;" "&amp;I628</f>
        <v xml:space="preserve">Hard Coal </v>
      </c>
      <c r="S628" s="467" t="str">
        <f t="shared" si="47"/>
        <v>//**Hard Coal : **</v>
      </c>
      <c r="T628" s="443" t="str">
        <f t="shared" si="45"/>
        <v/>
      </c>
    </row>
    <row r="629" spans="1:21">
      <c r="A629" s="443" t="s">
        <v>2017</v>
      </c>
      <c r="C629" s="438" t="s">
        <v>10</v>
      </c>
      <c r="D629" s="438" t="s">
        <v>1402</v>
      </c>
      <c r="E629" s="438" t="s">
        <v>1073</v>
      </c>
      <c r="F629" s="438" t="s">
        <v>49</v>
      </c>
      <c r="G629" s="438"/>
      <c r="H629" s="438" t="s">
        <v>93</v>
      </c>
      <c r="I629" s="438"/>
      <c r="J629" s="438">
        <v>837</v>
      </c>
      <c r="K629" s="438" t="s">
        <v>47</v>
      </c>
      <c r="L629" s="438"/>
      <c r="N629" s="466" t="s">
        <v>2014</v>
      </c>
      <c r="O629" s="466">
        <f>INDEX('Standard Descriptions'!$E:$E,MATCH(Guidance!E629,'Standard Descriptions'!$C:$C,0))</f>
        <v>0</v>
      </c>
      <c r="P629" s="467" t="s">
        <v>2030</v>
      </c>
      <c r="Q629" s="467" t="s">
        <v>46</v>
      </c>
      <c r="R629" s="467" t="str">
        <f t="shared" si="50"/>
        <v xml:space="preserve">Natural Gas </v>
      </c>
      <c r="S629" s="467" t="str">
        <f t="shared" si="47"/>
        <v>//**Natural Gas : **</v>
      </c>
      <c r="T629" s="443" t="str">
        <f t="shared" si="45"/>
        <v/>
      </c>
    </row>
    <row r="630" spans="1:21">
      <c r="A630" s="443" t="s">
        <v>2017</v>
      </c>
      <c r="C630" s="438" t="s">
        <v>10</v>
      </c>
      <c r="D630" s="438" t="s">
        <v>1402</v>
      </c>
      <c r="E630" s="438" t="s">
        <v>1073</v>
      </c>
      <c r="F630" s="438" t="s">
        <v>54</v>
      </c>
      <c r="G630" s="438"/>
      <c r="H630" s="438" t="s">
        <v>98</v>
      </c>
      <c r="I630" s="438"/>
      <c r="J630" s="438">
        <v>838</v>
      </c>
      <c r="K630" s="438" t="s">
        <v>47</v>
      </c>
      <c r="L630" s="438"/>
      <c r="N630" s="466" t="s">
        <v>2014</v>
      </c>
      <c r="O630" s="466">
        <f>INDEX('Standard Descriptions'!$E:$E,MATCH(Guidance!E630,'Standard Descriptions'!$C:$C,0))</f>
        <v>0</v>
      </c>
      <c r="P630" s="467" t="s">
        <v>2030</v>
      </c>
      <c r="Q630" s="467" t="s">
        <v>46</v>
      </c>
      <c r="R630" s="467" t="str">
        <f t="shared" si="50"/>
        <v xml:space="preserve">Biomass </v>
      </c>
      <c r="S630" s="467" t="str">
        <f t="shared" si="47"/>
        <v>//**Biomass : **</v>
      </c>
      <c r="T630" s="443" t="str">
        <f t="shared" si="45"/>
        <v/>
      </c>
    </row>
    <row r="631" spans="1:21">
      <c r="A631" s="443" t="s">
        <v>2017</v>
      </c>
      <c r="C631" s="438" t="s">
        <v>10</v>
      </c>
      <c r="D631" s="438" t="s">
        <v>1402</v>
      </c>
      <c r="E631" s="438" t="s">
        <v>1073</v>
      </c>
      <c r="F631" s="438" t="s">
        <v>56</v>
      </c>
      <c r="G631" s="438"/>
      <c r="H631" s="438" t="s">
        <v>101</v>
      </c>
      <c r="I631" s="438"/>
      <c r="J631" s="438">
        <v>839</v>
      </c>
      <c r="K631" s="438" t="s">
        <v>47</v>
      </c>
      <c r="L631" s="438"/>
      <c r="N631" s="466" t="s">
        <v>2014</v>
      </c>
      <c r="O631" s="466">
        <f>INDEX('Standard Descriptions'!$E:$E,MATCH(Guidance!E631,'Standard Descriptions'!$C:$C,0))</f>
        <v>0</v>
      </c>
      <c r="P631" s="467" t="s">
        <v>2030</v>
      </c>
      <c r="Q631" s="467" t="s">
        <v>46</v>
      </c>
      <c r="R631" s="467" t="str">
        <f t="shared" si="50"/>
        <v xml:space="preserve">Petroleum Gasoline </v>
      </c>
      <c r="S631" s="467" t="str">
        <f t="shared" si="47"/>
        <v>//**Petroleum Gasoline : **</v>
      </c>
      <c r="T631" s="443" t="str">
        <f t="shared" si="45"/>
        <v/>
      </c>
    </row>
    <row r="632" spans="1:21">
      <c r="A632" s="443" t="s">
        <v>2017</v>
      </c>
      <c r="C632" s="438" t="s">
        <v>10</v>
      </c>
      <c r="D632" s="438" t="s">
        <v>1402</v>
      </c>
      <c r="E632" s="438" t="s">
        <v>1073</v>
      </c>
      <c r="F632" s="438" t="s">
        <v>57</v>
      </c>
      <c r="G632" s="438"/>
      <c r="H632" s="438" t="s">
        <v>102</v>
      </c>
      <c r="I632" s="438"/>
      <c r="J632" s="438">
        <v>840</v>
      </c>
      <c r="K632" s="438" t="s">
        <v>47</v>
      </c>
      <c r="L632" s="438"/>
      <c r="N632" s="466" t="s">
        <v>2014</v>
      </c>
      <c r="O632" s="466">
        <f>INDEX('Standard Descriptions'!$E:$E,MATCH(Guidance!E632,'Standard Descriptions'!$C:$C,0))</f>
        <v>0</v>
      </c>
      <c r="P632" s="467" t="s">
        <v>2030</v>
      </c>
      <c r="Q632" s="467" t="s">
        <v>46</v>
      </c>
      <c r="R632" s="467" t="str">
        <f t="shared" si="50"/>
        <v xml:space="preserve">Petroleum Diesel </v>
      </c>
      <c r="S632" s="467" t="str">
        <f t="shared" si="47"/>
        <v>//**Petroleum Diesel : **</v>
      </c>
      <c r="T632" s="443" t="str">
        <f t="shared" si="45"/>
        <v/>
      </c>
    </row>
    <row r="633" spans="1:21">
      <c r="A633" s="443" t="s">
        <v>2017</v>
      </c>
      <c r="C633" s="438" t="s">
        <v>10</v>
      </c>
      <c r="D633" s="438" t="s">
        <v>1402</v>
      </c>
      <c r="E633" s="438" t="s">
        <v>1073</v>
      </c>
      <c r="F633" s="438" t="s">
        <v>58</v>
      </c>
      <c r="G633" s="438"/>
      <c r="H633" s="438" t="s">
        <v>103</v>
      </c>
      <c r="I633" s="438"/>
      <c r="J633" s="438">
        <v>841</v>
      </c>
      <c r="K633" s="438" t="s">
        <v>47</v>
      </c>
      <c r="L633" s="438"/>
      <c r="N633" s="466" t="s">
        <v>2014</v>
      </c>
      <c r="O633" s="466">
        <f>INDEX('Standard Descriptions'!$E:$E,MATCH(Guidance!E633,'Standard Descriptions'!$C:$C,0))</f>
        <v>0</v>
      </c>
      <c r="P633" s="467" t="s">
        <v>2030</v>
      </c>
      <c r="Q633" s="467" t="s">
        <v>46</v>
      </c>
      <c r="R633" s="467" t="str">
        <f t="shared" si="50"/>
        <v xml:space="preserve">Biofuel Gasoline </v>
      </c>
      <c r="S633" s="467" t="str">
        <f t="shared" si="47"/>
        <v>//**Biofuel Gasoline : **</v>
      </c>
      <c r="T633" s="443" t="str">
        <f t="shared" si="45"/>
        <v/>
      </c>
    </row>
    <row r="634" spans="1:21">
      <c r="A634" s="443" t="s">
        <v>2017</v>
      </c>
      <c r="C634" s="438" t="s">
        <v>10</v>
      </c>
      <c r="D634" s="438" t="s">
        <v>1402</v>
      </c>
      <c r="E634" s="438" t="s">
        <v>1073</v>
      </c>
      <c r="F634" s="438" t="s">
        <v>59</v>
      </c>
      <c r="G634" s="438"/>
      <c r="H634" s="438" t="s">
        <v>104</v>
      </c>
      <c r="I634" s="438"/>
      <c r="J634" s="438">
        <v>842</v>
      </c>
      <c r="K634" s="438" t="s">
        <v>47</v>
      </c>
      <c r="L634" s="438"/>
      <c r="N634" s="466" t="s">
        <v>2014</v>
      </c>
      <c r="O634" s="466">
        <f>INDEX('Standard Descriptions'!$E:$E,MATCH(Guidance!E634,'Standard Descriptions'!$C:$C,0))</f>
        <v>0</v>
      </c>
      <c r="P634" s="467" t="s">
        <v>2030</v>
      </c>
      <c r="Q634" s="467" t="s">
        <v>46</v>
      </c>
      <c r="R634" s="467" t="str">
        <f t="shared" si="50"/>
        <v xml:space="preserve">Biofuel Diesel </v>
      </c>
      <c r="S634" s="467" t="str">
        <f t="shared" si="47"/>
        <v>//**Biofuel Diesel : **</v>
      </c>
      <c r="T634" s="443" t="str">
        <f t="shared" si="45"/>
        <v/>
      </c>
    </row>
    <row r="635" spans="1:21">
      <c r="A635" s="443" t="s">
        <v>2017</v>
      </c>
      <c r="C635" s="438" t="s">
        <v>10</v>
      </c>
      <c r="D635" s="438" t="s">
        <v>1402</v>
      </c>
      <c r="E635" s="438" t="s">
        <v>1073</v>
      </c>
      <c r="F635" s="438" t="s">
        <v>809</v>
      </c>
      <c r="G635" s="438"/>
      <c r="H635" s="438" t="s">
        <v>810</v>
      </c>
      <c r="I635" s="438"/>
      <c r="J635" s="438">
        <v>843</v>
      </c>
      <c r="K635" s="438" t="s">
        <v>47</v>
      </c>
      <c r="L635" s="438"/>
      <c r="N635" s="466" t="s">
        <v>2014</v>
      </c>
      <c r="O635" s="466">
        <f>INDEX('Standard Descriptions'!$E:$E,MATCH(Guidance!E635,'Standard Descriptions'!$C:$C,0))</f>
        <v>0</v>
      </c>
      <c r="P635" s="467" t="s">
        <v>2030</v>
      </c>
      <c r="Q635" s="467" t="s">
        <v>46</v>
      </c>
      <c r="R635" s="467" t="str">
        <f t="shared" si="50"/>
        <v xml:space="preserve">Jet Fuel/Kerosene </v>
      </c>
      <c r="S635" s="467" t="str">
        <f t="shared" si="47"/>
        <v>//**Jet Fuel/Kerosene : **</v>
      </c>
      <c r="T635" s="443" t="str">
        <f t="shared" si="45"/>
        <v/>
      </c>
    </row>
    <row r="636" spans="1:21">
      <c r="A636" s="443" t="s">
        <v>2017</v>
      </c>
      <c r="C636" s="438" t="s">
        <v>10</v>
      </c>
      <c r="D636" s="438" t="s">
        <v>1402</v>
      </c>
      <c r="E636" s="438" t="s">
        <v>1073</v>
      </c>
      <c r="F636" s="438" t="s">
        <v>466</v>
      </c>
      <c r="G636" s="438"/>
      <c r="H636" s="438" t="s">
        <v>467</v>
      </c>
      <c r="I636" s="438"/>
      <c r="J636" s="438">
        <v>844</v>
      </c>
      <c r="K636" s="438" t="s">
        <v>47</v>
      </c>
      <c r="L636" s="438"/>
      <c r="N636" s="466" t="s">
        <v>2014</v>
      </c>
      <c r="O636" s="466">
        <f>INDEX('Standard Descriptions'!$E:$E,MATCH(Guidance!E636,'Standard Descriptions'!$C:$C,0))</f>
        <v>0</v>
      </c>
      <c r="P636" s="467" t="s">
        <v>2030</v>
      </c>
      <c r="Q636" s="467" t="s">
        <v>46</v>
      </c>
      <c r="R636" s="467" t="str">
        <f t="shared" si="50"/>
        <v xml:space="preserve">Lignite </v>
      </c>
      <c r="S636" s="467" t="str">
        <f t="shared" si="47"/>
        <v>//**Lignite : **</v>
      </c>
      <c r="T636" s="443" t="str">
        <f t="shared" si="45"/>
        <v/>
      </c>
    </row>
    <row r="637" spans="1:21">
      <c r="A637" s="443" t="s">
        <v>2017</v>
      </c>
      <c r="C637" s="438" t="s">
        <v>10</v>
      </c>
      <c r="D637" s="438" t="s">
        <v>1402</v>
      </c>
      <c r="E637" s="438" t="s">
        <v>1073</v>
      </c>
      <c r="F637" s="438" t="s">
        <v>801</v>
      </c>
      <c r="G637" s="438"/>
      <c r="H637" s="438" t="s">
        <v>805</v>
      </c>
      <c r="I637" s="438"/>
      <c r="J637" s="438">
        <v>845</v>
      </c>
      <c r="K637" s="438" t="s">
        <v>47</v>
      </c>
      <c r="L637" s="438"/>
      <c r="N637" s="466" t="s">
        <v>2014</v>
      </c>
      <c r="O637" s="466">
        <f>INDEX('Standard Descriptions'!$E:$E,MATCH(Guidance!E637,'Standard Descriptions'!$C:$C,0))</f>
        <v>0</v>
      </c>
      <c r="P637" s="467" t="s">
        <v>2030</v>
      </c>
      <c r="Q637" s="467" t="s">
        <v>46</v>
      </c>
      <c r="R637" s="467" t="str">
        <f t="shared" si="50"/>
        <v xml:space="preserve">Crude Oil </v>
      </c>
      <c r="S637" s="467" t="str">
        <f t="shared" si="47"/>
        <v>//**Crude Oil : **</v>
      </c>
      <c r="T637" s="443" t="str">
        <f t="shared" si="45"/>
        <v/>
      </c>
    </row>
    <row r="638" spans="1:21">
      <c r="A638" s="443" t="s">
        <v>2017</v>
      </c>
      <c r="C638" s="438" t="s">
        <v>10</v>
      </c>
      <c r="D638" s="438" t="s">
        <v>1402</v>
      </c>
      <c r="E638" s="438" t="s">
        <v>1073</v>
      </c>
      <c r="F638" s="438" t="s">
        <v>811</v>
      </c>
      <c r="G638" s="438"/>
      <c r="H638" s="438" t="s">
        <v>812</v>
      </c>
      <c r="I638" s="438"/>
      <c r="J638" s="438">
        <v>846</v>
      </c>
      <c r="K638" s="438" t="s">
        <v>47</v>
      </c>
      <c r="L638" s="438"/>
      <c r="N638" s="466" t="s">
        <v>2014</v>
      </c>
      <c r="O638" s="466">
        <f>INDEX('Standard Descriptions'!$E:$E,MATCH(Guidance!E638,'Standard Descriptions'!$C:$C,0))</f>
        <v>0</v>
      </c>
      <c r="P638" s="467" t="s">
        <v>2030</v>
      </c>
      <c r="Q638" s="467" t="s">
        <v>46</v>
      </c>
      <c r="R638" s="467" t="str">
        <f t="shared" si="50"/>
        <v xml:space="preserve">Heavy/Residual Fuel Oil </v>
      </c>
      <c r="S638" s="467" t="str">
        <f t="shared" si="47"/>
        <v>//**Heavy/Residual Fuel Oil : **</v>
      </c>
      <c r="T638" s="443" t="str">
        <f t="shared" si="45"/>
        <v/>
      </c>
    </row>
    <row r="639" spans="1:21">
      <c r="A639" s="443" t="s">
        <v>2017</v>
      </c>
      <c r="C639" s="438" t="s">
        <v>10</v>
      </c>
      <c r="D639" s="438" t="s">
        <v>1402</v>
      </c>
      <c r="E639" s="438" t="s">
        <v>1073</v>
      </c>
      <c r="F639" s="438" t="s">
        <v>802</v>
      </c>
      <c r="G639" s="438"/>
      <c r="H639" s="438" t="s">
        <v>806</v>
      </c>
      <c r="I639" s="438"/>
      <c r="J639" s="438">
        <v>847</v>
      </c>
      <c r="K639" s="438" t="s">
        <v>47</v>
      </c>
      <c r="L639" s="438"/>
      <c r="N639" s="466" t="s">
        <v>2014</v>
      </c>
      <c r="O639" s="466">
        <f>INDEX('Standard Descriptions'!$E:$E,MATCH(Guidance!E639,'Standard Descriptions'!$C:$C,0))</f>
        <v>0</v>
      </c>
      <c r="P639" s="467" t="s">
        <v>2030</v>
      </c>
      <c r="Q639" s="467" t="s">
        <v>46</v>
      </c>
      <c r="R639" s="467" t="str">
        <f t="shared" si="50"/>
        <v xml:space="preserve">LPG/Propane/Butane </v>
      </c>
      <c r="S639" s="467" t="str">
        <f t="shared" si="47"/>
        <v>//**LPG/Propane/Butane : **</v>
      </c>
      <c r="T639" s="443" t="str">
        <f t="shared" si="45"/>
        <v/>
      </c>
    </row>
    <row r="640" spans="1:21" s="440" customFormat="1">
      <c r="A640" s="440" t="s">
        <v>2016</v>
      </c>
      <c r="C640" s="440" t="s">
        <v>10</v>
      </c>
      <c r="D640" s="440" t="s">
        <v>1126</v>
      </c>
      <c r="E640" s="440" t="str">
        <f>E641</f>
        <v>Fuel Price Deregulation</v>
      </c>
      <c r="N640" s="469" t="s">
        <v>2014</v>
      </c>
      <c r="O640" s="469" t="str">
        <f>INDEX('Standard Descriptions'!$E:$E,MATCH(Guidance!E640,'Standard Descriptions'!$C:$C,0))</f>
        <v xml:space="preserve"> This policy causes the price of the selected fuel(s) for domestic buyers to approach international market prices. // </v>
      </c>
      <c r="P640" s="440" t="s">
        <v>2030</v>
      </c>
      <c r="Q640" s="440" t="s">
        <v>46</v>
      </c>
      <c r="S640" s="440" t="str">
        <f t="shared" si="47"/>
        <v/>
      </c>
      <c r="T640" s="440" t="str">
        <f t="shared" si="45"/>
        <v/>
      </c>
      <c r="U640" s="441"/>
    </row>
    <row r="641" spans="1:21">
      <c r="A641" s="443" t="s">
        <v>2017</v>
      </c>
      <c r="C641" s="438" t="s">
        <v>10</v>
      </c>
      <c r="D641" s="438" t="s">
        <v>1126</v>
      </c>
      <c r="E641" s="438" t="s">
        <v>1126</v>
      </c>
      <c r="F641" s="438" t="s">
        <v>473</v>
      </c>
      <c r="G641" s="438"/>
      <c r="H641" s="438" t="s">
        <v>470</v>
      </c>
      <c r="I641" s="438"/>
      <c r="J641" s="438">
        <v>723</v>
      </c>
      <c r="K641" s="438" t="s">
        <v>47</v>
      </c>
      <c r="L641" s="438" t="s">
        <v>1888</v>
      </c>
      <c r="N641" s="466" t="s">
        <v>2014</v>
      </c>
      <c r="O641" s="466" t="str">
        <f>INDEX('Standard Descriptions'!$E:$E,MATCH(Guidance!E641,'Standard Descriptions'!$C:$C,0))</f>
        <v xml:space="preserve"> This policy causes the price of the selected fuel(s) for domestic buyers to approach international market prices. // </v>
      </c>
      <c r="P641" s="467" t="s">
        <v>2030</v>
      </c>
      <c r="Q641" s="467" t="s">
        <v>46</v>
      </c>
      <c r="R641" s="467" t="str">
        <f t="shared" ref="R641:R655" si="51">H641&amp;" "&amp;I641</f>
        <v xml:space="preserve">Hard Coal </v>
      </c>
      <c r="S641" s="467" t="str">
        <f t="shared" si="47"/>
        <v>//**Hard Coal : **</v>
      </c>
      <c r="T641" s="443" t="str">
        <f t="shared" si="45"/>
        <v/>
      </c>
    </row>
    <row r="642" spans="1:21">
      <c r="A642" s="443" t="s">
        <v>2017</v>
      </c>
      <c r="C642" s="438" t="s">
        <v>10</v>
      </c>
      <c r="D642" s="438" t="s">
        <v>1126</v>
      </c>
      <c r="E642" s="438" t="s">
        <v>1126</v>
      </c>
      <c r="F642" s="438" t="s">
        <v>49</v>
      </c>
      <c r="G642" s="438"/>
      <c r="H642" s="438" t="s">
        <v>93</v>
      </c>
      <c r="I642" s="438"/>
      <c r="J642" s="438">
        <v>724</v>
      </c>
      <c r="K642" s="438" t="s">
        <v>47</v>
      </c>
      <c r="L642" s="438"/>
      <c r="N642" s="466" t="s">
        <v>2014</v>
      </c>
      <c r="O642" s="466" t="str">
        <f>INDEX('Standard Descriptions'!$E:$E,MATCH(Guidance!E642,'Standard Descriptions'!$C:$C,0))</f>
        <v xml:space="preserve"> This policy causes the price of the selected fuel(s) for domestic buyers to approach international market prices. // </v>
      </c>
      <c r="P642" s="467" t="s">
        <v>2030</v>
      </c>
      <c r="Q642" s="467" t="s">
        <v>46</v>
      </c>
      <c r="R642" s="467" t="str">
        <f t="shared" si="51"/>
        <v xml:space="preserve">Natural Gas </v>
      </c>
      <c r="S642" s="467" t="str">
        <f t="shared" si="47"/>
        <v>//**Natural Gas : **</v>
      </c>
      <c r="T642" s="443" t="str">
        <f t="shared" si="45"/>
        <v/>
      </c>
    </row>
    <row r="643" spans="1:21">
      <c r="A643" s="443" t="s">
        <v>2017</v>
      </c>
      <c r="C643" s="438" t="s">
        <v>10</v>
      </c>
      <c r="D643" s="438" t="s">
        <v>1126</v>
      </c>
      <c r="E643" s="438" t="s">
        <v>1126</v>
      </c>
      <c r="F643" s="438" t="s">
        <v>50</v>
      </c>
      <c r="G643" s="438"/>
      <c r="H643" s="438" t="s">
        <v>94</v>
      </c>
      <c r="I643" s="438"/>
      <c r="J643" s="438">
        <v>725</v>
      </c>
      <c r="K643" s="438" t="s">
        <v>47</v>
      </c>
      <c r="L643" s="438"/>
      <c r="N643" s="466" t="s">
        <v>2014</v>
      </c>
      <c r="O643" s="466" t="str">
        <f>INDEX('Standard Descriptions'!$E:$E,MATCH(Guidance!E643,'Standard Descriptions'!$C:$C,0))</f>
        <v xml:space="preserve"> This policy causes the price of the selected fuel(s) for domestic buyers to approach international market prices. // </v>
      </c>
      <c r="P643" s="467" t="s">
        <v>2030</v>
      </c>
      <c r="Q643" s="467" t="s">
        <v>46</v>
      </c>
      <c r="R643" s="467" t="str">
        <f t="shared" si="51"/>
        <v xml:space="preserve">Nuclear </v>
      </c>
      <c r="S643" s="467" t="str">
        <f t="shared" si="47"/>
        <v>//**Nuclear : **</v>
      </c>
      <c r="T643" s="443" t="str">
        <f t="shared" si="45"/>
        <v/>
      </c>
    </row>
    <row r="644" spans="1:21">
      <c r="A644" s="443" t="s">
        <v>2017</v>
      </c>
      <c r="C644" s="438" t="s">
        <v>10</v>
      </c>
      <c r="D644" s="438" t="s">
        <v>1126</v>
      </c>
      <c r="E644" s="438" t="s">
        <v>1126</v>
      </c>
      <c r="F644" s="438" t="s">
        <v>54</v>
      </c>
      <c r="G644" s="438"/>
      <c r="H644" s="438" t="s">
        <v>98</v>
      </c>
      <c r="I644" s="438"/>
      <c r="J644" s="438">
        <v>726</v>
      </c>
      <c r="K644" s="438" t="s">
        <v>47</v>
      </c>
      <c r="L644" s="438"/>
      <c r="N644" s="466" t="s">
        <v>2014</v>
      </c>
      <c r="O644" s="466" t="str">
        <f>INDEX('Standard Descriptions'!$E:$E,MATCH(Guidance!E644,'Standard Descriptions'!$C:$C,0))</f>
        <v xml:space="preserve"> This policy causes the price of the selected fuel(s) for domestic buyers to approach international market prices. // </v>
      </c>
      <c r="P644" s="467" t="s">
        <v>2030</v>
      </c>
      <c r="Q644" s="467" t="s">
        <v>46</v>
      </c>
      <c r="R644" s="467" t="str">
        <f t="shared" si="51"/>
        <v xml:space="preserve">Biomass </v>
      </c>
      <c r="S644" s="467" t="str">
        <f t="shared" si="47"/>
        <v>//**Biomass : **</v>
      </c>
      <c r="T644" s="443" t="str">
        <f t="shared" ref="T644:T707" si="52">IF(K644="Yes",S644&amp;L644,"")</f>
        <v/>
      </c>
    </row>
    <row r="645" spans="1:21">
      <c r="A645" s="443" t="s">
        <v>2017</v>
      </c>
      <c r="C645" s="438" t="s">
        <v>10</v>
      </c>
      <c r="D645" s="438" t="s">
        <v>1126</v>
      </c>
      <c r="E645" s="438" t="s">
        <v>1126</v>
      </c>
      <c r="F645" s="438" t="s">
        <v>56</v>
      </c>
      <c r="G645" s="438"/>
      <c r="H645" s="438" t="s">
        <v>101</v>
      </c>
      <c r="I645" s="438"/>
      <c r="J645" s="438">
        <v>727</v>
      </c>
      <c r="K645" s="438" t="s">
        <v>47</v>
      </c>
      <c r="L645" s="438"/>
      <c r="N645" s="466" t="s">
        <v>2014</v>
      </c>
      <c r="O645" s="466" t="str">
        <f>INDEX('Standard Descriptions'!$E:$E,MATCH(Guidance!E645,'Standard Descriptions'!$C:$C,0))</f>
        <v xml:space="preserve"> This policy causes the price of the selected fuel(s) for domestic buyers to approach international market prices. // </v>
      </c>
      <c r="P645" s="467" t="s">
        <v>2030</v>
      </c>
      <c r="Q645" s="467" t="s">
        <v>46</v>
      </c>
      <c r="R645" s="467" t="str">
        <f t="shared" si="51"/>
        <v xml:space="preserve">Petroleum Gasoline </v>
      </c>
      <c r="S645" s="467" t="str">
        <f t="shared" ref="S645:S708" si="53">IF(R645="","","//**"&amp;R645&amp;": **")</f>
        <v>//**Petroleum Gasoline : **</v>
      </c>
      <c r="T645" s="443" t="str">
        <f t="shared" si="52"/>
        <v/>
      </c>
    </row>
    <row r="646" spans="1:21">
      <c r="A646" s="443" t="s">
        <v>2017</v>
      </c>
      <c r="C646" s="438" t="s">
        <v>10</v>
      </c>
      <c r="D646" s="438" t="s">
        <v>1126</v>
      </c>
      <c r="E646" s="438" t="s">
        <v>1126</v>
      </c>
      <c r="F646" s="438" t="s">
        <v>57</v>
      </c>
      <c r="G646" s="438"/>
      <c r="H646" s="438" t="s">
        <v>102</v>
      </c>
      <c r="I646" s="438"/>
      <c r="J646" s="438">
        <v>728</v>
      </c>
      <c r="K646" s="438" t="s">
        <v>47</v>
      </c>
      <c r="L646" s="438"/>
      <c r="N646" s="466" t="s">
        <v>2014</v>
      </c>
      <c r="O646" s="466" t="str">
        <f>INDEX('Standard Descriptions'!$E:$E,MATCH(Guidance!E646,'Standard Descriptions'!$C:$C,0))</f>
        <v xml:space="preserve"> This policy causes the price of the selected fuel(s) for domestic buyers to approach international market prices. // </v>
      </c>
      <c r="P646" s="467" t="s">
        <v>2030</v>
      </c>
      <c r="Q646" s="467" t="s">
        <v>46</v>
      </c>
      <c r="R646" s="467" t="str">
        <f t="shared" si="51"/>
        <v xml:space="preserve">Petroleum Diesel </v>
      </c>
      <c r="S646" s="467" t="str">
        <f t="shared" si="53"/>
        <v>//**Petroleum Diesel : **</v>
      </c>
      <c r="T646" s="443" t="str">
        <f t="shared" si="52"/>
        <v/>
      </c>
    </row>
    <row r="647" spans="1:21">
      <c r="A647" s="443" t="s">
        <v>2017</v>
      </c>
      <c r="C647" s="438" t="s">
        <v>10</v>
      </c>
      <c r="D647" s="438" t="s">
        <v>1126</v>
      </c>
      <c r="E647" s="438" t="s">
        <v>1126</v>
      </c>
      <c r="F647" s="438" t="s">
        <v>58</v>
      </c>
      <c r="G647" s="438"/>
      <c r="H647" s="438" t="s">
        <v>103</v>
      </c>
      <c r="I647" s="438"/>
      <c r="J647" s="438">
        <v>729</v>
      </c>
      <c r="K647" s="438" t="s">
        <v>47</v>
      </c>
      <c r="L647" s="438"/>
      <c r="N647" s="466" t="s">
        <v>2014</v>
      </c>
      <c r="O647" s="466" t="str">
        <f>INDEX('Standard Descriptions'!$E:$E,MATCH(Guidance!E647,'Standard Descriptions'!$C:$C,0))</f>
        <v xml:space="preserve"> This policy causes the price of the selected fuel(s) for domestic buyers to approach international market prices. // </v>
      </c>
      <c r="P647" s="467" t="s">
        <v>2030</v>
      </c>
      <c r="Q647" s="467" t="s">
        <v>46</v>
      </c>
      <c r="R647" s="467" t="str">
        <f t="shared" si="51"/>
        <v xml:space="preserve">Biofuel Gasoline </v>
      </c>
      <c r="S647" s="467" t="str">
        <f t="shared" si="53"/>
        <v>//**Biofuel Gasoline : **</v>
      </c>
      <c r="T647" s="443" t="str">
        <f t="shared" si="52"/>
        <v/>
      </c>
    </row>
    <row r="648" spans="1:21">
      <c r="A648" s="443" t="s">
        <v>2017</v>
      </c>
      <c r="C648" s="438" t="s">
        <v>10</v>
      </c>
      <c r="D648" s="438" t="s">
        <v>1126</v>
      </c>
      <c r="E648" s="438" t="s">
        <v>1126</v>
      </c>
      <c r="F648" s="438" t="s">
        <v>59</v>
      </c>
      <c r="G648" s="438"/>
      <c r="H648" s="438" t="s">
        <v>104</v>
      </c>
      <c r="I648" s="438"/>
      <c r="J648" s="438">
        <v>730</v>
      </c>
      <c r="K648" s="438" t="s">
        <v>47</v>
      </c>
      <c r="L648" s="438"/>
      <c r="N648" s="466" t="s">
        <v>2014</v>
      </c>
      <c r="O648" s="466" t="str">
        <f>INDEX('Standard Descriptions'!$E:$E,MATCH(Guidance!E648,'Standard Descriptions'!$C:$C,0))</f>
        <v xml:space="preserve"> This policy causes the price of the selected fuel(s) for domestic buyers to approach international market prices. // </v>
      </c>
      <c r="P648" s="467" t="s">
        <v>2030</v>
      </c>
      <c r="Q648" s="467" t="s">
        <v>46</v>
      </c>
      <c r="R648" s="467" t="str">
        <f t="shared" si="51"/>
        <v xml:space="preserve">Biofuel Diesel </v>
      </c>
      <c r="S648" s="467" t="str">
        <f t="shared" si="53"/>
        <v>//**Biofuel Diesel : **</v>
      </c>
      <c r="T648" s="443" t="str">
        <f t="shared" si="52"/>
        <v/>
      </c>
    </row>
    <row r="649" spans="1:21">
      <c r="A649" s="443" t="s">
        <v>2017</v>
      </c>
      <c r="C649" s="438" t="s">
        <v>10</v>
      </c>
      <c r="D649" s="438" t="s">
        <v>1126</v>
      </c>
      <c r="E649" s="438" t="s">
        <v>1126</v>
      </c>
      <c r="F649" s="438" t="s">
        <v>809</v>
      </c>
      <c r="G649" s="438"/>
      <c r="H649" s="438" t="s">
        <v>810</v>
      </c>
      <c r="I649" s="438"/>
      <c r="J649" s="438">
        <v>731</v>
      </c>
      <c r="K649" s="438" t="s">
        <v>47</v>
      </c>
      <c r="L649" s="438"/>
      <c r="N649" s="466" t="s">
        <v>2014</v>
      </c>
      <c r="O649" s="466" t="str">
        <f>INDEX('Standard Descriptions'!$E:$E,MATCH(Guidance!E649,'Standard Descriptions'!$C:$C,0))</f>
        <v xml:space="preserve"> This policy causes the price of the selected fuel(s) for domestic buyers to approach international market prices. // </v>
      </c>
      <c r="P649" s="467" t="s">
        <v>2030</v>
      </c>
      <c r="Q649" s="467" t="s">
        <v>46</v>
      </c>
      <c r="R649" s="467" t="str">
        <f t="shared" si="51"/>
        <v xml:space="preserve">Jet Fuel/Kerosene </v>
      </c>
      <c r="S649" s="467" t="str">
        <f t="shared" si="53"/>
        <v>//**Jet Fuel/Kerosene : **</v>
      </c>
      <c r="T649" s="443" t="str">
        <f t="shared" si="52"/>
        <v/>
      </c>
    </row>
    <row r="650" spans="1:21">
      <c r="A650" s="443" t="s">
        <v>2017</v>
      </c>
      <c r="C650" s="438" t="s">
        <v>10</v>
      </c>
      <c r="D650" s="438" t="s">
        <v>1126</v>
      </c>
      <c r="E650" s="438" t="s">
        <v>1126</v>
      </c>
      <c r="F650" s="438" t="s">
        <v>466</v>
      </c>
      <c r="G650" s="438"/>
      <c r="H650" s="438" t="s">
        <v>467</v>
      </c>
      <c r="I650" s="438"/>
      <c r="J650" s="438">
        <v>732</v>
      </c>
      <c r="K650" s="438" t="s">
        <v>47</v>
      </c>
      <c r="L650" s="438"/>
      <c r="N650" s="466" t="s">
        <v>2014</v>
      </c>
      <c r="O650" s="466" t="str">
        <f>INDEX('Standard Descriptions'!$E:$E,MATCH(Guidance!E650,'Standard Descriptions'!$C:$C,0))</f>
        <v xml:space="preserve"> This policy causes the price of the selected fuel(s) for domestic buyers to approach international market prices. // </v>
      </c>
      <c r="P650" s="467" t="s">
        <v>2030</v>
      </c>
      <c r="Q650" s="467" t="s">
        <v>46</v>
      </c>
      <c r="R650" s="467" t="str">
        <f t="shared" si="51"/>
        <v xml:space="preserve">Lignite </v>
      </c>
      <c r="S650" s="467" t="str">
        <f t="shared" si="53"/>
        <v>//**Lignite : **</v>
      </c>
      <c r="T650" s="443" t="str">
        <f t="shared" si="52"/>
        <v/>
      </c>
    </row>
    <row r="651" spans="1:21">
      <c r="A651" s="443" t="s">
        <v>2017</v>
      </c>
      <c r="C651" s="438" t="s">
        <v>10</v>
      </c>
      <c r="D651" s="438" t="s">
        <v>1126</v>
      </c>
      <c r="E651" s="438" t="s">
        <v>1126</v>
      </c>
      <c r="F651" s="438" t="s">
        <v>801</v>
      </c>
      <c r="G651" s="438"/>
      <c r="H651" s="438" t="s">
        <v>805</v>
      </c>
      <c r="I651" s="438"/>
      <c r="J651" s="438">
        <v>733</v>
      </c>
      <c r="K651" s="438" t="s">
        <v>47</v>
      </c>
      <c r="L651" s="438"/>
      <c r="N651" s="466" t="s">
        <v>2014</v>
      </c>
      <c r="O651" s="466" t="str">
        <f>INDEX('Standard Descriptions'!$E:$E,MATCH(Guidance!E651,'Standard Descriptions'!$C:$C,0))</f>
        <v xml:space="preserve"> This policy causes the price of the selected fuel(s) for domestic buyers to approach international market prices. // </v>
      </c>
      <c r="P651" s="467" t="s">
        <v>2030</v>
      </c>
      <c r="Q651" s="467" t="s">
        <v>46</v>
      </c>
      <c r="R651" s="467" t="str">
        <f t="shared" si="51"/>
        <v xml:space="preserve">Crude Oil </v>
      </c>
      <c r="S651" s="467" t="str">
        <f t="shared" si="53"/>
        <v>//**Crude Oil : **</v>
      </c>
      <c r="T651" s="443" t="str">
        <f t="shared" si="52"/>
        <v/>
      </c>
    </row>
    <row r="652" spans="1:21">
      <c r="A652" s="443" t="s">
        <v>2017</v>
      </c>
      <c r="C652" s="438" t="s">
        <v>10</v>
      </c>
      <c r="D652" s="438" t="s">
        <v>1126</v>
      </c>
      <c r="E652" s="438" t="s">
        <v>1126</v>
      </c>
      <c r="F652" s="438" t="s">
        <v>811</v>
      </c>
      <c r="G652" s="438"/>
      <c r="H652" s="438" t="s">
        <v>812</v>
      </c>
      <c r="I652" s="438"/>
      <c r="J652" s="438">
        <v>734</v>
      </c>
      <c r="K652" s="438" t="s">
        <v>47</v>
      </c>
      <c r="L652" s="438"/>
      <c r="N652" s="466" t="s">
        <v>2014</v>
      </c>
      <c r="O652" s="466" t="str">
        <f>INDEX('Standard Descriptions'!$E:$E,MATCH(Guidance!E652,'Standard Descriptions'!$C:$C,0))</f>
        <v xml:space="preserve"> This policy causes the price of the selected fuel(s) for domestic buyers to approach international market prices. // </v>
      </c>
      <c r="P652" s="467" t="s">
        <v>2030</v>
      </c>
      <c r="Q652" s="467" t="s">
        <v>46</v>
      </c>
      <c r="R652" s="467" t="str">
        <f t="shared" si="51"/>
        <v xml:space="preserve">Heavy/Residual Fuel Oil </v>
      </c>
      <c r="S652" s="467" t="str">
        <f t="shared" si="53"/>
        <v>//**Heavy/Residual Fuel Oil : **</v>
      </c>
      <c r="T652" s="443" t="str">
        <f t="shared" si="52"/>
        <v/>
      </c>
    </row>
    <row r="653" spans="1:21">
      <c r="A653" s="443" t="s">
        <v>2017</v>
      </c>
      <c r="C653" s="438" t="s">
        <v>10</v>
      </c>
      <c r="D653" s="438" t="s">
        <v>1126</v>
      </c>
      <c r="E653" s="438" t="s">
        <v>1126</v>
      </c>
      <c r="F653" s="438" t="s">
        <v>802</v>
      </c>
      <c r="G653" s="438"/>
      <c r="H653" s="438" t="s">
        <v>806</v>
      </c>
      <c r="I653" s="438"/>
      <c r="J653" s="438">
        <v>735</v>
      </c>
      <c r="K653" s="438" t="s">
        <v>47</v>
      </c>
      <c r="L653" s="438"/>
      <c r="N653" s="466" t="s">
        <v>2014</v>
      </c>
      <c r="O653" s="466" t="str">
        <f>INDEX('Standard Descriptions'!$E:$E,MATCH(Guidance!E653,'Standard Descriptions'!$C:$C,0))</f>
        <v xml:space="preserve"> This policy causes the price of the selected fuel(s) for domestic buyers to approach international market prices. // </v>
      </c>
      <c r="P653" s="467" t="s">
        <v>2030</v>
      </c>
      <c r="Q653" s="467" t="s">
        <v>46</v>
      </c>
      <c r="R653" s="467" t="str">
        <f t="shared" si="51"/>
        <v xml:space="preserve">LPG/Propane/Butane </v>
      </c>
      <c r="S653" s="467" t="str">
        <f t="shared" si="53"/>
        <v>//**LPG/Propane/Butane : **</v>
      </c>
      <c r="T653" s="443" t="str">
        <f t="shared" si="52"/>
        <v/>
      </c>
    </row>
    <row r="654" spans="1:21">
      <c r="A654" s="443" t="s">
        <v>2017</v>
      </c>
      <c r="C654" s="438" t="s">
        <v>10</v>
      </c>
      <c r="D654" s="438" t="s">
        <v>1126</v>
      </c>
      <c r="E654" s="438" t="s">
        <v>1126</v>
      </c>
      <c r="F654" s="438" t="s">
        <v>803</v>
      </c>
      <c r="G654" s="438"/>
      <c r="H654" s="438" t="s">
        <v>807</v>
      </c>
      <c r="I654" s="438"/>
      <c r="J654" s="438">
        <v>736</v>
      </c>
      <c r="K654" s="438" t="s">
        <v>47</v>
      </c>
      <c r="L654" s="438"/>
      <c r="N654" s="466" t="s">
        <v>2014</v>
      </c>
      <c r="O654" s="466" t="str">
        <f>INDEX('Standard Descriptions'!$E:$E,MATCH(Guidance!E654,'Standard Descriptions'!$C:$C,0))</f>
        <v xml:space="preserve"> This policy causes the price of the selected fuel(s) for domestic buyers to approach international market prices. // </v>
      </c>
      <c r="P654" s="467" t="s">
        <v>2030</v>
      </c>
      <c r="Q654" s="467" t="s">
        <v>46</v>
      </c>
      <c r="R654" s="467" t="str">
        <f t="shared" si="51"/>
        <v xml:space="preserve">Municipal Solid Waste </v>
      </c>
      <c r="S654" s="467" t="str">
        <f t="shared" si="53"/>
        <v>//**Municipal Solid Waste : **</v>
      </c>
      <c r="T654" s="443" t="str">
        <f t="shared" si="52"/>
        <v/>
      </c>
    </row>
    <row r="655" spans="1:21">
      <c r="A655" s="443" t="s">
        <v>2017</v>
      </c>
      <c r="C655" s="438" t="s">
        <v>10</v>
      </c>
      <c r="D655" s="438" t="s">
        <v>1126</v>
      </c>
      <c r="E655" s="438" t="s">
        <v>1126</v>
      </c>
      <c r="F655" s="438" t="s">
        <v>804</v>
      </c>
      <c r="G655" s="438"/>
      <c r="H655" s="438" t="s">
        <v>808</v>
      </c>
      <c r="I655" s="438"/>
      <c r="J655" s="438">
        <v>737</v>
      </c>
      <c r="K655" s="438" t="s">
        <v>47</v>
      </c>
      <c r="L655" s="438"/>
      <c r="N655" s="466" t="s">
        <v>2014</v>
      </c>
      <c r="O655" s="466" t="str">
        <f>INDEX('Standard Descriptions'!$E:$E,MATCH(Guidance!E655,'Standard Descriptions'!$C:$C,0))</f>
        <v xml:space="preserve"> This policy causes the price of the selected fuel(s) for domestic buyers to approach international market prices. // </v>
      </c>
      <c r="P655" s="467" t="s">
        <v>2030</v>
      </c>
      <c r="Q655" s="467" t="s">
        <v>46</v>
      </c>
      <c r="R655" s="467" t="str">
        <f t="shared" si="51"/>
        <v xml:space="preserve">Hydrogen </v>
      </c>
      <c r="S655" s="467" t="str">
        <f t="shared" si="53"/>
        <v>//**Hydrogen : **</v>
      </c>
      <c r="T655" s="443" t="str">
        <f t="shared" si="52"/>
        <v/>
      </c>
    </row>
    <row r="656" spans="1:21" s="439" customFormat="1">
      <c r="A656" s="439" t="s">
        <v>2016</v>
      </c>
      <c r="B656" s="456"/>
      <c r="C656" s="439" t="s">
        <v>10</v>
      </c>
      <c r="D656" s="439" t="s">
        <v>26</v>
      </c>
      <c r="E656" s="439" t="str">
        <f>E657</f>
        <v>Additional Fuel Tax Rate by Fuel</v>
      </c>
      <c r="M656" s="456"/>
      <c r="N656" s="469" t="s">
        <v>2014</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2030</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2017</v>
      </c>
      <c r="C657" s="438" t="s">
        <v>10</v>
      </c>
      <c r="D657" s="438" t="s">
        <v>26</v>
      </c>
      <c r="E657" s="438" t="s">
        <v>304</v>
      </c>
      <c r="F657" s="438" t="s">
        <v>55</v>
      </c>
      <c r="G657" s="438"/>
      <c r="H657" s="438" t="s">
        <v>99</v>
      </c>
      <c r="I657" s="438"/>
      <c r="J657" s="438">
        <v>78</v>
      </c>
      <c r="K657" s="438" t="s">
        <v>46</v>
      </c>
      <c r="L657" s="438" t="s">
        <v>1889</v>
      </c>
      <c r="N657" s="466" t="s">
        <v>2014</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2030</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2017</v>
      </c>
      <c r="C658" s="438" t="s">
        <v>10</v>
      </c>
      <c r="D658" s="438" t="s">
        <v>26</v>
      </c>
      <c r="E658" s="438" t="s">
        <v>304</v>
      </c>
      <c r="F658" s="438" t="s">
        <v>473</v>
      </c>
      <c r="G658" s="438"/>
      <c r="H658" s="438" t="s">
        <v>470</v>
      </c>
      <c r="I658" s="438"/>
      <c r="J658" s="438">
        <v>79</v>
      </c>
      <c r="K658" s="438" t="s">
        <v>46</v>
      </c>
      <c r="L658" s="438" t="s">
        <v>1998</v>
      </c>
      <c r="N658" s="466" t="s">
        <v>2014</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2030</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2017</v>
      </c>
      <c r="C659" s="438" t="s">
        <v>10</v>
      </c>
      <c r="D659" s="438" t="s">
        <v>26</v>
      </c>
      <c r="E659" s="438" t="s">
        <v>304</v>
      </c>
      <c r="F659" s="438" t="s">
        <v>49</v>
      </c>
      <c r="G659" s="438"/>
      <c r="H659" s="438" t="s">
        <v>93</v>
      </c>
      <c r="I659" s="438"/>
      <c r="J659" s="438">
        <v>80</v>
      </c>
      <c r="K659" s="438" t="s">
        <v>46</v>
      </c>
      <c r="L659" s="438" t="s">
        <v>1999</v>
      </c>
      <c r="N659" s="466" t="s">
        <v>2014</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2030</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2017</v>
      </c>
      <c r="C660" s="438" t="s">
        <v>10</v>
      </c>
      <c r="D660" s="438" t="s">
        <v>26</v>
      </c>
      <c r="E660" s="438" t="s">
        <v>304</v>
      </c>
      <c r="F660" s="438" t="s">
        <v>50</v>
      </c>
      <c r="G660" s="438"/>
      <c r="H660" s="438" t="s">
        <v>94</v>
      </c>
      <c r="I660" s="438"/>
      <c r="J660" s="438">
        <v>738</v>
      </c>
      <c r="K660" s="438" t="s">
        <v>47</v>
      </c>
      <c r="L660" s="438"/>
      <c r="N660" s="466" t="s">
        <v>2014</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2030</v>
      </c>
      <c r="Q660" s="467" t="s">
        <v>46</v>
      </c>
      <c r="R660" s="467" t="str">
        <f t="shared" si="54"/>
        <v xml:space="preserve">Nuclear </v>
      </c>
      <c r="S660" s="467" t="str">
        <f t="shared" si="53"/>
        <v>//**Nuclear : **</v>
      </c>
      <c r="T660" s="443" t="str">
        <f t="shared" si="52"/>
        <v/>
      </c>
    </row>
    <row r="661" spans="1:20">
      <c r="A661" s="443" t="s">
        <v>2017</v>
      </c>
      <c r="C661" s="438" t="s">
        <v>10</v>
      </c>
      <c r="D661" s="438" t="s">
        <v>26</v>
      </c>
      <c r="E661" s="438" t="s">
        <v>304</v>
      </c>
      <c r="F661" s="438" t="s">
        <v>54</v>
      </c>
      <c r="G661" s="438"/>
      <c r="H661" s="438" t="s">
        <v>98</v>
      </c>
      <c r="I661" s="438"/>
      <c r="J661" s="438">
        <v>739</v>
      </c>
      <c r="K661" s="438" t="s">
        <v>47</v>
      </c>
      <c r="L661" s="438"/>
      <c r="N661" s="466" t="s">
        <v>2014</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2030</v>
      </c>
      <c r="Q661" s="467" t="s">
        <v>46</v>
      </c>
      <c r="R661" s="467" t="str">
        <f t="shared" si="54"/>
        <v xml:space="preserve">Biomass </v>
      </c>
      <c r="S661" s="467" t="str">
        <f t="shared" si="53"/>
        <v>//**Biomass : **</v>
      </c>
      <c r="T661" s="443" t="str">
        <f t="shared" si="52"/>
        <v/>
      </c>
    </row>
    <row r="662" spans="1:20">
      <c r="A662" s="443" t="s">
        <v>2017</v>
      </c>
      <c r="C662" s="438" t="s">
        <v>10</v>
      </c>
      <c r="D662" s="438" t="s">
        <v>26</v>
      </c>
      <c r="E662" s="438" t="s">
        <v>304</v>
      </c>
      <c r="F662" s="438" t="s">
        <v>56</v>
      </c>
      <c r="G662" s="438"/>
      <c r="H662" s="438" t="s">
        <v>101</v>
      </c>
      <c r="I662" s="438"/>
      <c r="J662" s="438">
        <v>81</v>
      </c>
      <c r="K662" s="438" t="s">
        <v>46</v>
      </c>
      <c r="L662" s="438" t="s">
        <v>2000</v>
      </c>
      <c r="N662" s="466" t="s">
        <v>2014</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2030</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2017</v>
      </c>
      <c r="C663" s="438" t="s">
        <v>10</v>
      </c>
      <c r="D663" s="438" t="s">
        <v>26</v>
      </c>
      <c r="E663" s="438" t="s">
        <v>304</v>
      </c>
      <c r="F663" s="438" t="s">
        <v>57</v>
      </c>
      <c r="G663" s="438"/>
      <c r="H663" s="438" t="s">
        <v>102</v>
      </c>
      <c r="I663" s="438"/>
      <c r="J663" s="438">
        <v>82</v>
      </c>
      <c r="K663" s="438" t="s">
        <v>46</v>
      </c>
      <c r="L663" s="438" t="s">
        <v>2001</v>
      </c>
      <c r="N663" s="466" t="s">
        <v>2014</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2030</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2017</v>
      </c>
      <c r="C664" s="438" t="s">
        <v>10</v>
      </c>
      <c r="D664" s="438" t="s">
        <v>26</v>
      </c>
      <c r="E664" s="438" t="s">
        <v>304</v>
      </c>
      <c r="F664" s="438" t="s">
        <v>58</v>
      </c>
      <c r="G664" s="438"/>
      <c r="H664" s="438" t="s">
        <v>103</v>
      </c>
      <c r="I664" s="438"/>
      <c r="J664" s="438">
        <v>740</v>
      </c>
      <c r="K664" s="438" t="s">
        <v>47</v>
      </c>
      <c r="L664" s="438"/>
      <c r="N664" s="466" t="s">
        <v>2014</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2030</v>
      </c>
      <c r="Q664" s="467" t="s">
        <v>46</v>
      </c>
      <c r="R664" s="467" t="str">
        <f t="shared" si="54"/>
        <v xml:space="preserve">Biofuel Gasoline </v>
      </c>
      <c r="S664" s="467" t="str">
        <f t="shared" si="53"/>
        <v>//**Biofuel Gasoline : **</v>
      </c>
      <c r="T664" s="443" t="str">
        <f t="shared" si="52"/>
        <v/>
      </c>
    </row>
    <row r="665" spans="1:20">
      <c r="A665" s="443" t="s">
        <v>2017</v>
      </c>
      <c r="C665" s="438" t="s">
        <v>10</v>
      </c>
      <c r="D665" s="438" t="s">
        <v>26</v>
      </c>
      <c r="E665" s="438" t="s">
        <v>304</v>
      </c>
      <c r="F665" s="438" t="s">
        <v>59</v>
      </c>
      <c r="G665" s="438"/>
      <c r="H665" s="438" t="s">
        <v>104</v>
      </c>
      <c r="I665" s="438"/>
      <c r="J665" s="438">
        <v>741</v>
      </c>
      <c r="K665" s="438" t="s">
        <v>47</v>
      </c>
      <c r="L665" s="438"/>
      <c r="N665" s="466" t="s">
        <v>2014</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2030</v>
      </c>
      <c r="Q665" s="467" t="s">
        <v>46</v>
      </c>
      <c r="R665" s="467" t="str">
        <f t="shared" si="54"/>
        <v xml:space="preserve">Biofuel Diesel </v>
      </c>
      <c r="S665" s="467" t="str">
        <f t="shared" si="53"/>
        <v>//**Biofuel Diesel : **</v>
      </c>
      <c r="T665" s="443" t="str">
        <f t="shared" si="52"/>
        <v/>
      </c>
    </row>
    <row r="666" spans="1:20">
      <c r="A666" s="443" t="s">
        <v>2017</v>
      </c>
      <c r="C666" s="438" t="s">
        <v>10</v>
      </c>
      <c r="D666" s="438" t="s">
        <v>26</v>
      </c>
      <c r="E666" s="438" t="s">
        <v>304</v>
      </c>
      <c r="F666" s="438" t="s">
        <v>809</v>
      </c>
      <c r="G666" s="438"/>
      <c r="H666" s="438" t="s">
        <v>810</v>
      </c>
      <c r="I666" s="438"/>
      <c r="J666" s="438">
        <v>742</v>
      </c>
      <c r="K666" s="438" t="s">
        <v>46</v>
      </c>
      <c r="L666" s="438" t="s">
        <v>2002</v>
      </c>
      <c r="N666" s="466" t="s">
        <v>2014</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2030</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2017</v>
      </c>
      <c r="C667" s="438" t="s">
        <v>10</v>
      </c>
      <c r="D667" s="438" t="s">
        <v>26</v>
      </c>
      <c r="E667" s="438" t="s">
        <v>304</v>
      </c>
      <c r="F667" s="438" t="s">
        <v>78</v>
      </c>
      <c r="G667" s="438"/>
      <c r="H667" s="438" t="s">
        <v>105</v>
      </c>
      <c r="I667" s="438"/>
      <c r="J667" s="438">
        <v>743</v>
      </c>
      <c r="K667" s="438" t="s">
        <v>47</v>
      </c>
      <c r="L667" s="438"/>
      <c r="N667" s="466" t="s">
        <v>2014</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2030</v>
      </c>
      <c r="Q667" s="467" t="s">
        <v>46</v>
      </c>
      <c r="R667" s="467" t="str">
        <f t="shared" si="54"/>
        <v xml:space="preserve">Heat </v>
      </c>
      <c r="S667" s="467" t="str">
        <f t="shared" si="53"/>
        <v>//**Heat : **</v>
      </c>
      <c r="T667" s="443" t="str">
        <f t="shared" si="52"/>
        <v/>
      </c>
    </row>
    <row r="668" spans="1:20">
      <c r="A668" s="443" t="s">
        <v>2017</v>
      </c>
      <c r="C668" s="438" t="s">
        <v>10</v>
      </c>
      <c r="D668" s="438" t="s">
        <v>26</v>
      </c>
      <c r="E668" s="438" t="s">
        <v>304</v>
      </c>
      <c r="F668" s="438" t="s">
        <v>466</v>
      </c>
      <c r="G668" s="438"/>
      <c r="H668" s="438" t="s">
        <v>467</v>
      </c>
      <c r="I668" s="438"/>
      <c r="J668" s="438">
        <v>744</v>
      </c>
      <c r="K668" s="438" t="s">
        <v>46</v>
      </c>
      <c r="L668" s="438" t="s">
        <v>2003</v>
      </c>
      <c r="N668" s="466" t="s">
        <v>2014</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2030</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2017</v>
      </c>
      <c r="C669" s="438" t="s">
        <v>10</v>
      </c>
      <c r="D669" s="438" t="s">
        <v>26</v>
      </c>
      <c r="E669" s="438" t="s">
        <v>304</v>
      </c>
      <c r="F669" s="438" t="s">
        <v>801</v>
      </c>
      <c r="G669" s="438"/>
      <c r="H669" s="438" t="s">
        <v>805</v>
      </c>
      <c r="I669" s="438"/>
      <c r="J669" s="438">
        <v>745</v>
      </c>
      <c r="K669" s="438" t="s">
        <v>46</v>
      </c>
      <c r="L669" s="438" t="s">
        <v>2004</v>
      </c>
      <c r="N669" s="466" t="s">
        <v>2014</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2030</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2017</v>
      </c>
      <c r="C670" s="438" t="s">
        <v>10</v>
      </c>
      <c r="D670" s="438" t="s">
        <v>26</v>
      </c>
      <c r="E670" s="438" t="s">
        <v>304</v>
      </c>
      <c r="F670" s="438" t="s">
        <v>811</v>
      </c>
      <c r="G670" s="438"/>
      <c r="H670" s="438" t="s">
        <v>812</v>
      </c>
      <c r="I670" s="438"/>
      <c r="J670" s="438">
        <v>746</v>
      </c>
      <c r="K670" s="438" t="s">
        <v>46</v>
      </c>
      <c r="L670" s="438" t="s">
        <v>2005</v>
      </c>
      <c r="N670" s="466" t="s">
        <v>2014</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2030</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2017</v>
      </c>
      <c r="C671" s="438" t="s">
        <v>10</v>
      </c>
      <c r="D671" s="438" t="s">
        <v>26</v>
      </c>
      <c r="E671" s="438" t="s">
        <v>304</v>
      </c>
      <c r="F671" s="438" t="s">
        <v>802</v>
      </c>
      <c r="G671" s="438"/>
      <c r="H671" s="438" t="s">
        <v>806</v>
      </c>
      <c r="I671" s="438"/>
      <c r="J671" s="438">
        <v>747</v>
      </c>
      <c r="K671" s="438" t="s">
        <v>46</v>
      </c>
      <c r="L671" s="438" t="s">
        <v>2006</v>
      </c>
      <c r="N671" s="466" t="s">
        <v>2014</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2030</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2017</v>
      </c>
      <c r="C672" s="438" t="s">
        <v>10</v>
      </c>
      <c r="D672" s="438" t="s">
        <v>26</v>
      </c>
      <c r="E672" s="438" t="s">
        <v>304</v>
      </c>
      <c r="F672" s="438" t="s">
        <v>803</v>
      </c>
      <c r="G672" s="438"/>
      <c r="H672" s="438" t="s">
        <v>807</v>
      </c>
      <c r="I672" s="438"/>
      <c r="J672" s="438">
        <v>748</v>
      </c>
      <c r="K672" s="438" t="s">
        <v>47</v>
      </c>
      <c r="L672" s="438"/>
      <c r="N672" s="466" t="s">
        <v>2014</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2030</v>
      </c>
      <c r="Q672" s="467" t="s">
        <v>46</v>
      </c>
      <c r="R672" s="467" t="str">
        <f t="shared" si="54"/>
        <v xml:space="preserve">Municipal Solid Waste </v>
      </c>
      <c r="S672" s="467" t="str">
        <f t="shared" si="53"/>
        <v>//**Municipal Solid Waste : **</v>
      </c>
      <c r="T672" s="443" t="str">
        <f t="shared" si="52"/>
        <v/>
      </c>
    </row>
    <row r="673" spans="1:21">
      <c r="A673" s="443" t="s">
        <v>2017</v>
      </c>
      <c r="C673" s="438" t="s">
        <v>10</v>
      </c>
      <c r="D673" s="438" t="s">
        <v>26</v>
      </c>
      <c r="E673" s="438" t="s">
        <v>304</v>
      </c>
      <c r="F673" s="438" t="s">
        <v>804</v>
      </c>
      <c r="G673" s="438"/>
      <c r="H673" s="438" t="s">
        <v>808</v>
      </c>
      <c r="I673" s="438"/>
      <c r="J673" s="438">
        <v>749</v>
      </c>
      <c r="K673" s="438" t="s">
        <v>47</v>
      </c>
      <c r="L673" s="438"/>
      <c r="N673" s="466" t="s">
        <v>2014</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2030</v>
      </c>
      <c r="Q673" s="467" t="s">
        <v>46</v>
      </c>
      <c r="R673" s="467" t="str">
        <f t="shared" si="54"/>
        <v xml:space="preserve">Hydrogen </v>
      </c>
      <c r="S673" s="467" t="str">
        <f t="shared" si="53"/>
        <v>//**Hydrogen : **</v>
      </c>
      <c r="T673" s="443" t="str">
        <f t="shared" si="52"/>
        <v/>
      </c>
    </row>
    <row r="674" spans="1:21" s="439" customFormat="1">
      <c r="A674" s="439" t="s">
        <v>2016</v>
      </c>
      <c r="B674" s="456"/>
      <c r="C674" s="439" t="s">
        <v>1017</v>
      </c>
      <c r="D674" s="439" t="s">
        <v>331</v>
      </c>
      <c r="E674" s="439" t="s">
        <v>305</v>
      </c>
      <c r="M674" s="456"/>
      <c r="N674" s="469" t="s">
        <v>2014</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2030</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2017</v>
      </c>
      <c r="C675" s="438" t="s">
        <v>1017</v>
      </c>
      <c r="D675" s="438" t="s">
        <v>331</v>
      </c>
      <c r="E675" s="438" t="s">
        <v>305</v>
      </c>
      <c r="F675" s="438" t="s">
        <v>120</v>
      </c>
      <c r="G675" s="438"/>
      <c r="H675" s="438" t="s">
        <v>332</v>
      </c>
      <c r="I675" s="438"/>
      <c r="J675" s="438">
        <v>85</v>
      </c>
      <c r="K675" s="438" t="s">
        <v>47</v>
      </c>
      <c r="L675" s="438" t="s">
        <v>1842</v>
      </c>
      <c r="N675" s="466" t="s">
        <v>2014</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2030</v>
      </c>
      <c r="Q675" s="467" t="s">
        <v>46</v>
      </c>
      <c r="R675" s="467" t="str">
        <f t="shared" ref="R675:R681" si="55">H675&amp;" "&amp;I675</f>
        <v xml:space="preserve">Buildings: Heating </v>
      </c>
      <c r="S675" s="467" t="str">
        <f t="shared" si="53"/>
        <v>//**Buildings: Heating : **</v>
      </c>
      <c r="T675" s="443" t="str">
        <f t="shared" si="52"/>
        <v/>
      </c>
    </row>
    <row r="676" spans="1:21">
      <c r="A676" s="443" t="s">
        <v>2017</v>
      </c>
      <c r="C676" s="438" t="s">
        <v>1017</v>
      </c>
      <c r="D676" s="438" t="s">
        <v>331</v>
      </c>
      <c r="E676" s="438" t="s">
        <v>305</v>
      </c>
      <c r="F676" s="438" t="s">
        <v>121</v>
      </c>
      <c r="G676" s="438"/>
      <c r="H676" s="438" t="s">
        <v>333</v>
      </c>
      <c r="I676" s="438"/>
      <c r="J676" s="438">
        <v>86</v>
      </c>
      <c r="K676" s="438" t="s">
        <v>46</v>
      </c>
      <c r="L676" s="438" t="s">
        <v>1842</v>
      </c>
      <c r="N676" s="466" t="s">
        <v>2014</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2030</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2017</v>
      </c>
      <c r="C677" s="438" t="s">
        <v>1017</v>
      </c>
      <c r="D677" s="438" t="s">
        <v>331</v>
      </c>
      <c r="E677" s="438" t="s">
        <v>305</v>
      </c>
      <c r="F677" s="438" t="s">
        <v>122</v>
      </c>
      <c r="G677" s="438"/>
      <c r="H677" s="438" t="s">
        <v>334</v>
      </c>
      <c r="I677" s="438"/>
      <c r="J677" s="438">
        <v>87</v>
      </c>
      <c r="K677" s="438" t="s">
        <v>46</v>
      </c>
      <c r="L677" s="438" t="s">
        <v>1842</v>
      </c>
      <c r="N677" s="466" t="s">
        <v>2014</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2030</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2017</v>
      </c>
      <c r="C678" s="438" t="s">
        <v>1017</v>
      </c>
      <c r="D678" s="438" t="s">
        <v>331</v>
      </c>
      <c r="E678" s="438" t="s">
        <v>305</v>
      </c>
      <c r="F678" s="438" t="s">
        <v>123</v>
      </c>
      <c r="G678" s="438"/>
      <c r="H678" s="438" t="s">
        <v>335</v>
      </c>
      <c r="I678" s="438"/>
      <c r="J678" s="438">
        <v>88</v>
      </c>
      <c r="K678" s="438" t="s">
        <v>46</v>
      </c>
      <c r="L678" s="438" t="s">
        <v>1842</v>
      </c>
      <c r="N678" s="466" t="s">
        <v>2014</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2030</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2017</v>
      </c>
      <c r="C679" s="438" t="s">
        <v>1017</v>
      </c>
      <c r="D679" s="438" t="s">
        <v>331</v>
      </c>
      <c r="E679" s="438" t="s">
        <v>305</v>
      </c>
      <c r="F679" s="438" t="s">
        <v>124</v>
      </c>
      <c r="G679" s="438"/>
      <c r="H679" s="438" t="s">
        <v>336</v>
      </c>
      <c r="I679" s="438"/>
      <c r="J679" s="438">
        <v>89</v>
      </c>
      <c r="K679" s="438" t="s">
        <v>46</v>
      </c>
      <c r="L679" s="438" t="s">
        <v>1842</v>
      </c>
      <c r="N679" s="466" t="s">
        <v>2014</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2030</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2017</v>
      </c>
      <c r="C680" s="438" t="s">
        <v>1017</v>
      </c>
      <c r="D680" s="438" t="s">
        <v>331</v>
      </c>
      <c r="E680" s="438" t="s">
        <v>305</v>
      </c>
      <c r="F680" s="438" t="s">
        <v>125</v>
      </c>
      <c r="G680" s="438"/>
      <c r="H680" s="438" t="s">
        <v>337</v>
      </c>
      <c r="I680" s="438"/>
      <c r="J680" s="438">
        <v>90</v>
      </c>
      <c r="K680" s="438" t="s">
        <v>46</v>
      </c>
      <c r="L680" s="438" t="s">
        <v>1842</v>
      </c>
      <c r="N680" s="466" t="s">
        <v>2014</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2030</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2016</v>
      </c>
      <c r="B681" s="456"/>
      <c r="C681" s="439" t="s">
        <v>1017</v>
      </c>
      <c r="D681" s="439" t="s">
        <v>331</v>
      </c>
      <c r="E681" s="439" t="s">
        <v>306</v>
      </c>
      <c r="H681" s="440" t="s">
        <v>29</v>
      </c>
      <c r="J681" s="440">
        <v>91</v>
      </c>
      <c r="K681" s="440" t="s">
        <v>46</v>
      </c>
      <c r="L681" s="440" t="s">
        <v>1842</v>
      </c>
      <c r="M681" s="436"/>
      <c r="N681" s="469" t="s">
        <v>2014</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2030</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2016</v>
      </c>
      <c r="B682" s="456"/>
      <c r="C682" s="439" t="s">
        <v>1017</v>
      </c>
      <c r="D682" s="439" t="s">
        <v>331</v>
      </c>
      <c r="E682" s="439" t="s">
        <v>307</v>
      </c>
      <c r="M682" s="436"/>
      <c r="N682" s="469" t="s">
        <v>2014</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2030</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2017</v>
      </c>
      <c r="B683" s="475"/>
      <c r="C683" s="442" t="s">
        <v>1017</v>
      </c>
      <c r="D683" s="442" t="s">
        <v>331</v>
      </c>
      <c r="E683" s="442" t="s">
        <v>307</v>
      </c>
      <c r="F683" s="442" t="s">
        <v>471</v>
      </c>
      <c r="G683" s="442"/>
      <c r="H683" s="442" t="s">
        <v>474</v>
      </c>
      <c r="I683" s="442"/>
      <c r="J683" s="442">
        <v>92</v>
      </c>
      <c r="K683" s="442" t="s">
        <v>46</v>
      </c>
      <c r="L683" s="442" t="s">
        <v>1842</v>
      </c>
      <c r="M683" s="475"/>
      <c r="N683" s="466" t="s">
        <v>2014</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2030</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2017</v>
      </c>
      <c r="B684" s="475"/>
      <c r="C684" s="438" t="s">
        <v>1017</v>
      </c>
      <c r="D684" s="438" t="s">
        <v>331</v>
      </c>
      <c r="E684" s="438" t="s">
        <v>307</v>
      </c>
      <c r="F684" s="438" t="s">
        <v>322</v>
      </c>
      <c r="G684" s="438"/>
      <c r="H684" s="438" t="s">
        <v>553</v>
      </c>
      <c r="I684" s="438"/>
      <c r="J684" s="438">
        <v>93</v>
      </c>
      <c r="K684" s="438" t="s">
        <v>46</v>
      </c>
      <c r="L684" s="438" t="s">
        <v>1842</v>
      </c>
      <c r="N684" s="466" t="s">
        <v>2014</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2030</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2017</v>
      </c>
      <c r="B685" s="475"/>
      <c r="C685" s="438" t="s">
        <v>1017</v>
      </c>
      <c r="D685" s="438" t="s">
        <v>331</v>
      </c>
      <c r="E685" s="438" t="s">
        <v>307</v>
      </c>
      <c r="F685" s="438" t="s">
        <v>80</v>
      </c>
      <c r="G685" s="438"/>
      <c r="H685" s="438" t="s">
        <v>338</v>
      </c>
      <c r="I685" s="438"/>
      <c r="J685" s="438">
        <v>94</v>
      </c>
      <c r="K685" s="438" t="s">
        <v>46</v>
      </c>
      <c r="L685" s="438" t="s">
        <v>1842</v>
      </c>
      <c r="N685" s="466" t="s">
        <v>2014</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2030</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2017</v>
      </c>
      <c r="B686" s="475"/>
      <c r="C686" s="438" t="s">
        <v>1017</v>
      </c>
      <c r="D686" s="438" t="s">
        <v>331</v>
      </c>
      <c r="E686" s="438" t="s">
        <v>307</v>
      </c>
      <c r="F686" s="438" t="s">
        <v>81</v>
      </c>
      <c r="G686" s="438"/>
      <c r="H686" s="438" t="s">
        <v>339</v>
      </c>
      <c r="I686" s="438"/>
      <c r="J686" s="438">
        <v>95</v>
      </c>
      <c r="K686" s="438" t="s">
        <v>46</v>
      </c>
      <c r="L686" s="438" t="s">
        <v>1842</v>
      </c>
      <c r="N686" s="466" t="s">
        <v>2014</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2030</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2017</v>
      </c>
      <c r="B687" s="475"/>
      <c r="C687" s="438" t="s">
        <v>1017</v>
      </c>
      <c r="D687" s="438" t="s">
        <v>331</v>
      </c>
      <c r="E687" s="438" t="s">
        <v>307</v>
      </c>
      <c r="F687" s="438" t="s">
        <v>472</v>
      </c>
      <c r="G687" s="438"/>
      <c r="H687" s="438" t="s">
        <v>476</v>
      </c>
      <c r="I687" s="438"/>
      <c r="J687" s="438">
        <v>96</v>
      </c>
      <c r="K687" s="438" t="s">
        <v>46</v>
      </c>
      <c r="L687" s="438" t="s">
        <v>1842</v>
      </c>
      <c r="N687" s="466" t="s">
        <v>2014</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2030</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2017</v>
      </c>
      <c r="B688" s="475"/>
      <c r="C688" s="438" t="s">
        <v>1017</v>
      </c>
      <c r="D688" s="438" t="s">
        <v>331</v>
      </c>
      <c r="E688" s="438" t="s">
        <v>307</v>
      </c>
      <c r="F688" s="438" t="s">
        <v>82</v>
      </c>
      <c r="G688" s="438"/>
      <c r="H688" s="438" t="s">
        <v>340</v>
      </c>
      <c r="I688" s="438"/>
      <c r="J688" s="438">
        <v>97</v>
      </c>
      <c r="K688" s="438" t="s">
        <v>46</v>
      </c>
      <c r="L688" s="438" t="s">
        <v>1842</v>
      </c>
      <c r="N688" s="466" t="s">
        <v>2014</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2030</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2017</v>
      </c>
      <c r="B689" s="475"/>
      <c r="C689" s="438" t="s">
        <v>1017</v>
      </c>
      <c r="D689" s="438" t="s">
        <v>331</v>
      </c>
      <c r="E689" s="438" t="s">
        <v>307</v>
      </c>
      <c r="F689" s="438" t="s">
        <v>83</v>
      </c>
      <c r="G689" s="438"/>
      <c r="H689" s="438" t="s">
        <v>341</v>
      </c>
      <c r="I689" s="438"/>
      <c r="J689" s="438">
        <v>98</v>
      </c>
      <c r="K689" s="438" t="s">
        <v>46</v>
      </c>
      <c r="L689" s="438" t="s">
        <v>1842</v>
      </c>
      <c r="N689" s="466" t="s">
        <v>2014</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2030</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2017</v>
      </c>
      <c r="B690" s="475"/>
      <c r="C690" s="438" t="s">
        <v>1017</v>
      </c>
      <c r="D690" s="438" t="s">
        <v>331</v>
      </c>
      <c r="E690" s="438" t="s">
        <v>307</v>
      </c>
      <c r="F690" s="438" t="s">
        <v>84</v>
      </c>
      <c r="G690" s="438"/>
      <c r="H690" s="438" t="s">
        <v>342</v>
      </c>
      <c r="I690" s="438"/>
      <c r="J690" s="438">
        <v>99</v>
      </c>
      <c r="K690" s="438" t="s">
        <v>46</v>
      </c>
      <c r="L690" s="438" t="s">
        <v>1842</v>
      </c>
      <c r="N690" s="466" t="s">
        <v>2014</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2030</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2017</v>
      </c>
      <c r="B691" s="475"/>
      <c r="C691" s="438" t="s">
        <v>1017</v>
      </c>
      <c r="D691" s="438" t="s">
        <v>331</v>
      </c>
      <c r="E691" s="438" t="s">
        <v>307</v>
      </c>
      <c r="F691" s="438" t="s">
        <v>325</v>
      </c>
      <c r="G691" s="438"/>
      <c r="H691" s="438" t="s">
        <v>554</v>
      </c>
      <c r="I691" s="438"/>
      <c r="J691" s="438">
        <v>192</v>
      </c>
      <c r="K691" s="438" t="s">
        <v>46</v>
      </c>
      <c r="L691" s="438" t="s">
        <v>1842</v>
      </c>
      <c r="N691" s="466" t="s">
        <v>2014</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2030</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2017</v>
      </c>
      <c r="B692" s="475"/>
      <c r="C692" s="438" t="s">
        <v>1017</v>
      </c>
      <c r="D692" s="438" t="s">
        <v>331</v>
      </c>
      <c r="E692" s="438" t="s">
        <v>307</v>
      </c>
      <c r="F692" s="438" t="s">
        <v>468</v>
      </c>
      <c r="G692" s="438"/>
      <c r="H692" s="438" t="s">
        <v>469</v>
      </c>
      <c r="I692" s="438"/>
      <c r="J692" s="438">
        <v>180</v>
      </c>
      <c r="K692" s="438" t="s">
        <v>46</v>
      </c>
      <c r="L692" s="438" t="s">
        <v>1842</v>
      </c>
      <c r="N692" s="466" t="s">
        <v>2014</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2030</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2017</v>
      </c>
      <c r="B693" s="475"/>
      <c r="C693" s="438" t="s">
        <v>1017</v>
      </c>
      <c r="D693" s="438" t="s">
        <v>331</v>
      </c>
      <c r="E693" s="438" t="s">
        <v>307</v>
      </c>
      <c r="F693" s="438" t="s">
        <v>477</v>
      </c>
      <c r="G693" s="438"/>
      <c r="H693" s="438" t="s">
        <v>479</v>
      </c>
      <c r="I693" s="438"/>
      <c r="J693" s="438">
        <v>183</v>
      </c>
      <c r="K693" s="438" t="s">
        <v>46</v>
      </c>
      <c r="L693" s="438" t="s">
        <v>1842</v>
      </c>
      <c r="N693" s="466" t="s">
        <v>2014</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2030</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2016</v>
      </c>
      <c r="B694" s="436"/>
      <c r="C694" s="440" t="s">
        <v>1017</v>
      </c>
      <c r="D694" s="440" t="s">
        <v>331</v>
      </c>
      <c r="E694" s="440" t="s">
        <v>308</v>
      </c>
      <c r="M694" s="436"/>
      <c r="N694" s="469" t="s">
        <v>2014</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2030</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2017</v>
      </c>
      <c r="B695" s="475"/>
      <c r="C695" s="438" t="s">
        <v>1017</v>
      </c>
      <c r="D695" s="438" t="s">
        <v>331</v>
      </c>
      <c r="E695" s="438" t="s">
        <v>308</v>
      </c>
      <c r="F695" s="438" t="s">
        <v>140</v>
      </c>
      <c r="G695" s="438"/>
      <c r="H695" s="438" t="s">
        <v>343</v>
      </c>
      <c r="I695" s="438"/>
      <c r="J695" s="438">
        <v>100</v>
      </c>
      <c r="K695" s="438" t="s">
        <v>46</v>
      </c>
      <c r="L695" s="438" t="s">
        <v>1842</v>
      </c>
      <c r="N695" s="466" t="s">
        <v>2014</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2030</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2017</v>
      </c>
      <c r="B696" s="475"/>
      <c r="C696" s="438" t="s">
        <v>1017</v>
      </c>
      <c r="D696" s="438" t="s">
        <v>331</v>
      </c>
      <c r="E696" s="438" t="s">
        <v>308</v>
      </c>
      <c r="F696" s="438" t="s">
        <v>141</v>
      </c>
      <c r="G696" s="438"/>
      <c r="H696" s="438" t="s">
        <v>344</v>
      </c>
      <c r="I696" s="438"/>
      <c r="J696" s="438">
        <v>101</v>
      </c>
      <c r="K696" s="438" t="s">
        <v>46</v>
      </c>
      <c r="L696" s="438" t="s">
        <v>1842</v>
      </c>
      <c r="N696" s="466" t="s">
        <v>2014</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2030</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2017</v>
      </c>
      <c r="B697" s="475"/>
      <c r="C697" s="438" t="s">
        <v>1017</v>
      </c>
      <c r="D697" s="438" t="s">
        <v>331</v>
      </c>
      <c r="E697" s="438" t="s">
        <v>308</v>
      </c>
      <c r="F697" s="438" t="s">
        <v>142</v>
      </c>
      <c r="G697" s="438"/>
      <c r="H697" s="438" t="s">
        <v>345</v>
      </c>
      <c r="I697" s="438"/>
      <c r="J697" s="438">
        <v>102</v>
      </c>
      <c r="K697" s="438" t="s">
        <v>46</v>
      </c>
      <c r="L697" s="438" t="s">
        <v>1842</v>
      </c>
      <c r="N697" s="466" t="s">
        <v>2014</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2030</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2017</v>
      </c>
      <c r="B698" s="475"/>
      <c r="C698" s="438" t="s">
        <v>1017</v>
      </c>
      <c r="D698" s="438" t="s">
        <v>331</v>
      </c>
      <c r="E698" s="438" t="s">
        <v>308</v>
      </c>
      <c r="F698" s="438" t="s">
        <v>143</v>
      </c>
      <c r="G698" s="438"/>
      <c r="H698" s="438" t="s">
        <v>346</v>
      </c>
      <c r="I698" s="438"/>
      <c r="J698" s="438">
        <v>103</v>
      </c>
      <c r="K698" s="438" t="s">
        <v>46</v>
      </c>
      <c r="L698" s="438" t="s">
        <v>1842</v>
      </c>
      <c r="N698" s="466" t="s">
        <v>2014</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2030</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2017</v>
      </c>
      <c r="B699" s="475"/>
      <c r="C699" s="438" t="s">
        <v>1017</v>
      </c>
      <c r="D699" s="438" t="s">
        <v>331</v>
      </c>
      <c r="E699" s="438" t="s">
        <v>308</v>
      </c>
      <c r="F699" s="438" t="s">
        <v>765</v>
      </c>
      <c r="G699" s="438"/>
      <c r="H699" s="438" t="s">
        <v>347</v>
      </c>
      <c r="I699" s="438"/>
      <c r="J699" s="438">
        <v>104</v>
      </c>
      <c r="K699" s="438" t="s">
        <v>46</v>
      </c>
      <c r="L699" s="438" t="s">
        <v>1842</v>
      </c>
      <c r="N699" s="466" t="s">
        <v>2014</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2030</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2017</v>
      </c>
      <c r="B700" s="475"/>
      <c r="C700" s="438" t="s">
        <v>1017</v>
      </c>
      <c r="D700" s="438" t="s">
        <v>331</v>
      </c>
      <c r="E700" s="438" t="s">
        <v>308</v>
      </c>
      <c r="F700" s="438" t="s">
        <v>144</v>
      </c>
      <c r="G700" s="438"/>
      <c r="H700" s="438" t="s">
        <v>768</v>
      </c>
      <c r="I700" s="438"/>
      <c r="J700" s="438">
        <v>105</v>
      </c>
      <c r="K700" s="438" t="s">
        <v>46</v>
      </c>
      <c r="L700" s="438" t="s">
        <v>1842</v>
      </c>
      <c r="N700" s="466" t="s">
        <v>2014</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2030</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2017</v>
      </c>
      <c r="B701" s="475"/>
      <c r="C701" s="438" t="s">
        <v>1017</v>
      </c>
      <c r="D701" s="438" t="s">
        <v>331</v>
      </c>
      <c r="E701" s="438" t="s">
        <v>308</v>
      </c>
      <c r="F701" s="438" t="s">
        <v>145</v>
      </c>
      <c r="G701" s="438"/>
      <c r="H701" s="438" t="s">
        <v>348</v>
      </c>
      <c r="I701" s="438"/>
      <c r="J701" s="438">
        <v>106</v>
      </c>
      <c r="K701" s="438" t="s">
        <v>46</v>
      </c>
      <c r="L701" s="438" t="s">
        <v>1842</v>
      </c>
      <c r="N701" s="466" t="s">
        <v>2014</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2030</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2017</v>
      </c>
      <c r="B702" s="475"/>
      <c r="C702" s="438" t="s">
        <v>1017</v>
      </c>
      <c r="D702" s="438" t="s">
        <v>331</v>
      </c>
      <c r="E702" s="438" t="s">
        <v>308</v>
      </c>
      <c r="F702" s="438" t="s">
        <v>146</v>
      </c>
      <c r="G702" s="438"/>
      <c r="H702" s="438" t="s">
        <v>349</v>
      </c>
      <c r="I702" s="438"/>
      <c r="J702" s="438">
        <v>107</v>
      </c>
      <c r="K702" s="438" t="s">
        <v>46</v>
      </c>
      <c r="L702" s="438" t="s">
        <v>1842</v>
      </c>
      <c r="N702" s="466" t="s">
        <v>2014</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2030</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2016</v>
      </c>
      <c r="B703" s="436"/>
      <c r="C703" s="439" t="s">
        <v>1017</v>
      </c>
      <c r="D703" s="439" t="s">
        <v>331</v>
      </c>
      <c r="E703" s="439" t="s">
        <v>309</v>
      </c>
      <c r="M703" s="436"/>
      <c r="N703" s="469" t="s">
        <v>2014</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2030</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2017</v>
      </c>
      <c r="B704" s="475"/>
      <c r="C704" s="438" t="s">
        <v>1017</v>
      </c>
      <c r="D704" s="438" t="s">
        <v>331</v>
      </c>
      <c r="E704" s="438" t="s">
        <v>309</v>
      </c>
      <c r="F704" s="438" t="s">
        <v>541</v>
      </c>
      <c r="G704" s="438"/>
      <c r="H704" s="438" t="s">
        <v>499</v>
      </c>
      <c r="I704" s="438"/>
      <c r="J704" s="438">
        <v>108</v>
      </c>
      <c r="K704" s="438" t="s">
        <v>46</v>
      </c>
      <c r="L704" s="438" t="s">
        <v>1842</v>
      </c>
      <c r="N704" s="466" t="s">
        <v>2014</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2030</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2017</v>
      </c>
      <c r="B705" s="475"/>
      <c r="C705" s="438" t="s">
        <v>1017</v>
      </c>
      <c r="D705" s="438" t="s">
        <v>331</v>
      </c>
      <c r="E705" s="438" t="s">
        <v>309</v>
      </c>
      <c r="F705" s="438" t="s">
        <v>542</v>
      </c>
      <c r="G705" s="438"/>
      <c r="H705" s="438" t="s">
        <v>500</v>
      </c>
      <c r="I705" s="438"/>
      <c r="J705" s="438">
        <v>109</v>
      </c>
      <c r="K705" s="438" t="s">
        <v>46</v>
      </c>
      <c r="L705" s="438" t="s">
        <v>1842</v>
      </c>
      <c r="N705" s="466" t="s">
        <v>2014</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2030</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2017</v>
      </c>
      <c r="B706" s="475"/>
      <c r="C706" s="438" t="s">
        <v>1017</v>
      </c>
      <c r="D706" s="438" t="s">
        <v>331</v>
      </c>
      <c r="E706" s="438" t="s">
        <v>309</v>
      </c>
      <c r="F706" s="438" t="s">
        <v>543</v>
      </c>
      <c r="G706" s="438"/>
      <c r="H706" s="438" t="s">
        <v>501</v>
      </c>
      <c r="I706" s="438"/>
      <c r="J706" s="438">
        <v>110</v>
      </c>
      <c r="K706" s="438" t="s">
        <v>46</v>
      </c>
      <c r="L706" s="438" t="s">
        <v>1842</v>
      </c>
      <c r="N706" s="466" t="s">
        <v>2014</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2030</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2017</v>
      </c>
      <c r="B707" s="475"/>
      <c r="C707" s="438" t="s">
        <v>1017</v>
      </c>
      <c r="D707" s="438" t="s">
        <v>331</v>
      </c>
      <c r="E707" s="438" t="s">
        <v>309</v>
      </c>
      <c r="F707" s="438" t="s">
        <v>544</v>
      </c>
      <c r="G707" s="438"/>
      <c r="H707" s="438" t="s">
        <v>502</v>
      </c>
      <c r="I707" s="438"/>
      <c r="J707" s="438">
        <v>111</v>
      </c>
      <c r="K707" s="438" t="s">
        <v>46</v>
      </c>
      <c r="L707" s="438" t="s">
        <v>1842</v>
      </c>
      <c r="N707" s="466" t="s">
        <v>2014</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2030</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2017</v>
      </c>
      <c r="B708" s="475"/>
      <c r="C708" s="438" t="s">
        <v>1017</v>
      </c>
      <c r="D708" s="438" t="s">
        <v>331</v>
      </c>
      <c r="E708" s="438" t="s">
        <v>309</v>
      </c>
      <c r="F708" s="438" t="s">
        <v>545</v>
      </c>
      <c r="G708" s="438"/>
      <c r="H708" s="438" t="s">
        <v>503</v>
      </c>
      <c r="I708" s="438"/>
      <c r="J708" s="438">
        <v>112</v>
      </c>
      <c r="K708" s="438" t="s">
        <v>46</v>
      </c>
      <c r="L708" s="438" t="s">
        <v>1842</v>
      </c>
      <c r="N708" s="466" t="s">
        <v>2014</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2030</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2017</v>
      </c>
      <c r="B709" s="475"/>
      <c r="C709" s="438" t="s">
        <v>1017</v>
      </c>
      <c r="D709" s="438" t="s">
        <v>331</v>
      </c>
      <c r="E709" s="438" t="s">
        <v>309</v>
      </c>
      <c r="F709" s="438" t="s">
        <v>861</v>
      </c>
      <c r="G709" s="438"/>
      <c r="H709" s="438" t="s">
        <v>1165</v>
      </c>
      <c r="I709" s="438"/>
      <c r="J709" s="438">
        <v>113</v>
      </c>
      <c r="K709" s="438" t="s">
        <v>46</v>
      </c>
      <c r="L709" s="438" t="s">
        <v>1842</v>
      </c>
      <c r="N709" s="466" t="s">
        <v>2014</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2030</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2017</v>
      </c>
      <c r="B710" s="475"/>
      <c r="C710" s="438" t="s">
        <v>1017</v>
      </c>
      <c r="D710" s="438" t="s">
        <v>331</v>
      </c>
      <c r="E710" s="438" t="s">
        <v>309</v>
      </c>
      <c r="F710" s="438" t="s">
        <v>860</v>
      </c>
      <c r="G710" s="438"/>
      <c r="H710" s="438" t="s">
        <v>1166</v>
      </c>
      <c r="I710" s="438"/>
      <c r="J710" s="438">
        <v>523</v>
      </c>
      <c r="K710" s="438" t="s">
        <v>46</v>
      </c>
      <c r="L710" s="438" t="s">
        <v>1842</v>
      </c>
      <c r="N710" s="466" t="s">
        <v>2014</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2030</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2016</v>
      </c>
      <c r="C711" s="440" t="s">
        <v>1017</v>
      </c>
      <c r="D711" s="440" t="s">
        <v>1175</v>
      </c>
      <c r="E711" s="440" t="s">
        <v>1176</v>
      </c>
      <c r="F711" s="440"/>
      <c r="G711" s="440"/>
      <c r="H711" s="440"/>
      <c r="I711" s="440"/>
      <c r="J711" s="440">
        <v>525</v>
      </c>
      <c r="K711" s="440" t="s">
        <v>46</v>
      </c>
      <c r="L711" s="440" t="s">
        <v>1844</v>
      </c>
      <c r="N711" s="469" t="s">
        <v>2014</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2030</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2016</v>
      </c>
      <c r="C712" s="440" t="s">
        <v>1017</v>
      </c>
      <c r="D712" s="440" t="s">
        <v>350</v>
      </c>
      <c r="E712" s="440" t="s">
        <v>310</v>
      </c>
      <c r="F712" s="440"/>
      <c r="G712" s="440"/>
      <c r="H712" s="440"/>
      <c r="I712" s="440"/>
      <c r="J712" s="440"/>
      <c r="K712" s="440"/>
      <c r="L712" s="440"/>
      <c r="N712" s="469" t="s">
        <v>2014</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2030</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2017</v>
      </c>
      <c r="B713" s="475"/>
      <c r="C713" s="438" t="s">
        <v>1017</v>
      </c>
      <c r="D713" s="438" t="s">
        <v>350</v>
      </c>
      <c r="E713" s="438" t="s">
        <v>310</v>
      </c>
      <c r="F713" s="438" t="s">
        <v>120</v>
      </c>
      <c r="G713" s="438"/>
      <c r="H713" s="438" t="s">
        <v>332</v>
      </c>
      <c r="I713" s="438"/>
      <c r="J713" s="438">
        <v>114</v>
      </c>
      <c r="K713" s="438" t="s">
        <v>47</v>
      </c>
      <c r="L713" s="438" t="s">
        <v>1842</v>
      </c>
      <c r="N713" s="466" t="s">
        <v>2014</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2030</v>
      </c>
      <c r="Q713" s="467" t="s">
        <v>46</v>
      </c>
      <c r="R713" s="467" t="str">
        <f t="shared" ref="R713:R719" si="61">H713&amp;" "&amp;I713</f>
        <v xml:space="preserve">Buildings: Heating </v>
      </c>
      <c r="S713" s="467" t="str">
        <f t="shared" si="60"/>
        <v>//**Buildings: Heating : **</v>
      </c>
      <c r="T713" s="443" t="str">
        <f t="shared" si="59"/>
        <v/>
      </c>
    </row>
    <row r="714" spans="1:22">
      <c r="A714" s="474" t="s">
        <v>2017</v>
      </c>
      <c r="B714" s="475"/>
      <c r="C714" s="438" t="s">
        <v>1017</v>
      </c>
      <c r="D714" s="438" t="s">
        <v>350</v>
      </c>
      <c r="E714" s="438" t="s">
        <v>310</v>
      </c>
      <c r="F714" s="438" t="s">
        <v>121</v>
      </c>
      <c r="G714" s="438"/>
      <c r="H714" s="438" t="s">
        <v>333</v>
      </c>
      <c r="I714" s="438"/>
      <c r="J714" s="438">
        <v>115</v>
      </c>
      <c r="K714" s="438" t="s">
        <v>46</v>
      </c>
      <c r="L714" s="438" t="s">
        <v>1842</v>
      </c>
      <c r="N714" s="466" t="s">
        <v>2014</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2030</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2017</v>
      </c>
      <c r="B715" s="475"/>
      <c r="C715" s="438" t="s">
        <v>1017</v>
      </c>
      <c r="D715" s="438" t="s">
        <v>350</v>
      </c>
      <c r="E715" s="438" t="s">
        <v>310</v>
      </c>
      <c r="F715" s="438" t="s">
        <v>122</v>
      </c>
      <c r="G715" s="438"/>
      <c r="H715" s="438" t="s">
        <v>334</v>
      </c>
      <c r="I715" s="438"/>
      <c r="J715" s="438">
        <v>750</v>
      </c>
      <c r="K715" s="438" t="s">
        <v>47</v>
      </c>
      <c r="L715" s="438"/>
      <c r="N715" s="466" t="s">
        <v>2014</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2030</v>
      </c>
      <c r="Q715" s="467" t="s">
        <v>46</v>
      </c>
      <c r="R715" s="467" t="str">
        <f t="shared" si="61"/>
        <v xml:space="preserve">Buildings: Envelope </v>
      </c>
      <c r="S715" s="467" t="str">
        <f t="shared" si="60"/>
        <v>//**Buildings: Envelope : **</v>
      </c>
      <c r="T715" s="443" t="str">
        <f t="shared" si="59"/>
        <v/>
      </c>
    </row>
    <row r="716" spans="1:22">
      <c r="A716" s="474" t="s">
        <v>2017</v>
      </c>
      <c r="B716" s="475"/>
      <c r="C716" s="438" t="s">
        <v>1017</v>
      </c>
      <c r="D716" s="438" t="s">
        <v>350</v>
      </c>
      <c r="E716" s="438" t="s">
        <v>310</v>
      </c>
      <c r="F716" s="438" t="s">
        <v>123</v>
      </c>
      <c r="G716" s="438"/>
      <c r="H716" s="438" t="s">
        <v>335</v>
      </c>
      <c r="I716" s="438"/>
      <c r="J716" s="438">
        <v>117</v>
      </c>
      <c r="K716" s="438" t="s">
        <v>46</v>
      </c>
      <c r="L716" s="438" t="s">
        <v>1842</v>
      </c>
      <c r="N716" s="466" t="s">
        <v>2014</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2030</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2017</v>
      </c>
      <c r="B717" s="475"/>
      <c r="C717" s="438" t="s">
        <v>1017</v>
      </c>
      <c r="D717" s="438" t="s">
        <v>350</v>
      </c>
      <c r="E717" s="438" t="s">
        <v>310</v>
      </c>
      <c r="F717" s="438" t="s">
        <v>124</v>
      </c>
      <c r="G717" s="438"/>
      <c r="H717" s="438" t="s">
        <v>336</v>
      </c>
      <c r="I717" s="438"/>
      <c r="J717" s="438">
        <v>118</v>
      </c>
      <c r="K717" s="438" t="s">
        <v>46</v>
      </c>
      <c r="L717" s="438" t="s">
        <v>1842</v>
      </c>
      <c r="N717" s="466" t="s">
        <v>2014</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2030</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2017</v>
      </c>
      <c r="B718" s="475"/>
      <c r="C718" s="438" t="s">
        <v>1017</v>
      </c>
      <c r="D718" s="438" t="s">
        <v>350</v>
      </c>
      <c r="E718" s="438" t="s">
        <v>310</v>
      </c>
      <c r="F718" s="438" t="s">
        <v>125</v>
      </c>
      <c r="G718" s="438"/>
      <c r="H718" s="438" t="s">
        <v>337</v>
      </c>
      <c r="I718" s="438"/>
      <c r="J718" s="438">
        <v>119</v>
      </c>
      <c r="K718" s="438" t="s">
        <v>46</v>
      </c>
      <c r="L718" s="438" t="s">
        <v>1842</v>
      </c>
      <c r="N718" s="466" t="s">
        <v>2014</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2030</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2016</v>
      </c>
      <c r="B719" s="456"/>
      <c r="C719" s="439" t="s">
        <v>1017</v>
      </c>
      <c r="D719" s="439" t="s">
        <v>350</v>
      </c>
      <c r="E719" s="439" t="s">
        <v>311</v>
      </c>
      <c r="F719" s="439"/>
      <c r="G719" s="439"/>
      <c r="H719" s="439" t="s">
        <v>29</v>
      </c>
      <c r="I719" s="439"/>
      <c r="J719" s="439">
        <v>120</v>
      </c>
      <c r="K719" s="439" t="s">
        <v>46</v>
      </c>
      <c r="L719" s="439" t="s">
        <v>1842</v>
      </c>
      <c r="M719" s="456"/>
      <c r="N719" s="471" t="s">
        <v>2014</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2030</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2016</v>
      </c>
      <c r="B720" s="456"/>
      <c r="C720" s="439" t="s">
        <v>1017</v>
      </c>
      <c r="D720" s="439" t="s">
        <v>350</v>
      </c>
      <c r="E720" s="439" t="s">
        <v>312</v>
      </c>
      <c r="F720" s="439"/>
      <c r="G720" s="439"/>
      <c r="H720" s="439"/>
      <c r="I720" s="439"/>
      <c r="J720" s="439"/>
      <c r="K720" s="439"/>
      <c r="L720" s="439"/>
      <c r="M720" s="456"/>
      <c r="N720" s="471" t="s">
        <v>2014</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2030</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2017</v>
      </c>
      <c r="B721" s="475"/>
      <c r="C721" s="438" t="s">
        <v>1017</v>
      </c>
      <c r="D721" s="438" t="s">
        <v>350</v>
      </c>
      <c r="E721" s="438" t="s">
        <v>312</v>
      </c>
      <c r="F721" s="438" t="s">
        <v>471</v>
      </c>
      <c r="G721" s="438"/>
      <c r="H721" s="438" t="s">
        <v>474</v>
      </c>
      <c r="I721" s="438"/>
      <c r="J721" s="438">
        <v>121</v>
      </c>
      <c r="K721" s="438" t="s">
        <v>46</v>
      </c>
      <c r="L721" s="438" t="s">
        <v>1842</v>
      </c>
      <c r="N721" s="466" t="s">
        <v>2014</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2030</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2017</v>
      </c>
      <c r="B722" s="475"/>
      <c r="C722" s="438" t="s">
        <v>1017</v>
      </c>
      <c r="D722" s="438" t="s">
        <v>350</v>
      </c>
      <c r="E722" s="438" t="s">
        <v>312</v>
      </c>
      <c r="F722" s="438" t="s">
        <v>322</v>
      </c>
      <c r="G722" s="438"/>
      <c r="H722" s="438" t="s">
        <v>553</v>
      </c>
      <c r="I722" s="438"/>
      <c r="J722" s="438">
        <v>122</v>
      </c>
      <c r="K722" s="438" t="s">
        <v>46</v>
      </c>
      <c r="L722" s="438" t="s">
        <v>1842</v>
      </c>
      <c r="N722" s="466" t="s">
        <v>2014</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2030</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2017</v>
      </c>
      <c r="B723" s="475"/>
      <c r="C723" s="438" t="s">
        <v>1017</v>
      </c>
      <c r="D723" s="438" t="s">
        <v>350</v>
      </c>
      <c r="E723" s="438" t="s">
        <v>312</v>
      </c>
      <c r="F723" s="438" t="s">
        <v>80</v>
      </c>
      <c r="G723" s="438"/>
      <c r="H723" s="438" t="s">
        <v>338</v>
      </c>
      <c r="I723" s="438"/>
      <c r="J723" s="438">
        <v>123</v>
      </c>
      <c r="K723" s="438" t="s">
        <v>46</v>
      </c>
      <c r="L723" s="438" t="s">
        <v>1842</v>
      </c>
      <c r="N723" s="466" t="s">
        <v>2014</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2030</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2017</v>
      </c>
      <c r="B724" s="475"/>
      <c r="C724" s="438" t="s">
        <v>1017</v>
      </c>
      <c r="D724" s="438" t="s">
        <v>350</v>
      </c>
      <c r="E724" s="438" t="s">
        <v>312</v>
      </c>
      <c r="F724" s="438" t="s">
        <v>81</v>
      </c>
      <c r="G724" s="438"/>
      <c r="H724" s="438" t="s">
        <v>339</v>
      </c>
      <c r="I724" s="438"/>
      <c r="J724" s="438">
        <v>751</v>
      </c>
      <c r="K724" s="438" t="s">
        <v>47</v>
      </c>
      <c r="L724" s="438"/>
      <c r="N724" s="466" t="s">
        <v>2014</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2030</v>
      </c>
      <c r="Q724" s="467" t="s">
        <v>46</v>
      </c>
      <c r="R724" s="467" t="str">
        <f t="shared" si="62"/>
        <v xml:space="preserve">Electricity: Hydro </v>
      </c>
      <c r="S724" s="467" t="str">
        <f t="shared" si="60"/>
        <v>//**Electricity: Hydro : **</v>
      </c>
      <c r="T724" s="443" t="str">
        <f t="shared" si="59"/>
        <v/>
      </c>
    </row>
    <row r="725" spans="1:21">
      <c r="A725" s="474" t="s">
        <v>2017</v>
      </c>
      <c r="B725" s="475"/>
      <c r="C725" s="438" t="s">
        <v>1017</v>
      </c>
      <c r="D725" s="438" t="s">
        <v>350</v>
      </c>
      <c r="E725" s="438" t="s">
        <v>312</v>
      </c>
      <c r="F725" s="438" t="s">
        <v>472</v>
      </c>
      <c r="G725" s="438"/>
      <c r="H725" s="438" t="s">
        <v>476</v>
      </c>
      <c r="I725" s="438"/>
      <c r="J725" s="438">
        <v>752</v>
      </c>
      <c r="K725" s="438" t="s">
        <v>47</v>
      </c>
      <c r="L725" s="438"/>
      <c r="N725" s="466" t="s">
        <v>2014</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2030</v>
      </c>
      <c r="Q725" s="467" t="s">
        <v>46</v>
      </c>
      <c r="R725" s="467" t="str">
        <f t="shared" si="62"/>
        <v xml:space="preserve">Electricity: Onshore Wind </v>
      </c>
      <c r="S725" s="467" t="str">
        <f t="shared" si="60"/>
        <v>//**Electricity: Onshore Wind : **</v>
      </c>
      <c r="T725" s="443" t="str">
        <f t="shared" si="59"/>
        <v/>
      </c>
    </row>
    <row r="726" spans="1:21">
      <c r="A726" s="474" t="s">
        <v>2017</v>
      </c>
      <c r="B726" s="475"/>
      <c r="C726" s="438" t="s">
        <v>1017</v>
      </c>
      <c r="D726" s="438" t="s">
        <v>350</v>
      </c>
      <c r="E726" s="438" t="s">
        <v>312</v>
      </c>
      <c r="F726" s="438" t="s">
        <v>82</v>
      </c>
      <c r="G726" s="438"/>
      <c r="H726" s="438" t="s">
        <v>340</v>
      </c>
      <c r="I726" s="438"/>
      <c r="J726" s="438">
        <v>753</v>
      </c>
      <c r="K726" s="438" t="s">
        <v>47</v>
      </c>
      <c r="L726" s="438"/>
      <c r="N726" s="466" t="s">
        <v>2014</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2030</v>
      </c>
      <c r="Q726" s="467" t="s">
        <v>46</v>
      </c>
      <c r="R726" s="467" t="str">
        <f t="shared" si="62"/>
        <v xml:space="preserve">Electricity: Solar PV </v>
      </c>
      <c r="S726" s="467" t="str">
        <f t="shared" si="60"/>
        <v>//**Electricity: Solar PV : **</v>
      </c>
      <c r="T726" s="443" t="str">
        <f t="shared" si="59"/>
        <v/>
      </c>
    </row>
    <row r="727" spans="1:21">
      <c r="A727" s="474" t="s">
        <v>2017</v>
      </c>
      <c r="B727" s="475"/>
      <c r="C727" s="438" t="s">
        <v>1017</v>
      </c>
      <c r="D727" s="438" t="s">
        <v>350</v>
      </c>
      <c r="E727" s="438" t="s">
        <v>312</v>
      </c>
      <c r="F727" s="438" t="s">
        <v>83</v>
      </c>
      <c r="G727" s="438"/>
      <c r="H727" s="438" t="s">
        <v>341</v>
      </c>
      <c r="I727" s="438"/>
      <c r="J727" s="438">
        <v>754</v>
      </c>
      <c r="K727" s="438" t="s">
        <v>47</v>
      </c>
      <c r="L727" s="438"/>
      <c r="N727" s="466" t="s">
        <v>2014</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2030</v>
      </c>
      <c r="Q727" s="467" t="s">
        <v>46</v>
      </c>
      <c r="R727" s="467" t="str">
        <f t="shared" si="62"/>
        <v xml:space="preserve">Electricity: Solar Thermal </v>
      </c>
      <c r="S727" s="467" t="str">
        <f t="shared" si="60"/>
        <v>//**Electricity: Solar Thermal : **</v>
      </c>
      <c r="T727" s="443" t="str">
        <f t="shared" si="59"/>
        <v/>
      </c>
    </row>
    <row r="728" spans="1:21">
      <c r="A728" s="474" t="s">
        <v>2017</v>
      </c>
      <c r="B728" s="475"/>
      <c r="C728" s="438" t="s">
        <v>1017</v>
      </c>
      <c r="D728" s="438" t="s">
        <v>350</v>
      </c>
      <c r="E728" s="438" t="s">
        <v>312</v>
      </c>
      <c r="F728" s="438" t="s">
        <v>84</v>
      </c>
      <c r="G728" s="438"/>
      <c r="H728" s="438" t="s">
        <v>342</v>
      </c>
      <c r="I728" s="438"/>
      <c r="J728" s="438">
        <v>124</v>
      </c>
      <c r="K728" s="438" t="s">
        <v>46</v>
      </c>
      <c r="L728" s="438" t="s">
        <v>1842</v>
      </c>
      <c r="N728" s="466" t="s">
        <v>2014</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2030</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2017</v>
      </c>
      <c r="B729" s="475"/>
      <c r="C729" s="438" t="s">
        <v>1017</v>
      </c>
      <c r="D729" s="438" t="s">
        <v>350</v>
      </c>
      <c r="E729" s="438" t="s">
        <v>312</v>
      </c>
      <c r="F729" s="438" t="s">
        <v>325</v>
      </c>
      <c r="G729" s="438"/>
      <c r="H729" s="438" t="s">
        <v>554</v>
      </c>
      <c r="I729" s="438"/>
      <c r="J729" s="438">
        <v>193</v>
      </c>
      <c r="K729" s="438" t="s">
        <v>46</v>
      </c>
      <c r="L729" s="438" t="s">
        <v>1842</v>
      </c>
      <c r="N729" s="466" t="s">
        <v>2014</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2030</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2017</v>
      </c>
      <c r="B730" s="475"/>
      <c r="C730" s="438" t="s">
        <v>1017</v>
      </c>
      <c r="D730" s="438" t="s">
        <v>350</v>
      </c>
      <c r="E730" s="438" t="s">
        <v>312</v>
      </c>
      <c r="F730" s="438" t="s">
        <v>468</v>
      </c>
      <c r="G730" s="438"/>
      <c r="H730" s="438" t="s">
        <v>469</v>
      </c>
      <c r="I730" s="438"/>
      <c r="J730" s="438">
        <v>181</v>
      </c>
      <c r="K730" s="438" t="s">
        <v>46</v>
      </c>
      <c r="L730" s="438" t="s">
        <v>1842</v>
      </c>
      <c r="N730" s="466" t="s">
        <v>2014</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2030</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2017</v>
      </c>
      <c r="B731" s="475"/>
      <c r="C731" s="438" t="s">
        <v>1017</v>
      </c>
      <c r="D731" s="438" t="s">
        <v>350</v>
      </c>
      <c r="E731" s="438" t="s">
        <v>312</v>
      </c>
      <c r="F731" s="438" t="s">
        <v>477</v>
      </c>
      <c r="G731" s="438"/>
      <c r="H731" s="438" t="s">
        <v>479</v>
      </c>
      <c r="I731" s="438"/>
      <c r="J731" s="438">
        <v>755</v>
      </c>
      <c r="K731" s="438" t="s">
        <v>47</v>
      </c>
      <c r="L731" s="438"/>
      <c r="N731" s="466" t="s">
        <v>2014</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2030</v>
      </c>
      <c r="Q731" s="467" t="s">
        <v>46</v>
      </c>
      <c r="R731" s="467" t="str">
        <f t="shared" si="62"/>
        <v xml:space="preserve">Electricity: Offshore Wind </v>
      </c>
      <c r="S731" s="467" t="str">
        <f t="shared" si="60"/>
        <v>//**Electricity: Offshore Wind : **</v>
      </c>
      <c r="T731" s="443" t="str">
        <f t="shared" si="59"/>
        <v/>
      </c>
    </row>
    <row r="732" spans="1:21" s="439" customFormat="1">
      <c r="A732" s="439" t="s">
        <v>2016</v>
      </c>
      <c r="B732" s="456"/>
      <c r="C732" s="439" t="s">
        <v>1017</v>
      </c>
      <c r="D732" s="439" t="s">
        <v>350</v>
      </c>
      <c r="E732" s="439" t="s">
        <v>313</v>
      </c>
      <c r="M732" s="456"/>
      <c r="N732" s="471" t="s">
        <v>2014</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2030</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2017</v>
      </c>
      <c r="B733" s="475"/>
      <c r="C733" s="438" t="s">
        <v>1017</v>
      </c>
      <c r="D733" s="438" t="s">
        <v>350</v>
      </c>
      <c r="E733" s="438" t="s">
        <v>313</v>
      </c>
      <c r="F733" s="438" t="s">
        <v>140</v>
      </c>
      <c r="G733" s="438"/>
      <c r="H733" s="438" t="s">
        <v>343</v>
      </c>
      <c r="I733" s="438"/>
      <c r="J733" s="438">
        <v>125</v>
      </c>
      <c r="K733" s="438" t="s">
        <v>46</v>
      </c>
      <c r="L733" s="438" t="s">
        <v>1842</v>
      </c>
      <c r="N733" s="466" t="s">
        <v>2014</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2030</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2017</v>
      </c>
      <c r="B734" s="475"/>
      <c r="C734" s="438" t="s">
        <v>1017</v>
      </c>
      <c r="D734" s="438" t="s">
        <v>350</v>
      </c>
      <c r="E734" s="438" t="s">
        <v>313</v>
      </c>
      <c r="F734" s="438" t="s">
        <v>141</v>
      </c>
      <c r="G734" s="438"/>
      <c r="H734" s="438" t="s">
        <v>344</v>
      </c>
      <c r="I734" s="438"/>
      <c r="J734" s="438">
        <v>126</v>
      </c>
      <c r="K734" s="438" t="s">
        <v>46</v>
      </c>
      <c r="L734" s="438" t="s">
        <v>1842</v>
      </c>
      <c r="N734" s="466" t="s">
        <v>2014</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2030</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2017</v>
      </c>
      <c r="B735" s="475"/>
      <c r="C735" s="438" t="s">
        <v>1017</v>
      </c>
      <c r="D735" s="438" t="s">
        <v>350</v>
      </c>
      <c r="E735" s="438" t="s">
        <v>313</v>
      </c>
      <c r="F735" s="438" t="s">
        <v>142</v>
      </c>
      <c r="G735" s="438"/>
      <c r="H735" s="438" t="s">
        <v>345</v>
      </c>
      <c r="I735" s="438"/>
      <c r="J735" s="438">
        <v>127</v>
      </c>
      <c r="K735" s="438" t="s">
        <v>46</v>
      </c>
      <c r="L735" s="438" t="s">
        <v>1842</v>
      </c>
      <c r="N735" s="466" t="s">
        <v>2014</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2030</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2017</v>
      </c>
      <c r="B736" s="475"/>
      <c r="C736" s="438" t="s">
        <v>1017</v>
      </c>
      <c r="D736" s="438" t="s">
        <v>350</v>
      </c>
      <c r="E736" s="438" t="s">
        <v>313</v>
      </c>
      <c r="F736" s="438" t="s">
        <v>143</v>
      </c>
      <c r="G736" s="438"/>
      <c r="H736" s="438" t="s">
        <v>346</v>
      </c>
      <c r="I736" s="438"/>
      <c r="J736" s="438">
        <v>128</v>
      </c>
      <c r="K736" s="438" t="s">
        <v>46</v>
      </c>
      <c r="L736" s="438" t="s">
        <v>1842</v>
      </c>
      <c r="N736" s="466" t="s">
        <v>2014</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2030</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2017</v>
      </c>
      <c r="B737" s="475"/>
      <c r="C737" s="438" t="s">
        <v>1017</v>
      </c>
      <c r="D737" s="438" t="s">
        <v>350</v>
      </c>
      <c r="E737" s="438" t="s">
        <v>313</v>
      </c>
      <c r="F737" s="438" t="s">
        <v>765</v>
      </c>
      <c r="G737" s="438"/>
      <c r="H737" s="438" t="s">
        <v>347</v>
      </c>
      <c r="I737" s="438"/>
      <c r="J737" s="438">
        <v>129</v>
      </c>
      <c r="K737" s="438" t="s">
        <v>46</v>
      </c>
      <c r="L737" s="438" t="s">
        <v>1842</v>
      </c>
      <c r="N737" s="466" t="s">
        <v>2014</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2030</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2017</v>
      </c>
      <c r="B738" s="475"/>
      <c r="C738" s="438" t="s">
        <v>1017</v>
      </c>
      <c r="D738" s="438" t="s">
        <v>350</v>
      </c>
      <c r="E738" s="438" t="s">
        <v>313</v>
      </c>
      <c r="F738" s="438" t="s">
        <v>144</v>
      </c>
      <c r="G738" s="438"/>
      <c r="H738" s="438" t="s">
        <v>768</v>
      </c>
      <c r="I738" s="438"/>
      <c r="J738" s="438">
        <v>130</v>
      </c>
      <c r="K738" s="438" t="s">
        <v>46</v>
      </c>
      <c r="L738" s="438" t="s">
        <v>1842</v>
      </c>
      <c r="N738" s="466" t="s">
        <v>2014</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2030</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2017</v>
      </c>
      <c r="B739" s="475"/>
      <c r="C739" s="438" t="s">
        <v>1017</v>
      </c>
      <c r="D739" s="438" t="s">
        <v>350</v>
      </c>
      <c r="E739" s="438" t="s">
        <v>313</v>
      </c>
      <c r="F739" s="438" t="s">
        <v>145</v>
      </c>
      <c r="G739" s="438"/>
      <c r="H739" s="438" t="s">
        <v>348</v>
      </c>
      <c r="I739" s="438"/>
      <c r="J739" s="438">
        <v>131</v>
      </c>
      <c r="K739" s="438" t="s">
        <v>46</v>
      </c>
      <c r="L739" s="438" t="s">
        <v>1842</v>
      </c>
      <c r="N739" s="466" t="s">
        <v>2014</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2030</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2017</v>
      </c>
      <c r="B740" s="475"/>
      <c r="C740" s="438" t="s">
        <v>1017</v>
      </c>
      <c r="D740" s="438" t="s">
        <v>350</v>
      </c>
      <c r="E740" s="438" t="s">
        <v>313</v>
      </c>
      <c r="F740" s="438" t="s">
        <v>146</v>
      </c>
      <c r="G740" s="438"/>
      <c r="H740" s="438" t="s">
        <v>349</v>
      </c>
      <c r="I740" s="438"/>
      <c r="J740" s="438">
        <v>132</v>
      </c>
      <c r="K740" s="438" t="s">
        <v>46</v>
      </c>
      <c r="L740" s="438" t="s">
        <v>1842</v>
      </c>
      <c r="N740" s="466" t="s">
        <v>2014</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2030</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2016</v>
      </c>
      <c r="B741" s="456"/>
      <c r="C741" s="439" t="s">
        <v>1017</v>
      </c>
      <c r="D741" s="439" t="s">
        <v>350</v>
      </c>
      <c r="E741" s="439" t="s">
        <v>314</v>
      </c>
      <c r="M741" s="456"/>
      <c r="N741" s="469" t="s">
        <v>2014</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2030</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2017</v>
      </c>
      <c r="B742" s="475"/>
      <c r="C742" s="438" t="s">
        <v>1017</v>
      </c>
      <c r="D742" s="438" t="s">
        <v>350</v>
      </c>
      <c r="E742" s="438" t="s">
        <v>314</v>
      </c>
      <c r="F742" s="438" t="s">
        <v>541</v>
      </c>
      <c r="G742" s="438"/>
      <c r="H742" s="438" t="s">
        <v>499</v>
      </c>
      <c r="I742" s="438"/>
      <c r="J742" s="438">
        <v>133</v>
      </c>
      <c r="K742" s="438" t="s">
        <v>46</v>
      </c>
      <c r="L742" s="438" t="s">
        <v>1842</v>
      </c>
      <c r="N742" s="466" t="s">
        <v>2014</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2030</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2017</v>
      </c>
      <c r="B743" s="475"/>
      <c r="C743" s="438" t="s">
        <v>1017</v>
      </c>
      <c r="D743" s="438" t="s">
        <v>350</v>
      </c>
      <c r="E743" s="438" t="s">
        <v>314</v>
      </c>
      <c r="F743" s="438" t="s">
        <v>542</v>
      </c>
      <c r="G743" s="438"/>
      <c r="H743" s="438" t="s">
        <v>500</v>
      </c>
      <c r="I743" s="438"/>
      <c r="J743" s="438">
        <v>134</v>
      </c>
      <c r="K743" s="438" t="s">
        <v>46</v>
      </c>
      <c r="L743" s="438" t="s">
        <v>1842</v>
      </c>
      <c r="N743" s="466" t="s">
        <v>2014</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2030</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2017</v>
      </c>
      <c r="B744" s="475"/>
      <c r="C744" s="438" t="s">
        <v>1017</v>
      </c>
      <c r="D744" s="438" t="s">
        <v>350</v>
      </c>
      <c r="E744" s="438" t="s">
        <v>314</v>
      </c>
      <c r="F744" s="438" t="s">
        <v>543</v>
      </c>
      <c r="G744" s="438"/>
      <c r="H744" s="438" t="s">
        <v>501</v>
      </c>
      <c r="I744" s="438"/>
      <c r="J744" s="438">
        <v>135</v>
      </c>
      <c r="K744" s="438" t="s">
        <v>46</v>
      </c>
      <c r="L744" s="438" t="s">
        <v>1842</v>
      </c>
      <c r="N744" s="466" t="s">
        <v>2014</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2030</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2017</v>
      </c>
      <c r="B745" s="475"/>
      <c r="C745" s="438" t="s">
        <v>1017</v>
      </c>
      <c r="D745" s="438" t="s">
        <v>350</v>
      </c>
      <c r="E745" s="438" t="s">
        <v>314</v>
      </c>
      <c r="F745" s="438" t="s">
        <v>544</v>
      </c>
      <c r="G745" s="438"/>
      <c r="H745" s="438" t="s">
        <v>502</v>
      </c>
      <c r="I745" s="438"/>
      <c r="J745" s="438">
        <v>136</v>
      </c>
      <c r="K745" s="438" t="s">
        <v>46</v>
      </c>
      <c r="L745" s="438" t="s">
        <v>1842</v>
      </c>
      <c r="N745" s="466" t="s">
        <v>2014</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2030</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2017</v>
      </c>
      <c r="B746" s="475"/>
      <c r="C746" s="438" t="s">
        <v>1017</v>
      </c>
      <c r="D746" s="438" t="s">
        <v>350</v>
      </c>
      <c r="E746" s="438" t="s">
        <v>314</v>
      </c>
      <c r="F746" s="438" t="s">
        <v>545</v>
      </c>
      <c r="G746" s="438"/>
      <c r="H746" s="438" t="s">
        <v>503</v>
      </c>
      <c r="I746" s="438"/>
      <c r="J746" s="438">
        <v>137</v>
      </c>
      <c r="K746" s="438" t="s">
        <v>46</v>
      </c>
      <c r="L746" s="438" t="s">
        <v>1842</v>
      </c>
      <c r="N746" s="466" t="s">
        <v>2014</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2030</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2017</v>
      </c>
      <c r="B747" s="475"/>
      <c r="C747" s="438" t="s">
        <v>1017</v>
      </c>
      <c r="D747" s="438" t="s">
        <v>350</v>
      </c>
      <c r="E747" s="438" t="s">
        <v>314</v>
      </c>
      <c r="F747" s="438" t="s">
        <v>861</v>
      </c>
      <c r="G747" s="438"/>
      <c r="H747" s="438" t="s">
        <v>1165</v>
      </c>
      <c r="I747" s="438"/>
      <c r="J747" s="438">
        <v>138</v>
      </c>
      <c r="K747" s="438" t="s">
        <v>46</v>
      </c>
      <c r="L747" s="438" t="s">
        <v>1842</v>
      </c>
      <c r="N747" s="466" t="s">
        <v>2014</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2030</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2017</v>
      </c>
      <c r="B748" s="475"/>
      <c r="C748" s="438" t="s">
        <v>1017</v>
      </c>
      <c r="D748" s="438" t="s">
        <v>350</v>
      </c>
      <c r="E748" s="438" t="s">
        <v>314</v>
      </c>
      <c r="F748" s="438" t="s">
        <v>860</v>
      </c>
      <c r="G748" s="438"/>
      <c r="H748" s="438" t="s">
        <v>1166</v>
      </c>
      <c r="I748" s="438"/>
      <c r="J748" s="438">
        <v>524</v>
      </c>
      <c r="K748" s="438" t="s">
        <v>46</v>
      </c>
      <c r="L748" s="438" t="s">
        <v>1842</v>
      </c>
      <c r="N748" s="466" t="s">
        <v>2014</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2030</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2016</v>
      </c>
      <c r="B749" s="436"/>
      <c r="C749" s="440" t="s">
        <v>1197</v>
      </c>
      <c r="D749" s="440" t="s">
        <v>1198</v>
      </c>
      <c r="E749" s="440" t="s">
        <v>1201</v>
      </c>
      <c r="J749" s="440">
        <v>543</v>
      </c>
      <c r="K749" s="440" t="s">
        <v>46</v>
      </c>
      <c r="L749" s="440" t="s">
        <v>1890</v>
      </c>
      <c r="M749" s="436"/>
      <c r="N749" s="469" t="s">
        <v>2014</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2030</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2016</v>
      </c>
      <c r="C750" s="440" t="s">
        <v>1347</v>
      </c>
      <c r="D750" s="440" t="s">
        <v>1348</v>
      </c>
      <c r="E750" s="440" t="str">
        <f>E751</f>
        <v>GRA for Carbon Tax Revenue</v>
      </c>
      <c r="N750" s="469" t="s">
        <v>2014</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2030</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2017</v>
      </c>
      <c r="B751" s="475"/>
      <c r="C751" s="438" t="s">
        <v>1347</v>
      </c>
      <c r="D751" s="438" t="s">
        <v>1348</v>
      </c>
      <c r="E751" s="438" t="s">
        <v>1355</v>
      </c>
      <c r="F751" s="438" t="s">
        <v>1364</v>
      </c>
      <c r="G751" s="438"/>
      <c r="H751" s="438" t="s">
        <v>1369</v>
      </c>
      <c r="I751" s="438"/>
      <c r="J751" s="438">
        <v>545</v>
      </c>
      <c r="K751" s="438" t="s">
        <v>46</v>
      </c>
      <c r="L751" s="438" t="s">
        <v>1847</v>
      </c>
      <c r="N751" s="466" t="s">
        <v>2014</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2030</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2017</v>
      </c>
      <c r="B752" s="475"/>
      <c r="C752" s="438" t="s">
        <v>1347</v>
      </c>
      <c r="D752" s="438" t="s">
        <v>1348</v>
      </c>
      <c r="E752" s="438" t="s">
        <v>1355</v>
      </c>
      <c r="F752" s="438" t="s">
        <v>1365</v>
      </c>
      <c r="G752" s="438"/>
      <c r="H752" s="438" t="s">
        <v>1392</v>
      </c>
      <c r="I752" s="438"/>
      <c r="J752" s="438">
        <v>546</v>
      </c>
      <c r="K752" s="438" t="s">
        <v>46</v>
      </c>
      <c r="L752" s="438" t="s">
        <v>1847</v>
      </c>
      <c r="N752" s="466" t="s">
        <v>2014</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2030</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2017</v>
      </c>
      <c r="B753" s="475"/>
      <c r="C753" s="438" t="s">
        <v>1347</v>
      </c>
      <c r="D753" s="438" t="s">
        <v>1348</v>
      </c>
      <c r="E753" s="438" t="s">
        <v>1355</v>
      </c>
      <c r="F753" s="438" t="s">
        <v>1366</v>
      </c>
      <c r="G753" s="438"/>
      <c r="H753" s="438" t="s">
        <v>1370</v>
      </c>
      <c r="I753" s="438"/>
      <c r="J753" s="438">
        <v>547</v>
      </c>
      <c r="K753" s="438" t="s">
        <v>46</v>
      </c>
      <c r="L753" s="438" t="s">
        <v>1847</v>
      </c>
      <c r="N753" s="466" t="s">
        <v>2014</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2030</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2017</v>
      </c>
      <c r="B754" s="475"/>
      <c r="C754" s="438" t="s">
        <v>1347</v>
      </c>
      <c r="D754" s="438" t="s">
        <v>1348</v>
      </c>
      <c r="E754" s="438" t="s">
        <v>1355</v>
      </c>
      <c r="F754" s="438" t="s">
        <v>1367</v>
      </c>
      <c r="G754" s="438"/>
      <c r="H754" s="438" t="s">
        <v>1371</v>
      </c>
      <c r="I754" s="438"/>
      <c r="J754" s="438">
        <v>548</v>
      </c>
      <c r="K754" s="438" t="s">
        <v>46</v>
      </c>
      <c r="L754" s="438" t="s">
        <v>1847</v>
      </c>
      <c r="N754" s="466" t="s">
        <v>2014</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2030</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2017</v>
      </c>
      <c r="B755" s="475"/>
      <c r="C755" s="438" t="s">
        <v>1347</v>
      </c>
      <c r="D755" s="438" t="s">
        <v>1348</v>
      </c>
      <c r="E755" s="438" t="s">
        <v>1355</v>
      </c>
      <c r="F755" s="438" t="s">
        <v>1368</v>
      </c>
      <c r="G755" s="438"/>
      <c r="H755" s="438" t="s">
        <v>1372</v>
      </c>
      <c r="I755" s="438"/>
      <c r="J755" s="438">
        <v>549</v>
      </c>
      <c r="K755" s="438" t="s">
        <v>46</v>
      </c>
      <c r="L755" s="438" t="s">
        <v>1847</v>
      </c>
      <c r="N755" s="466" t="s">
        <v>2014</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2030</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2016</v>
      </c>
      <c r="B756" s="436"/>
      <c r="C756" s="440" t="s">
        <v>1347</v>
      </c>
      <c r="D756" s="440" t="s">
        <v>1349</v>
      </c>
      <c r="E756" s="440" t="str">
        <f>E757</f>
        <v>GRA for Fuel Tax Revenue</v>
      </c>
      <c r="M756" s="436"/>
      <c r="N756" s="469" t="s">
        <v>2014</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2030</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2017</v>
      </c>
      <c r="B757" s="475"/>
      <c r="C757" s="438" t="s">
        <v>1347</v>
      </c>
      <c r="D757" s="438" t="s">
        <v>1349</v>
      </c>
      <c r="E757" s="438" t="s">
        <v>1356</v>
      </c>
      <c r="F757" s="438" t="s">
        <v>1364</v>
      </c>
      <c r="G757" s="438"/>
      <c r="H757" s="438" t="s">
        <v>1369</v>
      </c>
      <c r="I757" s="438"/>
      <c r="J757" s="438">
        <v>550</v>
      </c>
      <c r="K757" s="438" t="s">
        <v>46</v>
      </c>
      <c r="L757" s="438" t="s">
        <v>1847</v>
      </c>
      <c r="N757" s="466" t="s">
        <v>2014</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2030</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2017</v>
      </c>
      <c r="B758" s="475"/>
      <c r="C758" s="438" t="s">
        <v>1347</v>
      </c>
      <c r="D758" s="438" t="s">
        <v>1349</v>
      </c>
      <c r="E758" s="438" t="s">
        <v>1356</v>
      </c>
      <c r="F758" s="438" t="s">
        <v>1365</v>
      </c>
      <c r="G758" s="438"/>
      <c r="H758" s="438" t="s">
        <v>1392</v>
      </c>
      <c r="I758" s="438"/>
      <c r="J758" s="438">
        <v>551</v>
      </c>
      <c r="K758" s="438" t="s">
        <v>46</v>
      </c>
      <c r="L758" s="438" t="s">
        <v>1847</v>
      </c>
      <c r="N758" s="466" t="s">
        <v>2014</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2030</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2017</v>
      </c>
      <c r="B759" s="475"/>
      <c r="C759" s="438" t="s">
        <v>1347</v>
      </c>
      <c r="D759" s="438" t="s">
        <v>1349</v>
      </c>
      <c r="E759" s="438" t="s">
        <v>1356</v>
      </c>
      <c r="F759" s="438" t="s">
        <v>1366</v>
      </c>
      <c r="G759" s="438"/>
      <c r="H759" s="438" t="s">
        <v>1370</v>
      </c>
      <c r="I759" s="438"/>
      <c r="J759" s="438">
        <v>552</v>
      </c>
      <c r="K759" s="438" t="s">
        <v>46</v>
      </c>
      <c r="L759" s="438" t="s">
        <v>1847</v>
      </c>
      <c r="N759" s="466" t="s">
        <v>2014</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2030</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2017</v>
      </c>
      <c r="B760" s="475"/>
      <c r="C760" s="438" t="s">
        <v>1347</v>
      </c>
      <c r="D760" s="438" t="s">
        <v>1349</v>
      </c>
      <c r="E760" s="438" t="s">
        <v>1356</v>
      </c>
      <c r="F760" s="438" t="s">
        <v>1367</v>
      </c>
      <c r="G760" s="438"/>
      <c r="H760" s="438" t="s">
        <v>1371</v>
      </c>
      <c r="I760" s="438"/>
      <c r="J760" s="438">
        <v>553</v>
      </c>
      <c r="K760" s="438" t="s">
        <v>46</v>
      </c>
      <c r="L760" s="438" t="s">
        <v>1847</v>
      </c>
      <c r="N760" s="466" t="s">
        <v>2014</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2030</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2017</v>
      </c>
      <c r="B761" s="475"/>
      <c r="C761" s="438" t="s">
        <v>1347</v>
      </c>
      <c r="D761" s="438" t="s">
        <v>1349</v>
      </c>
      <c r="E761" s="438" t="s">
        <v>1356</v>
      </c>
      <c r="F761" s="438" t="s">
        <v>1368</v>
      </c>
      <c r="G761" s="438"/>
      <c r="H761" s="438" t="s">
        <v>1372</v>
      </c>
      <c r="I761" s="438"/>
      <c r="J761" s="438">
        <v>554</v>
      </c>
      <c r="K761" s="438" t="s">
        <v>46</v>
      </c>
      <c r="L761" s="438" t="s">
        <v>1847</v>
      </c>
      <c r="N761" s="466" t="s">
        <v>2014</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2030</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2016</v>
      </c>
      <c r="B762" s="436"/>
      <c r="C762" s="440" t="s">
        <v>1347</v>
      </c>
      <c r="D762" s="440" t="s">
        <v>482</v>
      </c>
      <c r="E762" s="440" t="str">
        <f>E763</f>
        <v>GRA for EV Subsidy</v>
      </c>
      <c r="M762" s="436"/>
      <c r="N762" s="469" t="s">
        <v>2014</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2030</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2017</v>
      </c>
      <c r="B763" s="475"/>
      <c r="C763" s="438" t="s">
        <v>1347</v>
      </c>
      <c r="D763" s="438" t="s">
        <v>482</v>
      </c>
      <c r="E763" s="438" t="s">
        <v>1357</v>
      </c>
      <c r="F763" s="438" t="s">
        <v>1364</v>
      </c>
      <c r="G763" s="438"/>
      <c r="H763" s="438" t="s">
        <v>1369</v>
      </c>
      <c r="I763" s="438"/>
      <c r="J763" s="438">
        <v>555</v>
      </c>
      <c r="K763" s="438" t="s">
        <v>46</v>
      </c>
      <c r="L763" s="438" t="s">
        <v>1847</v>
      </c>
      <c r="N763" s="466" t="s">
        <v>2014</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2030</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2017</v>
      </c>
      <c r="B764" s="475"/>
      <c r="C764" s="438" t="s">
        <v>1347</v>
      </c>
      <c r="D764" s="438" t="s">
        <v>482</v>
      </c>
      <c r="E764" s="438" t="s">
        <v>1357</v>
      </c>
      <c r="F764" s="438" t="s">
        <v>1365</v>
      </c>
      <c r="G764" s="438"/>
      <c r="H764" s="438" t="s">
        <v>1392</v>
      </c>
      <c r="I764" s="438"/>
      <c r="J764" s="438">
        <v>556</v>
      </c>
      <c r="K764" s="438" t="s">
        <v>46</v>
      </c>
      <c r="L764" s="438" t="s">
        <v>1847</v>
      </c>
      <c r="N764" s="466" t="s">
        <v>2014</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2030</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2017</v>
      </c>
      <c r="B765" s="475"/>
      <c r="C765" s="438" t="s">
        <v>1347</v>
      </c>
      <c r="D765" s="438" t="s">
        <v>482</v>
      </c>
      <c r="E765" s="438" t="s">
        <v>1357</v>
      </c>
      <c r="F765" s="438" t="s">
        <v>1366</v>
      </c>
      <c r="G765" s="438"/>
      <c r="H765" s="438" t="s">
        <v>1370</v>
      </c>
      <c r="I765" s="438"/>
      <c r="J765" s="438">
        <v>557</v>
      </c>
      <c r="K765" s="438" t="s">
        <v>46</v>
      </c>
      <c r="L765" s="438" t="s">
        <v>1847</v>
      </c>
      <c r="N765" s="466" t="s">
        <v>2014</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2030</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2017</v>
      </c>
      <c r="B766" s="475"/>
      <c r="C766" s="438" t="s">
        <v>1347</v>
      </c>
      <c r="D766" s="438" t="s">
        <v>482</v>
      </c>
      <c r="E766" s="438" t="s">
        <v>1357</v>
      </c>
      <c r="F766" s="438" t="s">
        <v>1367</v>
      </c>
      <c r="G766" s="438"/>
      <c r="H766" s="438" t="s">
        <v>1371</v>
      </c>
      <c r="I766" s="438"/>
      <c r="J766" s="438">
        <v>558</v>
      </c>
      <c r="K766" s="438" t="s">
        <v>46</v>
      </c>
      <c r="L766" s="438" t="s">
        <v>1847</v>
      </c>
      <c r="N766" s="466" t="s">
        <v>2014</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2030</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2017</v>
      </c>
      <c r="B767" s="475"/>
      <c r="C767" s="438" t="s">
        <v>1347</v>
      </c>
      <c r="D767" s="438" t="s">
        <v>482</v>
      </c>
      <c r="E767" s="438" t="s">
        <v>1357</v>
      </c>
      <c r="F767" s="438" t="s">
        <v>1368</v>
      </c>
      <c r="G767" s="438"/>
      <c r="H767" s="438" t="s">
        <v>1372</v>
      </c>
      <c r="I767" s="438"/>
      <c r="J767" s="438">
        <v>559</v>
      </c>
      <c r="K767" s="438" t="s">
        <v>46</v>
      </c>
      <c r="L767" s="438" t="s">
        <v>1847</v>
      </c>
      <c r="N767" s="466" t="s">
        <v>2014</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2030</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2016</v>
      </c>
      <c r="B768" s="436"/>
      <c r="C768" s="440" t="s">
        <v>1347</v>
      </c>
      <c r="D768" s="440" t="s">
        <v>1350</v>
      </c>
      <c r="E768" s="440" t="str">
        <f>E769</f>
        <v>GRA for Electricity Generation Subsidies</v>
      </c>
      <c r="M768" s="436"/>
      <c r="N768" s="469" t="s">
        <v>2014</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2030</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2017</v>
      </c>
      <c r="B769" s="475"/>
      <c r="C769" s="438" t="s">
        <v>1347</v>
      </c>
      <c r="D769" s="438" t="s">
        <v>1350</v>
      </c>
      <c r="E769" s="438" t="s">
        <v>1358</v>
      </c>
      <c r="F769" s="438" t="s">
        <v>1364</v>
      </c>
      <c r="G769" s="438"/>
      <c r="H769" s="438" t="s">
        <v>1369</v>
      </c>
      <c r="I769" s="438"/>
      <c r="J769" s="438">
        <v>560</v>
      </c>
      <c r="K769" s="438" t="s">
        <v>46</v>
      </c>
      <c r="L769" s="438" t="s">
        <v>1847</v>
      </c>
      <c r="N769" s="466" t="s">
        <v>2014</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2030</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2017</v>
      </c>
      <c r="B770" s="475"/>
      <c r="C770" s="438" t="s">
        <v>1347</v>
      </c>
      <c r="D770" s="438" t="s">
        <v>1350</v>
      </c>
      <c r="E770" s="438" t="s">
        <v>1358</v>
      </c>
      <c r="F770" s="438" t="s">
        <v>1365</v>
      </c>
      <c r="G770" s="438"/>
      <c r="H770" s="438" t="s">
        <v>1392</v>
      </c>
      <c r="I770" s="438"/>
      <c r="J770" s="438">
        <v>561</v>
      </c>
      <c r="K770" s="438" t="s">
        <v>46</v>
      </c>
      <c r="L770" s="438" t="s">
        <v>1847</v>
      </c>
      <c r="N770" s="466" t="s">
        <v>2014</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2030</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2017</v>
      </c>
      <c r="B771" s="475"/>
      <c r="C771" s="438" t="s">
        <v>1347</v>
      </c>
      <c r="D771" s="438" t="s">
        <v>1350</v>
      </c>
      <c r="E771" s="438" t="s">
        <v>1358</v>
      </c>
      <c r="F771" s="438" t="s">
        <v>1366</v>
      </c>
      <c r="G771" s="438"/>
      <c r="H771" s="438" t="s">
        <v>1370</v>
      </c>
      <c r="I771" s="438"/>
      <c r="J771" s="438">
        <v>562</v>
      </c>
      <c r="K771" s="438" t="s">
        <v>46</v>
      </c>
      <c r="L771" s="438" t="s">
        <v>1847</v>
      </c>
      <c r="N771" s="466" t="s">
        <v>2014</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2030</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2017</v>
      </c>
      <c r="B772" s="475"/>
      <c r="C772" s="438" t="s">
        <v>1347</v>
      </c>
      <c r="D772" s="438" t="s">
        <v>1350</v>
      </c>
      <c r="E772" s="438" t="s">
        <v>1358</v>
      </c>
      <c r="F772" s="438" t="s">
        <v>1367</v>
      </c>
      <c r="G772" s="438"/>
      <c r="H772" s="438" t="s">
        <v>1371</v>
      </c>
      <c r="I772" s="438"/>
      <c r="J772" s="438">
        <v>563</v>
      </c>
      <c r="K772" s="438" t="s">
        <v>46</v>
      </c>
      <c r="L772" s="438" t="s">
        <v>1847</v>
      </c>
      <c r="N772" s="466" t="s">
        <v>2014</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2030</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2017</v>
      </c>
      <c r="B773" s="475"/>
      <c r="C773" s="438" t="s">
        <v>1347</v>
      </c>
      <c r="D773" s="438" t="s">
        <v>1350</v>
      </c>
      <c r="E773" s="438" t="s">
        <v>1358</v>
      </c>
      <c r="F773" s="438" t="s">
        <v>1368</v>
      </c>
      <c r="G773" s="438"/>
      <c r="H773" s="438" t="s">
        <v>1372</v>
      </c>
      <c r="I773" s="438"/>
      <c r="J773" s="438">
        <v>564</v>
      </c>
      <c r="K773" s="438" t="s">
        <v>46</v>
      </c>
      <c r="L773" s="438" t="s">
        <v>1847</v>
      </c>
      <c r="N773" s="466" t="s">
        <v>2014</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2030</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2016</v>
      </c>
      <c r="B774" s="436"/>
      <c r="C774" s="440" t="s">
        <v>1347</v>
      </c>
      <c r="D774" s="440" t="s">
        <v>1351</v>
      </c>
      <c r="E774" s="440" t="str">
        <f>E775</f>
        <v>GRA for Electricity Capacity Construction Subsidies</v>
      </c>
      <c r="M774" s="436"/>
      <c r="N774" s="469" t="s">
        <v>2014</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2030</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2017</v>
      </c>
      <c r="B775" s="475"/>
      <c r="C775" s="438" t="s">
        <v>1347</v>
      </c>
      <c r="D775" s="438" t="s">
        <v>1351</v>
      </c>
      <c r="E775" s="438" t="s">
        <v>1359</v>
      </c>
      <c r="F775" s="438" t="s">
        <v>1364</v>
      </c>
      <c r="G775" s="438"/>
      <c r="H775" s="438" t="s">
        <v>1369</v>
      </c>
      <c r="I775" s="438"/>
      <c r="J775" s="438">
        <v>565</v>
      </c>
      <c r="K775" s="438" t="s">
        <v>46</v>
      </c>
      <c r="L775" s="438" t="s">
        <v>1847</v>
      </c>
      <c r="N775" s="466" t="s">
        <v>2014</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2030</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2017</v>
      </c>
      <c r="B776" s="475"/>
      <c r="C776" s="438" t="s">
        <v>1347</v>
      </c>
      <c r="D776" s="438" t="s">
        <v>1351</v>
      </c>
      <c r="E776" s="438" t="s">
        <v>1359</v>
      </c>
      <c r="F776" s="438" t="s">
        <v>1365</v>
      </c>
      <c r="G776" s="438"/>
      <c r="H776" s="438" t="s">
        <v>1392</v>
      </c>
      <c r="I776" s="438"/>
      <c r="J776" s="438">
        <v>566</v>
      </c>
      <c r="K776" s="438" t="s">
        <v>46</v>
      </c>
      <c r="L776" s="438" t="s">
        <v>1847</v>
      </c>
      <c r="N776" s="466" t="s">
        <v>2014</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2030</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2017</v>
      </c>
      <c r="B777" s="475"/>
      <c r="C777" s="438" t="s">
        <v>1347</v>
      </c>
      <c r="D777" s="438" t="s">
        <v>1351</v>
      </c>
      <c r="E777" s="438" t="s">
        <v>1359</v>
      </c>
      <c r="F777" s="438" t="s">
        <v>1366</v>
      </c>
      <c r="G777" s="438"/>
      <c r="H777" s="438" t="s">
        <v>1370</v>
      </c>
      <c r="I777" s="438"/>
      <c r="J777" s="438">
        <v>567</v>
      </c>
      <c r="K777" s="438" t="s">
        <v>46</v>
      </c>
      <c r="L777" s="438" t="s">
        <v>1847</v>
      </c>
      <c r="N777" s="466" t="s">
        <v>2014</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2030</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2017</v>
      </c>
      <c r="B778" s="475"/>
      <c r="C778" s="438" t="s">
        <v>1347</v>
      </c>
      <c r="D778" s="438" t="s">
        <v>1351</v>
      </c>
      <c r="E778" s="438" t="s">
        <v>1359</v>
      </c>
      <c r="F778" s="438" t="s">
        <v>1367</v>
      </c>
      <c r="G778" s="438"/>
      <c r="H778" s="438" t="s">
        <v>1371</v>
      </c>
      <c r="I778" s="438"/>
      <c r="J778" s="438">
        <v>568</v>
      </c>
      <c r="K778" s="438" t="s">
        <v>46</v>
      </c>
      <c r="L778" s="438" t="s">
        <v>1847</v>
      </c>
      <c r="N778" s="466" t="s">
        <v>2014</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2030</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2017</v>
      </c>
      <c r="B779" s="475"/>
      <c r="C779" s="438" t="s">
        <v>1347</v>
      </c>
      <c r="D779" s="438" t="s">
        <v>1351</v>
      </c>
      <c r="E779" s="438" t="s">
        <v>1359</v>
      </c>
      <c r="F779" s="438" t="s">
        <v>1368</v>
      </c>
      <c r="G779" s="438"/>
      <c r="H779" s="438" t="s">
        <v>1372</v>
      </c>
      <c r="I779" s="438"/>
      <c r="J779" s="438">
        <v>569</v>
      </c>
      <c r="K779" s="438" t="s">
        <v>46</v>
      </c>
      <c r="L779" s="438" t="s">
        <v>1847</v>
      </c>
      <c r="N779" s="466" t="s">
        <v>2014</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2030</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2016</v>
      </c>
      <c r="B780" s="436"/>
      <c r="C780" s="440" t="s">
        <v>1347</v>
      </c>
      <c r="D780" s="440" t="s">
        <v>277</v>
      </c>
      <c r="E780" s="440" t="str">
        <f>E781</f>
        <v>GRA for Distributed Solar Subsidy</v>
      </c>
      <c r="M780" s="436"/>
      <c r="N780" s="469" t="s">
        <v>2014</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2030</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2017</v>
      </c>
      <c r="B781" s="475"/>
      <c r="C781" s="438" t="s">
        <v>1347</v>
      </c>
      <c r="D781" s="438" t="s">
        <v>277</v>
      </c>
      <c r="E781" s="438" t="s">
        <v>1360</v>
      </c>
      <c r="F781" s="438" t="s">
        <v>1364</v>
      </c>
      <c r="G781" s="438"/>
      <c r="H781" s="438" t="s">
        <v>1369</v>
      </c>
      <c r="I781" s="438"/>
      <c r="J781" s="438">
        <v>570</v>
      </c>
      <c r="K781" s="438" t="s">
        <v>46</v>
      </c>
      <c r="L781" s="438" t="s">
        <v>1847</v>
      </c>
      <c r="N781" s="466" t="s">
        <v>2014</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2030</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2017</v>
      </c>
      <c r="B782" s="475"/>
      <c r="C782" s="438" t="s">
        <v>1347</v>
      </c>
      <c r="D782" s="438" t="s">
        <v>277</v>
      </c>
      <c r="E782" s="438" t="s">
        <v>1360</v>
      </c>
      <c r="F782" s="438" t="s">
        <v>1365</v>
      </c>
      <c r="G782" s="438"/>
      <c r="H782" s="438" t="s">
        <v>1392</v>
      </c>
      <c r="I782" s="438"/>
      <c r="J782" s="438">
        <v>571</v>
      </c>
      <c r="K782" s="438" t="s">
        <v>46</v>
      </c>
      <c r="L782" s="438" t="s">
        <v>1847</v>
      </c>
      <c r="N782" s="466" t="s">
        <v>2014</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2030</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2017</v>
      </c>
      <c r="B783" s="475"/>
      <c r="C783" s="438" t="s">
        <v>1347</v>
      </c>
      <c r="D783" s="438" t="s">
        <v>277</v>
      </c>
      <c r="E783" s="438" t="s">
        <v>1360</v>
      </c>
      <c r="F783" s="438" t="s">
        <v>1366</v>
      </c>
      <c r="G783" s="438"/>
      <c r="H783" s="438" t="s">
        <v>1370</v>
      </c>
      <c r="I783" s="438"/>
      <c r="J783" s="438">
        <v>572</v>
      </c>
      <c r="K783" s="438" t="s">
        <v>46</v>
      </c>
      <c r="L783" s="438" t="s">
        <v>1847</v>
      </c>
      <c r="N783" s="466" t="s">
        <v>2014</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2030</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2017</v>
      </c>
      <c r="B784" s="475"/>
      <c r="C784" s="438" t="s">
        <v>1347</v>
      </c>
      <c r="D784" s="438" t="s">
        <v>277</v>
      </c>
      <c r="E784" s="438" t="s">
        <v>1360</v>
      </c>
      <c r="F784" s="438" t="s">
        <v>1367</v>
      </c>
      <c r="G784" s="438"/>
      <c r="H784" s="438" t="s">
        <v>1371</v>
      </c>
      <c r="I784" s="438"/>
      <c r="J784" s="438">
        <v>573</v>
      </c>
      <c r="K784" s="438" t="s">
        <v>46</v>
      </c>
      <c r="L784" s="438" t="s">
        <v>1847</v>
      </c>
      <c r="N784" s="466" t="s">
        <v>2014</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2030</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2017</v>
      </c>
      <c r="B785" s="475"/>
      <c r="C785" s="438" t="s">
        <v>1347</v>
      </c>
      <c r="D785" s="438" t="s">
        <v>277</v>
      </c>
      <c r="E785" s="438" t="s">
        <v>1360</v>
      </c>
      <c r="F785" s="438" t="s">
        <v>1368</v>
      </c>
      <c r="G785" s="438"/>
      <c r="H785" s="438" t="s">
        <v>1372</v>
      </c>
      <c r="I785" s="438"/>
      <c r="J785" s="438">
        <v>574</v>
      </c>
      <c r="K785" s="438" t="s">
        <v>46</v>
      </c>
      <c r="L785" s="438" t="s">
        <v>1847</v>
      </c>
      <c r="N785" s="466" t="s">
        <v>2014</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2030</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2016</v>
      </c>
      <c r="B786" s="436"/>
      <c r="C786" s="440" t="s">
        <v>1347</v>
      </c>
      <c r="D786" s="440" t="s">
        <v>1352</v>
      </c>
      <c r="E786" s="440" t="str">
        <f>E787</f>
        <v>GRA for Fuel Subsidies</v>
      </c>
      <c r="M786" s="436"/>
      <c r="N786" s="469" t="s">
        <v>2014</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2030</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2017</v>
      </c>
      <c r="B787" s="475"/>
      <c r="C787" s="438" t="s">
        <v>1347</v>
      </c>
      <c r="D787" s="438" t="s">
        <v>1352</v>
      </c>
      <c r="E787" s="438" t="s">
        <v>1361</v>
      </c>
      <c r="F787" s="438" t="s">
        <v>1364</v>
      </c>
      <c r="G787" s="438"/>
      <c r="H787" s="438" t="s">
        <v>1369</v>
      </c>
      <c r="I787" s="438"/>
      <c r="J787" s="438">
        <v>575</v>
      </c>
      <c r="K787" s="438" t="s">
        <v>46</v>
      </c>
      <c r="L787" s="438" t="s">
        <v>1847</v>
      </c>
      <c r="N787" s="466" t="s">
        <v>2014</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2030</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2017</v>
      </c>
      <c r="B788" s="475"/>
      <c r="C788" s="438" t="s">
        <v>1347</v>
      </c>
      <c r="D788" s="438" t="s">
        <v>1352</v>
      </c>
      <c r="E788" s="438" t="s">
        <v>1361</v>
      </c>
      <c r="F788" s="438" t="s">
        <v>1365</v>
      </c>
      <c r="G788" s="438"/>
      <c r="H788" s="438" t="s">
        <v>1392</v>
      </c>
      <c r="I788" s="438"/>
      <c r="J788" s="438">
        <v>576</v>
      </c>
      <c r="K788" s="438" t="s">
        <v>46</v>
      </c>
      <c r="L788" s="438" t="s">
        <v>1847</v>
      </c>
      <c r="N788" s="466" t="s">
        <v>2014</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2030</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2017</v>
      </c>
      <c r="B789" s="475"/>
      <c r="C789" s="438" t="s">
        <v>1347</v>
      </c>
      <c r="D789" s="438" t="s">
        <v>1352</v>
      </c>
      <c r="E789" s="438" t="s">
        <v>1361</v>
      </c>
      <c r="F789" s="438" t="s">
        <v>1366</v>
      </c>
      <c r="G789" s="438"/>
      <c r="H789" s="438" t="s">
        <v>1370</v>
      </c>
      <c r="I789" s="438"/>
      <c r="J789" s="438">
        <v>577</v>
      </c>
      <c r="K789" s="438" t="s">
        <v>46</v>
      </c>
      <c r="L789" s="438" t="s">
        <v>1847</v>
      </c>
      <c r="N789" s="466" t="s">
        <v>2014</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2030</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2017</v>
      </c>
      <c r="B790" s="475"/>
      <c r="C790" s="438" t="s">
        <v>1347</v>
      </c>
      <c r="D790" s="438" t="s">
        <v>1352</v>
      </c>
      <c r="E790" s="438" t="s">
        <v>1361</v>
      </c>
      <c r="F790" s="438" t="s">
        <v>1367</v>
      </c>
      <c r="G790" s="438"/>
      <c r="H790" s="438" t="s">
        <v>1371</v>
      </c>
      <c r="I790" s="438"/>
      <c r="J790" s="438">
        <v>578</v>
      </c>
      <c r="K790" s="438" t="s">
        <v>46</v>
      </c>
      <c r="L790" s="438" t="s">
        <v>1847</v>
      </c>
      <c r="N790" s="466" t="s">
        <v>2014</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2030</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2017</v>
      </c>
      <c r="B791" s="475"/>
      <c r="C791" s="438" t="s">
        <v>1347</v>
      </c>
      <c r="D791" s="438" t="s">
        <v>1352</v>
      </c>
      <c r="E791" s="438" t="s">
        <v>1361</v>
      </c>
      <c r="F791" s="438" t="s">
        <v>1368</v>
      </c>
      <c r="G791" s="438"/>
      <c r="H791" s="438" t="s">
        <v>1372</v>
      </c>
      <c r="I791" s="438"/>
      <c r="J791" s="438">
        <v>579</v>
      </c>
      <c r="K791" s="438" t="s">
        <v>46</v>
      </c>
      <c r="L791" s="438" t="s">
        <v>1847</v>
      </c>
      <c r="N791" s="466" t="s">
        <v>2014</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2030</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2016</v>
      </c>
      <c r="B792" s="436"/>
      <c r="C792" s="440" t="s">
        <v>1347</v>
      </c>
      <c r="D792" s="440" t="s">
        <v>1353</v>
      </c>
      <c r="E792" s="440" t="str">
        <f>E793</f>
        <v>GRA for National Debt Interest</v>
      </c>
      <c r="M792" s="436"/>
      <c r="N792" s="469" t="s">
        <v>2014</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2030</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2017</v>
      </c>
      <c r="B793" s="475"/>
      <c r="C793" s="438" t="s">
        <v>1347</v>
      </c>
      <c r="D793" s="438" t="s">
        <v>1353</v>
      </c>
      <c r="E793" s="438" t="s">
        <v>1362</v>
      </c>
      <c r="F793" s="438" t="s">
        <v>1364</v>
      </c>
      <c r="G793" s="438"/>
      <c r="H793" s="438" t="s">
        <v>1369</v>
      </c>
      <c r="I793" s="438"/>
      <c r="J793" s="438">
        <v>580</v>
      </c>
      <c r="K793" s="438" t="s">
        <v>46</v>
      </c>
      <c r="L793" s="438" t="s">
        <v>1847</v>
      </c>
      <c r="N793" s="466" t="s">
        <v>2014</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2030</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2017</v>
      </c>
      <c r="B794" s="475"/>
      <c r="C794" s="438" t="s">
        <v>1347</v>
      </c>
      <c r="D794" s="438" t="s">
        <v>1353</v>
      </c>
      <c r="E794" s="438" t="s">
        <v>1362</v>
      </c>
      <c r="F794" s="438" t="s">
        <v>1365</v>
      </c>
      <c r="G794" s="438"/>
      <c r="H794" s="438" t="s">
        <v>1392</v>
      </c>
      <c r="I794" s="438"/>
      <c r="J794" s="438">
        <v>581</v>
      </c>
      <c r="K794" s="438" t="s">
        <v>46</v>
      </c>
      <c r="L794" s="438" t="s">
        <v>1847</v>
      </c>
      <c r="N794" s="466" t="s">
        <v>2014</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2030</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2017</v>
      </c>
      <c r="B795" s="475"/>
      <c r="C795" s="438" t="s">
        <v>1347</v>
      </c>
      <c r="D795" s="438" t="s">
        <v>1353</v>
      </c>
      <c r="E795" s="438" t="s">
        <v>1362</v>
      </c>
      <c r="F795" s="438" t="s">
        <v>1366</v>
      </c>
      <c r="G795" s="438"/>
      <c r="H795" s="438" t="s">
        <v>1370</v>
      </c>
      <c r="I795" s="438"/>
      <c r="J795" s="438">
        <v>582</v>
      </c>
      <c r="K795" s="438" t="s">
        <v>46</v>
      </c>
      <c r="L795" s="438" t="s">
        <v>1847</v>
      </c>
      <c r="N795" s="466" t="s">
        <v>2014</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2030</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2017</v>
      </c>
      <c r="B796" s="475"/>
      <c r="C796" s="438" t="s">
        <v>1347</v>
      </c>
      <c r="D796" s="438" t="s">
        <v>1353</v>
      </c>
      <c r="E796" s="438" t="s">
        <v>1362</v>
      </c>
      <c r="F796" s="438" t="s">
        <v>1367</v>
      </c>
      <c r="G796" s="438"/>
      <c r="H796" s="438" t="s">
        <v>1371</v>
      </c>
      <c r="I796" s="438"/>
      <c r="J796" s="438">
        <v>583</v>
      </c>
      <c r="K796" s="438" t="s">
        <v>46</v>
      </c>
      <c r="L796" s="438" t="s">
        <v>1847</v>
      </c>
      <c r="N796" s="466" t="s">
        <v>2014</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2030</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2017</v>
      </c>
      <c r="B797" s="475"/>
      <c r="C797" s="438" t="s">
        <v>1347</v>
      </c>
      <c r="D797" s="438" t="s">
        <v>1353</v>
      </c>
      <c r="E797" s="438" t="s">
        <v>1362</v>
      </c>
      <c r="F797" s="438" t="s">
        <v>1368</v>
      </c>
      <c r="G797" s="438"/>
      <c r="H797" s="438" t="s">
        <v>1372</v>
      </c>
      <c r="I797" s="438"/>
      <c r="J797" s="438">
        <v>584</v>
      </c>
      <c r="K797" s="438" t="s">
        <v>46</v>
      </c>
      <c r="L797" s="438" t="s">
        <v>1847</v>
      </c>
      <c r="N797" s="466" t="s">
        <v>2014</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2030</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2016</v>
      </c>
      <c r="B798" s="436"/>
      <c r="C798" s="440" t="s">
        <v>1347</v>
      </c>
      <c r="D798" s="440" t="s">
        <v>1354</v>
      </c>
      <c r="E798" s="440" t="str">
        <f>E799</f>
        <v>GRA for Remaining Government Cash Flow Changes</v>
      </c>
      <c r="M798" s="436"/>
      <c r="N798" s="469" t="s">
        <v>2014</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2030</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2017</v>
      </c>
      <c r="B799" s="475"/>
      <c r="C799" s="438" t="s">
        <v>1347</v>
      </c>
      <c r="D799" s="438" t="s">
        <v>1354</v>
      </c>
      <c r="E799" s="438" t="s">
        <v>1363</v>
      </c>
      <c r="F799" s="438" t="s">
        <v>1364</v>
      </c>
      <c r="G799" s="438"/>
      <c r="H799" s="438" t="s">
        <v>1369</v>
      </c>
      <c r="I799" s="438"/>
      <c r="J799" s="438">
        <v>585</v>
      </c>
      <c r="K799" s="438" t="s">
        <v>46</v>
      </c>
      <c r="L799" s="438" t="s">
        <v>1847</v>
      </c>
      <c r="N799" s="466" t="s">
        <v>2014</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2030</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2017</v>
      </c>
      <c r="B800" s="475"/>
      <c r="C800" s="438" t="s">
        <v>1347</v>
      </c>
      <c r="D800" s="438" t="s">
        <v>1354</v>
      </c>
      <c r="E800" s="438" t="s">
        <v>1363</v>
      </c>
      <c r="F800" s="438" t="s">
        <v>1365</v>
      </c>
      <c r="G800" s="438"/>
      <c r="H800" s="438" t="s">
        <v>1392</v>
      </c>
      <c r="I800" s="438"/>
      <c r="J800" s="438">
        <v>586</v>
      </c>
      <c r="K800" s="438" t="s">
        <v>46</v>
      </c>
      <c r="L800" s="438" t="s">
        <v>1847</v>
      </c>
      <c r="N800" s="466" t="s">
        <v>2014</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2030</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2017</v>
      </c>
      <c r="B801" s="475"/>
      <c r="C801" s="438" t="s">
        <v>1347</v>
      </c>
      <c r="D801" s="438" t="s">
        <v>1354</v>
      </c>
      <c r="E801" s="438" t="s">
        <v>1363</v>
      </c>
      <c r="F801" s="438" t="s">
        <v>1366</v>
      </c>
      <c r="G801" s="438"/>
      <c r="H801" s="438" t="s">
        <v>1370</v>
      </c>
      <c r="I801" s="438"/>
      <c r="J801" s="438">
        <v>587</v>
      </c>
      <c r="K801" s="438" t="s">
        <v>46</v>
      </c>
      <c r="L801" s="438" t="s">
        <v>1847</v>
      </c>
      <c r="N801" s="466" t="s">
        <v>2014</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2030</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2017</v>
      </c>
      <c r="B802" s="475"/>
      <c r="C802" s="438" t="s">
        <v>1347</v>
      </c>
      <c r="D802" s="438" t="s">
        <v>1354</v>
      </c>
      <c r="E802" s="438" t="s">
        <v>1363</v>
      </c>
      <c r="F802" s="438" t="s">
        <v>1367</v>
      </c>
      <c r="G802" s="438"/>
      <c r="H802" s="438" t="s">
        <v>1371</v>
      </c>
      <c r="I802" s="438"/>
      <c r="J802" s="438">
        <v>588</v>
      </c>
      <c r="K802" s="438" t="s">
        <v>46</v>
      </c>
      <c r="L802" s="438" t="s">
        <v>1847</v>
      </c>
      <c r="N802" s="466" t="s">
        <v>2014</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2030</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2017</v>
      </c>
      <c r="B803" s="475"/>
      <c r="C803" s="438" t="s">
        <v>1347</v>
      </c>
      <c r="D803" s="438" t="s">
        <v>1354</v>
      </c>
      <c r="E803" s="438" t="s">
        <v>1363</v>
      </c>
      <c r="F803" s="438" t="s">
        <v>1368</v>
      </c>
      <c r="G803" s="438"/>
      <c r="H803" s="438" t="s">
        <v>1372</v>
      </c>
      <c r="I803" s="438"/>
      <c r="J803" s="438">
        <v>589</v>
      </c>
      <c r="K803" s="438" t="s">
        <v>46</v>
      </c>
      <c r="L803" s="438" t="s">
        <v>1847</v>
      </c>
      <c r="N803" s="466" t="s">
        <v>2014</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2030</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40" sqref="B40"/>
    </sheetView>
  </sheetViews>
  <sheetFormatPr defaultColWidth="9.140625" defaultRowHeight="15"/>
  <cols>
    <col min="1" max="2" width="76.85546875" style="59" bestFit="1" customWidth="1"/>
    <col min="3" max="16384" width="9.140625" style="59"/>
  </cols>
  <sheetData>
    <row r="1" spans="1:2">
      <c r="A1" s="486" t="s">
        <v>1189</v>
      </c>
      <c r="B1" s="486"/>
    </row>
    <row r="2" spans="1:2">
      <c r="A2" s="105" t="s">
        <v>1190</v>
      </c>
      <c r="B2" s="105" t="s">
        <v>1191</v>
      </c>
    </row>
    <row r="3" spans="1:2">
      <c r="A3" s="106" t="s">
        <v>375</v>
      </c>
      <c r="B3" s="59" t="str">
        <f>A3</f>
        <v>million metric tons / year</v>
      </c>
    </row>
    <row r="4" spans="1:2">
      <c r="A4" s="106" t="s">
        <v>1295</v>
      </c>
      <c r="B4" s="127" t="s">
        <v>1426</v>
      </c>
    </row>
    <row r="5" spans="1:2">
      <c r="A5" s="107" t="s">
        <v>624</v>
      </c>
      <c r="B5" s="59" t="str">
        <f t="shared" ref="B5:B24" si="0">A5</f>
        <v>thousand metric tons / year</v>
      </c>
    </row>
    <row r="6" spans="1:2">
      <c r="A6" s="107" t="s">
        <v>1296</v>
      </c>
      <c r="B6" s="127" t="s">
        <v>1427</v>
      </c>
    </row>
    <row r="7" spans="1:2">
      <c r="A7" s="107" t="s">
        <v>1391</v>
      </c>
      <c r="B7" s="127" t="s">
        <v>1428</v>
      </c>
    </row>
    <row r="8" spans="1:2">
      <c r="A8" s="107" t="s">
        <v>1297</v>
      </c>
      <c r="B8" s="127" t="s">
        <v>2045</v>
      </c>
    </row>
    <row r="9" spans="1:2">
      <c r="A9" s="107" t="s">
        <v>1338</v>
      </c>
      <c r="B9" s="127" t="s">
        <v>2046</v>
      </c>
    </row>
    <row r="10" spans="1:2">
      <c r="A10" s="107" t="s">
        <v>1238</v>
      </c>
      <c r="B10" s="59" t="str">
        <f t="shared" si="0"/>
        <v>jobs</v>
      </c>
    </row>
    <row r="11" spans="1:2">
      <c r="A11" s="107" t="s">
        <v>1285</v>
      </c>
      <c r="B11" s="59" t="str">
        <f t="shared" si="0"/>
        <v>incidents / year</v>
      </c>
    </row>
    <row r="12" spans="1:2">
      <c r="A12" s="107" t="s">
        <v>1260</v>
      </c>
      <c r="B12" s="59" t="str">
        <f t="shared" si="0"/>
        <v>% change</v>
      </c>
    </row>
    <row r="13" spans="1:2">
      <c r="A13" s="107" t="s">
        <v>1298</v>
      </c>
      <c r="B13" s="127" t="s">
        <v>1429</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1299</v>
      </c>
      <c r="B17" s="127" t="s">
        <v>1430</v>
      </c>
    </row>
    <row r="18" spans="1:2">
      <c r="A18" s="107" t="s">
        <v>795</v>
      </c>
      <c r="B18" s="59" t="str">
        <f t="shared" si="0"/>
        <v>cubic km / yr</v>
      </c>
    </row>
    <row r="19" spans="1:2">
      <c r="A19" s="107" t="s">
        <v>701</v>
      </c>
      <c r="B19" s="127" t="s">
        <v>1431</v>
      </c>
    </row>
    <row r="20" spans="1:2">
      <c r="A20" s="107" t="s">
        <v>702</v>
      </c>
      <c r="B20" s="127" t="s">
        <v>1432</v>
      </c>
    </row>
    <row r="21" spans="1:2">
      <c r="A21" s="107" t="s">
        <v>504</v>
      </c>
      <c r="B21" s="59" t="str">
        <f t="shared" si="0"/>
        <v>million vehicles / year</v>
      </c>
    </row>
    <row r="22" spans="1:2">
      <c r="A22" s="107" t="s">
        <v>679</v>
      </c>
      <c r="B22" s="59" t="str">
        <f t="shared" si="0"/>
        <v>thousand vehicles / year</v>
      </c>
    </row>
    <row r="23" spans="1:2">
      <c r="A23" s="107" t="s">
        <v>678</v>
      </c>
      <c r="B23" s="59" t="str">
        <f t="shared" si="0"/>
        <v>million vehicles</v>
      </c>
    </row>
    <row r="24" spans="1:2">
      <c r="A24" s="107" t="s">
        <v>710</v>
      </c>
      <c r="B24" s="59" t="str">
        <f t="shared" si="0"/>
        <v>thousand vehicles</v>
      </c>
    </row>
    <row r="25" spans="1:2">
      <c r="A25" s="107" t="s">
        <v>481</v>
      </c>
      <c r="B25" s="127" t="s">
        <v>1702</v>
      </c>
    </row>
    <row r="26" spans="1:2">
      <c r="A26" s="121" t="s">
        <v>1300</v>
      </c>
      <c r="B26" s="127" t="s">
        <v>1433</v>
      </c>
    </row>
    <row r="27" spans="1:2">
      <c r="A27" s="107" t="s">
        <v>684</v>
      </c>
      <c r="B27" s="127" t="s">
        <v>1434</v>
      </c>
    </row>
    <row r="28" spans="1:2">
      <c r="A28" s="107" t="s">
        <v>685</v>
      </c>
      <c r="B28" s="127" t="s">
        <v>1435</v>
      </c>
    </row>
    <row r="29" spans="1:2">
      <c r="A29" s="107" t="s">
        <v>616</v>
      </c>
      <c r="B29" s="127" t="s">
        <v>1434</v>
      </c>
    </row>
    <row r="30" spans="1:2">
      <c r="A30" s="107" t="s">
        <v>981</v>
      </c>
      <c r="B30" s="127" t="s">
        <v>1434</v>
      </c>
    </row>
    <row r="31" spans="1:2">
      <c r="A31" s="107" t="s">
        <v>751</v>
      </c>
      <c r="B31" s="127" t="s">
        <v>1702</v>
      </c>
    </row>
    <row r="32" spans="1:2">
      <c r="A32" s="107" t="s">
        <v>1301</v>
      </c>
      <c r="B32" s="127" t="s">
        <v>1436</v>
      </c>
    </row>
    <row r="33" spans="1:2">
      <c r="A33" s="107" t="s">
        <v>1302</v>
      </c>
      <c r="B33" s="127" t="s">
        <v>1437</v>
      </c>
    </row>
    <row r="34" spans="1:2">
      <c r="A34" s="107" t="s">
        <v>1303</v>
      </c>
      <c r="B34" s="127" t="s">
        <v>1438</v>
      </c>
    </row>
    <row r="35" spans="1:2">
      <c r="A35" s="107" t="s">
        <v>1304</v>
      </c>
      <c r="B35" s="128" t="s">
        <v>1436</v>
      </c>
    </row>
    <row r="36" spans="1:2">
      <c r="A36" s="107" t="s">
        <v>1305</v>
      </c>
      <c r="B36" s="128" t="s">
        <v>1439</v>
      </c>
    </row>
    <row r="37" spans="1:2">
      <c r="A37" s="107" t="s">
        <v>1306</v>
      </c>
      <c r="B37" s="127" t="s">
        <v>1440</v>
      </c>
    </row>
    <row r="38" spans="1:2">
      <c r="A38" s="107" t="s">
        <v>1307</v>
      </c>
      <c r="B38" s="127" t="s">
        <v>1441</v>
      </c>
    </row>
    <row r="39" spans="1:2">
      <c r="A39" s="107" t="s">
        <v>1308</v>
      </c>
      <c r="B39" s="127" t="s">
        <v>1442</v>
      </c>
    </row>
    <row r="40" spans="1:2">
      <c r="A40" s="107" t="s">
        <v>1309</v>
      </c>
      <c r="B40" s="127" t="s">
        <v>1443</v>
      </c>
    </row>
    <row r="42" spans="1:2">
      <c r="A42" s="486" t="s">
        <v>1193</v>
      </c>
      <c r="B42" s="486"/>
    </row>
    <row r="43" spans="1:2">
      <c r="A43" s="105" t="s">
        <v>1190</v>
      </c>
      <c r="B43" s="105" t="s">
        <v>1191</v>
      </c>
    </row>
    <row r="44" spans="1:2">
      <c r="A44" s="51" t="s">
        <v>155</v>
      </c>
      <c r="B44" s="127" t="s">
        <v>1444</v>
      </c>
    </row>
    <row r="45" spans="1:2">
      <c r="A45" s="51" t="s">
        <v>157</v>
      </c>
      <c r="B45" s="127" t="s">
        <v>1445</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411" customWidth="1"/>
    <col min="2" max="2" width="43.7109375" style="411" customWidth="1"/>
    <col min="3" max="3" width="44.7109375" style="411" customWidth="1"/>
    <col min="4" max="4" width="14" style="411" customWidth="1"/>
    <col min="5" max="5" width="158.140625" style="1" customWidth="1"/>
    <col min="6" max="16384" width="9.140625" style="411"/>
  </cols>
  <sheetData>
    <row r="1" spans="1:5">
      <c r="A1" s="427" t="s">
        <v>1776</v>
      </c>
    </row>
    <row r="2" spans="1:5">
      <c r="A2" s="428" t="s">
        <v>1777</v>
      </c>
    </row>
    <row r="3" spans="1:5">
      <c r="A3" s="415" t="s">
        <v>3</v>
      </c>
      <c r="B3" s="415" t="s">
        <v>0</v>
      </c>
      <c r="C3" s="415" t="s">
        <v>1</v>
      </c>
      <c r="D3" s="415" t="s">
        <v>1891</v>
      </c>
      <c r="E3" s="414" t="s">
        <v>1892</v>
      </c>
    </row>
    <row r="4" spans="1:5" ht="30">
      <c r="A4" s="65" t="s">
        <v>4</v>
      </c>
      <c r="B4" s="65" t="s">
        <v>709</v>
      </c>
      <c r="C4" s="65" t="s">
        <v>704</v>
      </c>
      <c r="D4" s="430" t="s">
        <v>1779</v>
      </c>
      <c r="E4" s="432" t="s">
        <v>1780</v>
      </c>
    </row>
    <row r="5" spans="1:5" ht="30">
      <c r="A5" s="65" t="s">
        <v>4</v>
      </c>
      <c r="B5" s="65" t="s">
        <v>787</v>
      </c>
      <c r="C5" s="65" t="s">
        <v>788</v>
      </c>
      <c r="D5" s="430" t="s">
        <v>1779</v>
      </c>
      <c r="E5" s="432" t="s">
        <v>1782</v>
      </c>
    </row>
    <row r="6" spans="1:5" ht="45">
      <c r="A6" s="65" t="s">
        <v>4</v>
      </c>
      <c r="B6" s="65" t="s">
        <v>783</v>
      </c>
      <c r="C6" s="65" t="s">
        <v>784</v>
      </c>
      <c r="D6" s="430" t="s">
        <v>1779</v>
      </c>
      <c r="E6" s="432" t="s">
        <v>1783</v>
      </c>
    </row>
    <row r="7" spans="1:5" ht="60">
      <c r="A7" s="65" t="s">
        <v>4</v>
      </c>
      <c r="B7" s="65" t="s">
        <v>488</v>
      </c>
      <c r="C7" s="65" t="s">
        <v>489</v>
      </c>
      <c r="D7" s="430" t="s">
        <v>1779</v>
      </c>
      <c r="E7" s="432" t="s">
        <v>2035</v>
      </c>
    </row>
    <row r="8" spans="1:5" ht="30">
      <c r="A8" s="65" t="s">
        <v>4</v>
      </c>
      <c r="B8" s="65" t="s">
        <v>487</v>
      </c>
      <c r="C8" s="65" t="s">
        <v>483</v>
      </c>
      <c r="D8" s="430" t="s">
        <v>1779</v>
      </c>
      <c r="E8" s="432" t="s">
        <v>2036</v>
      </c>
    </row>
    <row r="9" spans="1:5" ht="30">
      <c r="A9" s="65" t="s">
        <v>4</v>
      </c>
      <c r="B9" s="65" t="s">
        <v>11</v>
      </c>
      <c r="C9" s="65" t="s">
        <v>117</v>
      </c>
      <c r="D9" s="430" t="s">
        <v>1779</v>
      </c>
      <c r="E9" s="432" t="s">
        <v>1784</v>
      </c>
    </row>
    <row r="10" spans="1:5" ht="30">
      <c r="A10" s="65" t="s">
        <v>4</v>
      </c>
      <c r="B10" s="65" t="s">
        <v>5</v>
      </c>
      <c r="C10" s="65" t="s">
        <v>315</v>
      </c>
      <c r="D10" s="430" t="s">
        <v>1779</v>
      </c>
      <c r="E10" s="432" t="s">
        <v>1785</v>
      </c>
    </row>
    <row r="11" spans="1:5" ht="45">
      <c r="A11" s="65" t="s">
        <v>4</v>
      </c>
      <c r="B11" s="65" t="s">
        <v>830</v>
      </c>
      <c r="C11" s="65" t="s">
        <v>831</v>
      </c>
      <c r="D11" s="430" t="s">
        <v>1779</v>
      </c>
      <c r="E11" s="432" t="s">
        <v>1786</v>
      </c>
    </row>
    <row r="12" spans="1:5" ht="30">
      <c r="A12" s="65" t="s">
        <v>4</v>
      </c>
      <c r="B12" s="65" t="s">
        <v>494</v>
      </c>
      <c r="C12" s="65" t="s">
        <v>495</v>
      </c>
      <c r="D12" s="430" t="s">
        <v>1779</v>
      </c>
      <c r="E12" s="432" t="s">
        <v>1788</v>
      </c>
    </row>
    <row r="13" spans="1:5">
      <c r="A13" s="65" t="s">
        <v>4</v>
      </c>
      <c r="B13" s="65" t="s">
        <v>1403</v>
      </c>
      <c r="C13" s="65" t="s">
        <v>1404</v>
      </c>
      <c r="D13" s="430" t="s">
        <v>1779</v>
      </c>
      <c r="E13" s="432" t="s">
        <v>2023</v>
      </c>
    </row>
    <row r="14" spans="1:5" ht="30">
      <c r="A14" s="65" t="s">
        <v>74</v>
      </c>
      <c r="B14" s="65" t="s">
        <v>15</v>
      </c>
      <c r="C14" s="65" t="s">
        <v>822</v>
      </c>
      <c r="D14" s="430" t="s">
        <v>1779</v>
      </c>
      <c r="E14" s="432" t="s">
        <v>1789</v>
      </c>
    </row>
    <row r="15" spans="1:5" ht="30">
      <c r="A15" s="65" t="s">
        <v>74</v>
      </c>
      <c r="B15" s="65" t="s">
        <v>106</v>
      </c>
      <c r="C15" s="65" t="s">
        <v>316</v>
      </c>
      <c r="D15" s="430" t="s">
        <v>1779</v>
      </c>
      <c r="E15" s="432" t="s">
        <v>1791</v>
      </c>
    </row>
    <row r="16" spans="1:5" ht="45">
      <c r="A16" s="65" t="s">
        <v>74</v>
      </c>
      <c r="B16" s="65" t="s">
        <v>14</v>
      </c>
      <c r="C16" s="65" t="s">
        <v>7</v>
      </c>
      <c r="D16" s="430" t="s">
        <v>1779</v>
      </c>
      <c r="E16" s="432" t="s">
        <v>1793</v>
      </c>
    </row>
    <row r="17" spans="1:5" ht="30">
      <c r="A17" s="65" t="s">
        <v>74</v>
      </c>
      <c r="B17" s="65" t="s">
        <v>273</v>
      </c>
      <c r="C17" s="65" t="s">
        <v>317</v>
      </c>
      <c r="D17" s="430" t="s">
        <v>1779</v>
      </c>
      <c r="E17" s="432" t="s">
        <v>1794</v>
      </c>
    </row>
    <row r="18" spans="1:5">
      <c r="A18" s="65" t="s">
        <v>74</v>
      </c>
      <c r="B18" s="65" t="s">
        <v>277</v>
      </c>
      <c r="C18" s="65" t="s">
        <v>280</v>
      </c>
      <c r="D18" s="430" t="s">
        <v>1779</v>
      </c>
      <c r="E18" s="432" t="s">
        <v>1795</v>
      </c>
    </row>
    <row r="19" spans="1:5" ht="75">
      <c r="A19" s="65" t="s">
        <v>74</v>
      </c>
      <c r="B19" s="65" t="s">
        <v>13</v>
      </c>
      <c r="C19" s="65" t="s">
        <v>132</v>
      </c>
      <c r="D19" s="430" t="s">
        <v>1779</v>
      </c>
      <c r="E19" s="432" t="s">
        <v>2038</v>
      </c>
    </row>
    <row r="20" spans="1:5" ht="30">
      <c r="A20" s="65" t="s">
        <v>74</v>
      </c>
      <c r="B20" s="65" t="s">
        <v>797</v>
      </c>
      <c r="C20" s="65" t="s">
        <v>796</v>
      </c>
      <c r="D20" s="430" t="s">
        <v>1779</v>
      </c>
      <c r="E20" s="432" t="s">
        <v>1796</v>
      </c>
    </row>
    <row r="21" spans="1:5" ht="30">
      <c r="A21" s="65" t="s">
        <v>74</v>
      </c>
      <c r="B21" s="65" t="s">
        <v>12</v>
      </c>
      <c r="C21" s="65" t="s">
        <v>6</v>
      </c>
      <c r="D21" s="430" t="s">
        <v>1779</v>
      </c>
      <c r="E21" s="432" t="s">
        <v>2037</v>
      </c>
    </row>
    <row r="22" spans="1:5">
      <c r="A22" s="65" t="s">
        <v>8</v>
      </c>
      <c r="B22" s="65" t="s">
        <v>351</v>
      </c>
      <c r="C22" s="65" t="s">
        <v>352</v>
      </c>
      <c r="D22" s="430" t="s">
        <v>1779</v>
      </c>
      <c r="E22" s="432" t="s">
        <v>2024</v>
      </c>
    </row>
    <row r="23" spans="1:5">
      <c r="A23" s="65" t="s">
        <v>8</v>
      </c>
      <c r="B23" s="65" t="s">
        <v>29</v>
      </c>
      <c r="C23" s="65" t="s">
        <v>1724</v>
      </c>
      <c r="D23" s="430" t="s">
        <v>1779</v>
      </c>
      <c r="E23" s="432" t="s">
        <v>1798</v>
      </c>
    </row>
    <row r="24" spans="1:5" ht="45">
      <c r="A24" s="65" t="s">
        <v>8</v>
      </c>
      <c r="B24" s="65" t="s">
        <v>1102</v>
      </c>
      <c r="C24" s="65" t="s">
        <v>1103</v>
      </c>
      <c r="D24" s="430" t="s">
        <v>1779</v>
      </c>
      <c r="E24" s="432" t="s">
        <v>2039</v>
      </c>
    </row>
    <row r="25" spans="1:5" ht="30">
      <c r="A25" s="65" t="s">
        <v>8</v>
      </c>
      <c r="B25" s="65" t="s">
        <v>282</v>
      </c>
      <c r="C25" s="65" t="s">
        <v>285</v>
      </c>
      <c r="D25" s="430" t="s">
        <v>1779</v>
      </c>
      <c r="E25" s="432" t="s">
        <v>1799</v>
      </c>
    </row>
    <row r="26" spans="1:5" ht="30">
      <c r="A26" s="65" t="s">
        <v>8</v>
      </c>
      <c r="B26" s="65" t="s">
        <v>283</v>
      </c>
      <c r="C26" s="65" t="s">
        <v>284</v>
      </c>
      <c r="D26" s="430" t="s">
        <v>1779</v>
      </c>
      <c r="E26" s="432" t="s">
        <v>2040</v>
      </c>
    </row>
    <row r="27" spans="1:5">
      <c r="A27" s="65" t="s">
        <v>8</v>
      </c>
      <c r="B27" s="65" t="s">
        <v>319</v>
      </c>
      <c r="C27" s="65" t="s">
        <v>318</v>
      </c>
      <c r="D27" s="430" t="s">
        <v>1779</v>
      </c>
      <c r="E27" s="433"/>
    </row>
    <row r="28" spans="1:5" ht="30">
      <c r="A28" s="65" t="s">
        <v>8</v>
      </c>
      <c r="B28" s="65" t="s">
        <v>17</v>
      </c>
      <c r="C28" s="65" t="s">
        <v>30</v>
      </c>
      <c r="D28" s="430" t="s">
        <v>1779</v>
      </c>
      <c r="E28" s="432" t="s">
        <v>1800</v>
      </c>
    </row>
    <row r="29" spans="1:5">
      <c r="A29" s="65" t="s">
        <v>8</v>
      </c>
      <c r="B29" s="65" t="s">
        <v>134</v>
      </c>
      <c r="C29" s="65" t="s">
        <v>133</v>
      </c>
      <c r="D29" s="430" t="s">
        <v>1779</v>
      </c>
      <c r="E29" s="432" t="s">
        <v>1801</v>
      </c>
    </row>
    <row r="30" spans="1:5">
      <c r="A30" s="65" t="s">
        <v>8</v>
      </c>
      <c r="B30" s="65" t="s">
        <v>19</v>
      </c>
      <c r="C30" s="65" t="s">
        <v>1386</v>
      </c>
      <c r="D30" s="430" t="s">
        <v>1779</v>
      </c>
      <c r="E30" s="432" t="s">
        <v>1803</v>
      </c>
    </row>
    <row r="31" spans="1:5" ht="30">
      <c r="A31" s="65" t="s">
        <v>8</v>
      </c>
      <c r="B31" s="65" t="s">
        <v>138</v>
      </c>
      <c r="C31" s="65" t="s">
        <v>296</v>
      </c>
      <c r="D31" s="430" t="s">
        <v>1779</v>
      </c>
      <c r="E31" s="432" t="s">
        <v>1804</v>
      </c>
    </row>
    <row r="32" spans="1:5">
      <c r="A32" s="65" t="s">
        <v>8</v>
      </c>
      <c r="B32" s="65" t="s">
        <v>1722</v>
      </c>
      <c r="C32" s="65" t="s">
        <v>1723</v>
      </c>
      <c r="D32" s="430" t="s">
        <v>1779</v>
      </c>
      <c r="E32" s="433" t="s">
        <v>1805</v>
      </c>
    </row>
    <row r="33" spans="1:5" ht="30">
      <c r="A33" s="65" t="s">
        <v>8</v>
      </c>
      <c r="B33" s="65" t="s">
        <v>62</v>
      </c>
      <c r="C33" s="65" t="s">
        <v>135</v>
      </c>
      <c r="D33" s="430" t="s">
        <v>1779</v>
      </c>
      <c r="E33" s="433" t="s">
        <v>1806</v>
      </c>
    </row>
    <row r="34" spans="1:5">
      <c r="A34" s="65" t="s">
        <v>8</v>
      </c>
      <c r="B34" s="65" t="s">
        <v>380</v>
      </c>
      <c r="C34" s="65" t="s">
        <v>381</v>
      </c>
      <c r="D34" s="430" t="s">
        <v>1779</v>
      </c>
      <c r="E34" s="432" t="s">
        <v>2033</v>
      </c>
    </row>
    <row r="35" spans="1:5">
      <c r="A35" s="65" t="s">
        <v>8</v>
      </c>
      <c r="B35" s="65" t="s">
        <v>558</v>
      </c>
      <c r="C35" s="65" t="s">
        <v>557</v>
      </c>
      <c r="D35" s="430" t="s">
        <v>1779</v>
      </c>
      <c r="E35" s="432" t="s">
        <v>2025</v>
      </c>
    </row>
    <row r="36" spans="1:5" ht="30">
      <c r="A36" s="65" t="s">
        <v>8</v>
      </c>
      <c r="B36" s="65" t="s">
        <v>267</v>
      </c>
      <c r="C36" s="65" t="s">
        <v>268</v>
      </c>
      <c r="D36" s="430" t="s">
        <v>1779</v>
      </c>
      <c r="E36" s="433" t="s">
        <v>1807</v>
      </c>
    </row>
    <row r="37" spans="1:5" ht="30">
      <c r="A37" s="65" t="s">
        <v>8</v>
      </c>
      <c r="B37" s="65" t="s">
        <v>638</v>
      </c>
      <c r="C37" s="65" t="s">
        <v>639</v>
      </c>
      <c r="D37" s="430" t="s">
        <v>1779</v>
      </c>
      <c r="E37" s="432" t="s">
        <v>1809</v>
      </c>
    </row>
    <row r="38" spans="1:5">
      <c r="A38" s="65" t="s">
        <v>8</v>
      </c>
      <c r="B38" s="65" t="s">
        <v>264</v>
      </c>
      <c r="C38" s="65" t="s">
        <v>297</v>
      </c>
      <c r="D38" s="430" t="s">
        <v>1779</v>
      </c>
      <c r="E38" s="432" t="s">
        <v>1811</v>
      </c>
    </row>
    <row r="39" spans="1:5" ht="30">
      <c r="A39" s="65" t="s">
        <v>8</v>
      </c>
      <c r="B39" s="65" t="s">
        <v>1160</v>
      </c>
      <c r="C39" s="65" t="s">
        <v>1162</v>
      </c>
      <c r="D39" s="430" t="s">
        <v>1779</v>
      </c>
      <c r="E39" s="433" t="s">
        <v>1812</v>
      </c>
    </row>
    <row r="40" spans="1:5">
      <c r="A40" s="65" t="s">
        <v>8</v>
      </c>
      <c r="B40" s="65" t="s">
        <v>18</v>
      </c>
      <c r="C40" s="65" t="s">
        <v>137</v>
      </c>
      <c r="D40" s="430" t="s">
        <v>1779</v>
      </c>
      <c r="E40" s="433" t="s">
        <v>1813</v>
      </c>
    </row>
    <row r="41" spans="1:5">
      <c r="A41" s="65" t="s">
        <v>9</v>
      </c>
      <c r="B41" s="65" t="s">
        <v>29</v>
      </c>
      <c r="C41" s="65" t="s">
        <v>1727</v>
      </c>
      <c r="D41" s="430" t="s">
        <v>1779</v>
      </c>
      <c r="E41" s="433" t="s">
        <v>2034</v>
      </c>
    </row>
    <row r="42" spans="1:5">
      <c r="A42" s="65" t="s">
        <v>9</v>
      </c>
      <c r="B42" s="65" t="s">
        <v>21</v>
      </c>
      <c r="C42" s="65" t="s">
        <v>1142</v>
      </c>
      <c r="D42" s="430" t="s">
        <v>1779</v>
      </c>
      <c r="E42" s="432" t="s">
        <v>1814</v>
      </c>
    </row>
    <row r="43" spans="1:5" ht="30">
      <c r="A43" s="65" t="s">
        <v>9</v>
      </c>
      <c r="B43" s="65" t="s">
        <v>25</v>
      </c>
      <c r="C43" s="65" t="s">
        <v>298</v>
      </c>
      <c r="D43" s="430" t="s">
        <v>1779</v>
      </c>
      <c r="E43" s="432" t="s">
        <v>1815</v>
      </c>
    </row>
    <row r="44" spans="1:5" ht="45">
      <c r="A44" s="65" t="s">
        <v>9</v>
      </c>
      <c r="B44" s="65" t="s">
        <v>23</v>
      </c>
      <c r="C44" s="65" t="s">
        <v>61</v>
      </c>
      <c r="D44" s="430" t="s">
        <v>1779</v>
      </c>
      <c r="E44" s="432" t="s">
        <v>1816</v>
      </c>
    </row>
    <row r="45" spans="1:5" ht="30">
      <c r="A45" s="65" t="s">
        <v>9</v>
      </c>
      <c r="B45" s="65" t="s">
        <v>107</v>
      </c>
      <c r="C45" s="65" t="s">
        <v>299</v>
      </c>
      <c r="D45" s="430" t="s">
        <v>1779</v>
      </c>
      <c r="E45" s="432" t="s">
        <v>1818</v>
      </c>
    </row>
    <row r="46" spans="1:5">
      <c r="A46" s="65" t="s">
        <v>9</v>
      </c>
      <c r="B46" s="65" t="s">
        <v>24</v>
      </c>
      <c r="C46" s="65" t="s">
        <v>300</v>
      </c>
      <c r="D46" s="430" t="s">
        <v>1779</v>
      </c>
      <c r="E46" s="432" t="s">
        <v>1819</v>
      </c>
    </row>
    <row r="47" spans="1:5" ht="30">
      <c r="A47" s="65" t="s">
        <v>9</v>
      </c>
      <c r="B47" s="65" t="s">
        <v>1047</v>
      </c>
      <c r="C47" s="65" t="s">
        <v>718</v>
      </c>
      <c r="D47" s="430" t="s">
        <v>1779</v>
      </c>
      <c r="E47" s="432" t="s">
        <v>1821</v>
      </c>
    </row>
    <row r="48" spans="1:5">
      <c r="A48" s="65" t="s">
        <v>9</v>
      </c>
      <c r="B48" s="65" t="s">
        <v>1147</v>
      </c>
      <c r="C48" s="65" t="s">
        <v>1150</v>
      </c>
      <c r="D48" s="430" t="s">
        <v>1779</v>
      </c>
      <c r="E48" s="432" t="s">
        <v>1822</v>
      </c>
    </row>
    <row r="49" spans="1:5" ht="30">
      <c r="A49" s="65" t="s">
        <v>9</v>
      </c>
      <c r="B49" s="65" t="s">
        <v>1148</v>
      </c>
      <c r="C49" s="65" t="s">
        <v>1151</v>
      </c>
      <c r="D49" s="430" t="s">
        <v>1779</v>
      </c>
      <c r="E49" s="432" t="s">
        <v>1823</v>
      </c>
    </row>
    <row r="50" spans="1:5" ht="30">
      <c r="A50" s="65" t="s">
        <v>9</v>
      </c>
      <c r="B50" s="65" t="s">
        <v>1149</v>
      </c>
      <c r="C50" s="65" t="s">
        <v>1152</v>
      </c>
      <c r="D50" s="430" t="s">
        <v>1779</v>
      </c>
      <c r="E50" s="432" t="s">
        <v>1824</v>
      </c>
    </row>
    <row r="51" spans="1:5" ht="30">
      <c r="A51" s="65" t="s">
        <v>9</v>
      </c>
      <c r="B51" s="65" t="s">
        <v>1159</v>
      </c>
      <c r="C51" s="65" t="s">
        <v>1153</v>
      </c>
      <c r="D51" s="430" t="s">
        <v>1779</v>
      </c>
      <c r="E51" s="432" t="s">
        <v>1825</v>
      </c>
    </row>
    <row r="52" spans="1:5">
      <c r="A52" s="65" t="s">
        <v>9</v>
      </c>
      <c r="B52" s="65" t="s">
        <v>763</v>
      </c>
      <c r="C52" s="65" t="s">
        <v>762</v>
      </c>
      <c r="D52" s="430" t="s">
        <v>1779</v>
      </c>
      <c r="E52" s="432"/>
    </row>
    <row r="53" spans="1:5" ht="30">
      <c r="A53" s="65" t="s">
        <v>9</v>
      </c>
      <c r="B53" s="65" t="s">
        <v>22</v>
      </c>
      <c r="C53" s="65" t="s">
        <v>301</v>
      </c>
      <c r="D53" s="430" t="s">
        <v>1779</v>
      </c>
      <c r="E53" s="432" t="s">
        <v>2026</v>
      </c>
    </row>
    <row r="54" spans="1:5" ht="30">
      <c r="A54" s="65" t="s">
        <v>9</v>
      </c>
      <c r="B54" s="65" t="s">
        <v>20</v>
      </c>
      <c r="C54" s="65" t="s">
        <v>302</v>
      </c>
      <c r="D54" s="430" t="s">
        <v>1779</v>
      </c>
      <c r="E54" s="432" t="s">
        <v>2027</v>
      </c>
    </row>
    <row r="55" spans="1:5" ht="30">
      <c r="A55" s="65" t="s">
        <v>9</v>
      </c>
      <c r="B55" s="65" t="s">
        <v>826</v>
      </c>
      <c r="C55" s="65" t="s">
        <v>827</v>
      </c>
      <c r="D55" s="430" t="s">
        <v>1779</v>
      </c>
      <c r="E55" s="432" t="s">
        <v>1826</v>
      </c>
    </row>
    <row r="56" spans="1:5">
      <c r="A56" s="65" t="s">
        <v>149</v>
      </c>
      <c r="B56" s="65" t="s">
        <v>151</v>
      </c>
      <c r="C56" s="65" t="s">
        <v>452</v>
      </c>
      <c r="D56" s="430" t="s">
        <v>1779</v>
      </c>
      <c r="E56" s="432" t="s">
        <v>1827</v>
      </c>
    </row>
    <row r="57" spans="1:5">
      <c r="A57" s="65" t="s">
        <v>149</v>
      </c>
      <c r="B57" s="65" t="s">
        <v>272</v>
      </c>
      <c r="C57" s="65" t="s">
        <v>461</v>
      </c>
      <c r="D57" s="430" t="s">
        <v>1779</v>
      </c>
      <c r="E57" s="432" t="s">
        <v>2031</v>
      </c>
    </row>
    <row r="58" spans="1:5">
      <c r="A58" s="65" t="s">
        <v>149</v>
      </c>
      <c r="B58" s="65" t="s">
        <v>457</v>
      </c>
      <c r="C58" s="65" t="s">
        <v>458</v>
      </c>
      <c r="D58" s="430" t="s">
        <v>1779</v>
      </c>
      <c r="E58" s="432" t="s">
        <v>2032</v>
      </c>
    </row>
    <row r="59" spans="1:5">
      <c r="A59" s="65" t="s">
        <v>149</v>
      </c>
      <c r="B59" s="65" t="s">
        <v>198</v>
      </c>
      <c r="C59" s="65" t="s">
        <v>453</v>
      </c>
      <c r="D59" s="430" t="s">
        <v>1779</v>
      </c>
      <c r="E59" s="432" t="s">
        <v>1828</v>
      </c>
    </row>
    <row r="60" spans="1:5" ht="45">
      <c r="A60" s="65" t="s">
        <v>149</v>
      </c>
      <c r="B60" s="65" t="s">
        <v>1144</v>
      </c>
      <c r="C60" s="65" t="s">
        <v>1145</v>
      </c>
      <c r="D60" s="430" t="s">
        <v>1779</v>
      </c>
      <c r="E60" s="432" t="s">
        <v>2028</v>
      </c>
    </row>
    <row r="61" spans="1:5">
      <c r="A61" s="65" t="s">
        <v>149</v>
      </c>
      <c r="B61" s="65" t="s">
        <v>152</v>
      </c>
      <c r="C61" s="65" t="s">
        <v>454</v>
      </c>
      <c r="D61" s="430" t="s">
        <v>1779</v>
      </c>
      <c r="E61" s="432" t="s">
        <v>1830</v>
      </c>
    </row>
    <row r="62" spans="1:5" ht="30">
      <c r="A62" s="65" t="s">
        <v>149</v>
      </c>
      <c r="B62" s="65" t="s">
        <v>150</v>
      </c>
      <c r="C62" s="65" t="s">
        <v>1177</v>
      </c>
      <c r="D62" s="430" t="s">
        <v>1779</v>
      </c>
      <c r="E62" s="432" t="s">
        <v>1831</v>
      </c>
    </row>
    <row r="63" spans="1:5">
      <c r="A63" s="65" t="s">
        <v>149</v>
      </c>
      <c r="B63" s="65" t="s">
        <v>455</v>
      </c>
      <c r="C63" s="65" t="s">
        <v>456</v>
      </c>
      <c r="D63" s="430" t="s">
        <v>1779</v>
      </c>
      <c r="E63" s="432"/>
    </row>
    <row r="64" spans="1:5" ht="60">
      <c r="A64" s="65" t="s">
        <v>149</v>
      </c>
      <c r="B64" s="65" t="s">
        <v>769</v>
      </c>
      <c r="C64" s="65" t="s">
        <v>770</v>
      </c>
      <c r="D64" s="430" t="s">
        <v>1779</v>
      </c>
      <c r="E64" s="432" t="s">
        <v>2041</v>
      </c>
    </row>
    <row r="65" spans="1:5" ht="30">
      <c r="A65" s="65" t="s">
        <v>813</v>
      </c>
      <c r="B65" s="65" t="s">
        <v>817</v>
      </c>
      <c r="C65" s="65" t="s">
        <v>303</v>
      </c>
      <c r="D65" s="430" t="s">
        <v>1779</v>
      </c>
      <c r="E65" s="432" t="s">
        <v>1833</v>
      </c>
    </row>
    <row r="66" spans="1:5">
      <c r="A66" s="65" t="s">
        <v>813</v>
      </c>
      <c r="B66" s="65" t="s">
        <v>1101</v>
      </c>
      <c r="C66" s="65" t="s">
        <v>1100</v>
      </c>
      <c r="D66" s="430" t="s">
        <v>1779</v>
      </c>
      <c r="E66" s="432" t="s">
        <v>1835</v>
      </c>
    </row>
    <row r="67" spans="1:5" ht="30">
      <c r="A67" s="65" t="s">
        <v>813</v>
      </c>
      <c r="B67" s="65" t="s">
        <v>814</v>
      </c>
      <c r="C67" s="65" t="s">
        <v>815</v>
      </c>
      <c r="D67" s="430" t="s">
        <v>1779</v>
      </c>
      <c r="E67" s="432" t="s">
        <v>1837</v>
      </c>
    </row>
    <row r="68" spans="1:5" ht="60">
      <c r="A68" s="65" t="s">
        <v>10</v>
      </c>
      <c r="B68" s="65" t="s">
        <v>27</v>
      </c>
      <c r="C68" s="65" t="s">
        <v>737</v>
      </c>
      <c r="D68" s="430" t="s">
        <v>1779</v>
      </c>
      <c r="E68" s="432" t="s">
        <v>2049</v>
      </c>
    </row>
    <row r="69" spans="1:5" ht="30">
      <c r="A69" s="65" t="s">
        <v>10</v>
      </c>
      <c r="B69" s="65" t="s">
        <v>28</v>
      </c>
      <c r="C69" s="65" t="s">
        <v>156</v>
      </c>
      <c r="D69" s="430" t="s">
        <v>1779</v>
      </c>
      <c r="E69" s="432" t="s">
        <v>2042</v>
      </c>
    </row>
    <row r="70" spans="1:5">
      <c r="A70" s="65" t="s">
        <v>10</v>
      </c>
      <c r="B70" s="65" t="s">
        <v>774</v>
      </c>
      <c r="C70" s="65" t="s">
        <v>776</v>
      </c>
      <c r="D70" s="430" t="s">
        <v>1779</v>
      </c>
      <c r="E70" s="432"/>
    </row>
    <row r="71" spans="1:5">
      <c r="A71" s="65" t="s">
        <v>10</v>
      </c>
      <c r="B71" s="65" t="s">
        <v>1389</v>
      </c>
      <c r="C71" s="65" t="s">
        <v>775</v>
      </c>
      <c r="D71" s="430" t="s">
        <v>1779</v>
      </c>
      <c r="E71" s="432" t="s">
        <v>1838</v>
      </c>
    </row>
    <row r="72" spans="1:5">
      <c r="A72" s="65" t="s">
        <v>10</v>
      </c>
      <c r="B72" s="65" t="s">
        <v>1074</v>
      </c>
      <c r="C72" s="65" t="s">
        <v>1073</v>
      </c>
      <c r="D72" s="430" t="s">
        <v>1779</v>
      </c>
      <c r="E72" s="432"/>
    </row>
    <row r="73" spans="1:5">
      <c r="A73" s="65" t="s">
        <v>10</v>
      </c>
      <c r="B73" s="65" t="s">
        <v>1402</v>
      </c>
      <c r="C73" s="65" t="s">
        <v>1073</v>
      </c>
      <c r="D73" s="430" t="s">
        <v>1779</v>
      </c>
      <c r="E73" s="432"/>
    </row>
    <row r="74" spans="1:5">
      <c r="A74" s="65" t="s">
        <v>10</v>
      </c>
      <c r="B74" s="65" t="s">
        <v>1126</v>
      </c>
      <c r="C74" s="65" t="s">
        <v>1126</v>
      </c>
      <c r="D74" s="430" t="s">
        <v>1779</v>
      </c>
      <c r="E74" s="432" t="s">
        <v>1839</v>
      </c>
    </row>
    <row r="75" spans="1:5">
      <c r="A75" s="65" t="s">
        <v>10</v>
      </c>
      <c r="B75" s="65" t="s">
        <v>26</v>
      </c>
      <c r="C75" s="65" t="s">
        <v>304</v>
      </c>
      <c r="D75" s="430" t="s">
        <v>1779</v>
      </c>
      <c r="E75" s="432" t="s">
        <v>1840</v>
      </c>
    </row>
    <row r="76" spans="1:5" ht="45">
      <c r="A76" s="65" t="s">
        <v>1017</v>
      </c>
      <c r="B76" s="65" t="s">
        <v>331</v>
      </c>
      <c r="C76" s="65" t="s">
        <v>305</v>
      </c>
      <c r="D76" s="430" t="s">
        <v>1779</v>
      </c>
      <c r="E76" s="432" t="s">
        <v>1841</v>
      </c>
    </row>
    <row r="77" spans="1:5" ht="45">
      <c r="A77" s="65" t="s">
        <v>1017</v>
      </c>
      <c r="B77" s="65" t="s">
        <v>331</v>
      </c>
      <c r="C77" s="65" t="s">
        <v>306</v>
      </c>
      <c r="D77" s="430" t="s">
        <v>1779</v>
      </c>
      <c r="E77" s="432" t="s">
        <v>1841</v>
      </c>
    </row>
    <row r="78" spans="1:5" ht="45">
      <c r="A78" s="65" t="s">
        <v>1017</v>
      </c>
      <c r="B78" s="65" t="s">
        <v>331</v>
      </c>
      <c r="C78" s="65" t="s">
        <v>307</v>
      </c>
      <c r="D78" s="430" t="s">
        <v>1779</v>
      </c>
      <c r="E78" s="432" t="s">
        <v>1841</v>
      </c>
    </row>
    <row r="79" spans="1:5" ht="45">
      <c r="A79" s="65" t="s">
        <v>1017</v>
      </c>
      <c r="B79" s="65" t="s">
        <v>331</v>
      </c>
      <c r="C79" s="65" t="s">
        <v>308</v>
      </c>
      <c r="D79" s="430" t="s">
        <v>1779</v>
      </c>
      <c r="E79" s="432" t="s">
        <v>1841</v>
      </c>
    </row>
    <row r="80" spans="1:5" ht="45">
      <c r="A80" s="65" t="s">
        <v>1017</v>
      </c>
      <c r="B80" s="65" t="s">
        <v>331</v>
      </c>
      <c r="C80" s="65" t="s">
        <v>309</v>
      </c>
      <c r="D80" s="430" t="s">
        <v>1779</v>
      </c>
      <c r="E80" s="432" t="s">
        <v>1841</v>
      </c>
    </row>
    <row r="81" spans="1:5" ht="75">
      <c r="A81" s="65" t="s">
        <v>1017</v>
      </c>
      <c r="B81" s="65" t="s">
        <v>1175</v>
      </c>
      <c r="C81" s="65" t="s">
        <v>1176</v>
      </c>
      <c r="D81" s="430" t="s">
        <v>1779</v>
      </c>
      <c r="E81" s="432" t="s">
        <v>1843</v>
      </c>
    </row>
    <row r="82" spans="1:5" ht="45">
      <c r="A82" s="65" t="s">
        <v>1017</v>
      </c>
      <c r="B82" s="65" t="s">
        <v>350</v>
      </c>
      <c r="C82" s="65" t="s">
        <v>310</v>
      </c>
      <c r="D82" s="430" t="s">
        <v>1779</v>
      </c>
      <c r="E82" s="432" t="s">
        <v>1845</v>
      </c>
    </row>
    <row r="83" spans="1:5" ht="45">
      <c r="A83" s="65" t="s">
        <v>1017</v>
      </c>
      <c r="B83" s="65" t="s">
        <v>350</v>
      </c>
      <c r="C83" s="65" t="s">
        <v>311</v>
      </c>
      <c r="D83" s="430" t="s">
        <v>1779</v>
      </c>
      <c r="E83" s="432" t="s">
        <v>1845</v>
      </c>
    </row>
    <row r="84" spans="1:5" ht="45">
      <c r="A84" s="65" t="s">
        <v>1017</v>
      </c>
      <c r="B84" s="65" t="s">
        <v>350</v>
      </c>
      <c r="C84" s="65" t="s">
        <v>312</v>
      </c>
      <c r="D84" s="430" t="s">
        <v>1779</v>
      </c>
      <c r="E84" s="432" t="s">
        <v>1845</v>
      </c>
    </row>
    <row r="85" spans="1:5" ht="45">
      <c r="A85" s="65" t="s">
        <v>1017</v>
      </c>
      <c r="B85" s="65" t="s">
        <v>350</v>
      </c>
      <c r="C85" s="65" t="s">
        <v>313</v>
      </c>
      <c r="D85" s="430" t="s">
        <v>1779</v>
      </c>
      <c r="E85" s="432" t="s">
        <v>1845</v>
      </c>
    </row>
    <row r="86" spans="1:5" ht="45">
      <c r="A86" s="65" t="s">
        <v>1017</v>
      </c>
      <c r="B86" s="65" t="s">
        <v>350</v>
      </c>
      <c r="C86" s="65" t="s">
        <v>314</v>
      </c>
      <c r="D86" s="430" t="s">
        <v>1779</v>
      </c>
      <c r="E86" s="432" t="s">
        <v>1845</v>
      </c>
    </row>
    <row r="87" spans="1:5" ht="45">
      <c r="A87" s="65" t="s">
        <v>1197</v>
      </c>
      <c r="B87" s="65" t="s">
        <v>1198</v>
      </c>
      <c r="C87" s="65" t="s">
        <v>1201</v>
      </c>
      <c r="D87" s="430" t="s">
        <v>1779</v>
      </c>
      <c r="E87" s="432" t="s">
        <v>1846</v>
      </c>
    </row>
    <row r="88" spans="1:5" ht="105">
      <c r="A88" s="65" t="s">
        <v>1347</v>
      </c>
      <c r="B88" s="65" t="s">
        <v>1348</v>
      </c>
      <c r="C88" s="65" t="s">
        <v>1355</v>
      </c>
      <c r="D88" s="430" t="s">
        <v>1779</v>
      </c>
      <c r="E88" s="432" t="s">
        <v>2029</v>
      </c>
    </row>
    <row r="89" spans="1:5" ht="105">
      <c r="A89" s="65" t="s">
        <v>1347</v>
      </c>
      <c r="B89" s="65" t="s">
        <v>1349</v>
      </c>
      <c r="C89" s="65" t="s">
        <v>1356</v>
      </c>
      <c r="D89" s="430" t="s">
        <v>1779</v>
      </c>
      <c r="E89" s="432" t="s">
        <v>2029</v>
      </c>
    </row>
    <row r="90" spans="1:5" ht="105">
      <c r="A90" s="65" t="s">
        <v>1347</v>
      </c>
      <c r="B90" s="65" t="s">
        <v>482</v>
      </c>
      <c r="C90" s="65" t="s">
        <v>1357</v>
      </c>
      <c r="D90" s="430" t="s">
        <v>1779</v>
      </c>
      <c r="E90" s="432" t="s">
        <v>2029</v>
      </c>
    </row>
    <row r="91" spans="1:5" ht="105">
      <c r="A91" s="65" t="s">
        <v>1347</v>
      </c>
      <c r="B91" s="65" t="s">
        <v>1350</v>
      </c>
      <c r="C91" s="65" t="s">
        <v>1358</v>
      </c>
      <c r="D91" s="430" t="s">
        <v>1779</v>
      </c>
      <c r="E91" s="432" t="s">
        <v>2029</v>
      </c>
    </row>
    <row r="92" spans="1:5" ht="105">
      <c r="A92" s="65" t="s">
        <v>1347</v>
      </c>
      <c r="B92" s="65" t="s">
        <v>1351</v>
      </c>
      <c r="C92" s="65" t="s">
        <v>1359</v>
      </c>
      <c r="D92" s="430" t="s">
        <v>1779</v>
      </c>
      <c r="E92" s="432" t="s">
        <v>2029</v>
      </c>
    </row>
    <row r="93" spans="1:5" ht="105">
      <c r="A93" s="65" t="s">
        <v>1347</v>
      </c>
      <c r="B93" s="65" t="s">
        <v>277</v>
      </c>
      <c r="C93" s="65" t="s">
        <v>1360</v>
      </c>
      <c r="D93" s="430" t="s">
        <v>1779</v>
      </c>
      <c r="E93" s="432" t="s">
        <v>2029</v>
      </c>
    </row>
    <row r="94" spans="1:5" ht="105">
      <c r="A94" s="65" t="s">
        <v>1347</v>
      </c>
      <c r="B94" s="65" t="s">
        <v>1352</v>
      </c>
      <c r="C94" s="65" t="s">
        <v>1361</v>
      </c>
      <c r="D94" s="430" t="s">
        <v>1779</v>
      </c>
      <c r="E94" s="432" t="s">
        <v>2029</v>
      </c>
    </row>
    <row r="95" spans="1:5" ht="105">
      <c r="A95" s="65" t="s">
        <v>1347</v>
      </c>
      <c r="B95" s="65" t="s">
        <v>1353</v>
      </c>
      <c r="C95" s="65" t="s">
        <v>1362</v>
      </c>
      <c r="D95" s="430" t="s">
        <v>1779</v>
      </c>
      <c r="E95" s="432" t="s">
        <v>2029</v>
      </c>
    </row>
    <row r="96" spans="1:5" ht="105">
      <c r="A96" s="65" t="s">
        <v>1347</v>
      </c>
      <c r="B96" s="65" t="s">
        <v>1354</v>
      </c>
      <c r="C96" s="65" t="s">
        <v>1363</v>
      </c>
      <c r="D96" s="430" t="s">
        <v>1779</v>
      </c>
      <c r="E96" s="432" t="s">
        <v>2029</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abSelected="1" zoomScale="70" zoomScaleNormal="70" workbookViewId="0">
      <pane ySplit="1" topLeftCell="A32" activePane="bottomLeft" state="frozen"/>
      <selection pane="bottomLeft" activeCell="G41" sqref="G41"/>
    </sheetView>
  </sheetViews>
  <sheetFormatPr defaultColWidth="9.140625" defaultRowHeight="15"/>
  <cols>
    <col min="1" max="1" width="37.28515625" style="47" customWidth="1"/>
    <col min="2" max="2" width="27.42578125" style="47" customWidth="1"/>
    <col min="3" max="3" width="9" style="2" customWidth="1"/>
    <col min="4" max="4" width="18.7109375" style="47" customWidth="1"/>
    <col min="5" max="5" width="18.140625" style="47" customWidth="1"/>
    <col min="6" max="6" width="34.140625" style="2" customWidth="1"/>
    <col min="7" max="7" width="95" style="47" customWidth="1"/>
    <col min="8" max="8" width="37.42578125" style="47" customWidth="1"/>
    <col min="9" max="9" width="34.28515625" style="47" customWidth="1"/>
    <col min="10" max="10" width="25.42578125" style="47" customWidth="1"/>
    <col min="11" max="11" width="11.140625" style="47" customWidth="1"/>
    <col min="12" max="13" width="16" style="47" customWidth="1"/>
    <col min="14" max="14" width="37.42578125" style="47" customWidth="1"/>
    <col min="15" max="15" width="25.42578125" style="47" customWidth="1"/>
    <col min="16" max="16" width="11.140625" style="47" customWidth="1"/>
    <col min="17" max="18" width="16" style="47" customWidth="1"/>
    <col min="19" max="19" width="37.42578125" style="47" customWidth="1"/>
    <col min="20" max="16384" width="9.140625" style="47"/>
  </cols>
  <sheetData>
    <row r="1" spans="1:19" s="58" customFormat="1" ht="30">
      <c r="A1" s="55" t="s">
        <v>614</v>
      </c>
      <c r="B1" s="56" t="s">
        <v>615</v>
      </c>
      <c r="C1" s="109" t="s">
        <v>1192</v>
      </c>
      <c r="D1" s="56" t="s">
        <v>63</v>
      </c>
      <c r="E1" s="56" t="s">
        <v>65</v>
      </c>
      <c r="F1" s="108" t="s">
        <v>463</v>
      </c>
      <c r="G1" s="56" t="s">
        <v>64</v>
      </c>
      <c r="H1" s="56" t="s">
        <v>637</v>
      </c>
      <c r="I1" s="57" t="s">
        <v>320</v>
      </c>
      <c r="J1" s="122" t="s">
        <v>1373</v>
      </c>
      <c r="K1" s="122" t="s">
        <v>1374</v>
      </c>
      <c r="L1" s="122" t="s">
        <v>1375</v>
      </c>
      <c r="M1" s="122" t="s">
        <v>1376</v>
      </c>
      <c r="N1" s="122" t="s">
        <v>1377</v>
      </c>
      <c r="O1" s="122" t="s">
        <v>1378</v>
      </c>
      <c r="P1" s="122" t="s">
        <v>1379</v>
      </c>
      <c r="Q1" s="122" t="s">
        <v>1380</v>
      </c>
      <c r="R1" s="122" t="s">
        <v>1381</v>
      </c>
      <c r="S1" s="122" t="s">
        <v>1382</v>
      </c>
    </row>
    <row r="2" spans="1:19" ht="345">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90">
      <c r="A4" s="62" t="s">
        <v>642</v>
      </c>
      <c r="B4" s="61" t="s">
        <v>645</v>
      </c>
      <c r="C4" s="103">
        <v>1</v>
      </c>
      <c r="D4" s="60" t="s">
        <v>68</v>
      </c>
      <c r="E4" s="60" t="s">
        <v>69</v>
      </c>
      <c r="F4" s="2" t="str">
        <f>UnitControlCenter!$B$3</f>
        <v>million metric tons / year</v>
      </c>
      <c r="G4" s="60" t="s">
        <v>1169</v>
      </c>
      <c r="H4" s="60" t="s">
        <v>1170</v>
      </c>
      <c r="I4" s="60" t="s">
        <v>1171</v>
      </c>
    </row>
    <row r="5" spans="1:19" ht="30">
      <c r="A5" s="62" t="s">
        <v>642</v>
      </c>
      <c r="B5" s="61" t="s">
        <v>646</v>
      </c>
      <c r="C5" s="103">
        <v>1</v>
      </c>
      <c r="D5" s="60" t="s">
        <v>68</v>
      </c>
      <c r="E5" s="60" t="s">
        <v>69</v>
      </c>
      <c r="F5" s="2" t="str">
        <f>UnitControlCenter!$B$3</f>
        <v>million metric tons / year</v>
      </c>
      <c r="G5" s="60" t="s">
        <v>1172</v>
      </c>
      <c r="H5" s="60" t="s">
        <v>1173</v>
      </c>
      <c r="I5" s="60" t="s">
        <v>1174</v>
      </c>
    </row>
    <row r="6" spans="1:19" ht="30">
      <c r="A6" s="62" t="s">
        <v>642</v>
      </c>
      <c r="B6" s="61" t="s">
        <v>647</v>
      </c>
      <c r="C6" s="103">
        <v>1</v>
      </c>
      <c r="D6" s="60" t="s">
        <v>68</v>
      </c>
      <c r="E6" s="60" t="s">
        <v>69</v>
      </c>
      <c r="F6" s="2" t="str">
        <f>UnitControlCenter!$B$3</f>
        <v>million metric tons / year</v>
      </c>
      <c r="G6" s="60" t="s">
        <v>956</v>
      </c>
      <c r="H6" s="47" t="s">
        <v>957</v>
      </c>
      <c r="I6" s="60" t="s">
        <v>958</v>
      </c>
    </row>
    <row r="7" spans="1:19">
      <c r="A7" s="62" t="s">
        <v>642</v>
      </c>
      <c r="B7" s="61" t="s">
        <v>1248</v>
      </c>
      <c r="C7" s="104">
        <v>1</v>
      </c>
      <c r="D7" s="60" t="s">
        <v>66</v>
      </c>
      <c r="E7" s="60" t="s">
        <v>67</v>
      </c>
      <c r="F7" s="1" t="str">
        <f>UnitControlCenter!$B$4</f>
        <v>g CO2e / 2018 INR</v>
      </c>
      <c r="G7" s="60" t="s">
        <v>1195</v>
      </c>
      <c r="I7" s="60"/>
    </row>
    <row r="8" spans="1:19">
      <c r="A8" s="62" t="s">
        <v>642</v>
      </c>
      <c r="B8" s="61" t="s">
        <v>147</v>
      </c>
      <c r="C8" s="103">
        <v>1</v>
      </c>
      <c r="D8" s="60" t="s">
        <v>66</v>
      </c>
      <c r="E8" s="60" t="s">
        <v>67</v>
      </c>
      <c r="F8" s="2" t="str">
        <f>UnitControlCenter!$B$3</f>
        <v>million metric tons / year</v>
      </c>
      <c r="G8" s="60" t="s">
        <v>756</v>
      </c>
      <c r="I8" s="60"/>
    </row>
    <row r="9" spans="1:19">
      <c r="A9" s="62" t="s">
        <v>642</v>
      </c>
      <c r="B9" s="61" t="s">
        <v>754</v>
      </c>
      <c r="C9" s="103">
        <v>1</v>
      </c>
      <c r="D9" s="60" t="s">
        <v>66</v>
      </c>
      <c r="E9" s="60" t="s">
        <v>67</v>
      </c>
      <c r="F9" s="2" t="str">
        <f>UnitControlCenter!$B$3</f>
        <v>million metric tons / year</v>
      </c>
      <c r="G9" s="60" t="s">
        <v>757</v>
      </c>
      <c r="I9" s="60"/>
    </row>
    <row r="10" spans="1:19">
      <c r="A10" s="62" t="s">
        <v>642</v>
      </c>
      <c r="B10" s="61" t="s">
        <v>823</v>
      </c>
      <c r="C10" s="103">
        <v>1</v>
      </c>
      <c r="D10" s="60" t="s">
        <v>66</v>
      </c>
      <c r="E10" s="60" t="s">
        <v>67</v>
      </c>
      <c r="F10" s="2" t="str">
        <f>UnitControlCenter!$B$3</f>
        <v>million metric tons / year</v>
      </c>
      <c r="G10" s="60" t="s">
        <v>835</v>
      </c>
      <c r="I10" s="60"/>
    </row>
    <row r="11" spans="1:19">
      <c r="A11" s="62" t="s">
        <v>642</v>
      </c>
      <c r="B11" s="61" t="s">
        <v>99</v>
      </c>
      <c r="C11" s="103">
        <v>1</v>
      </c>
      <c r="D11" s="60" t="s">
        <v>66</v>
      </c>
      <c r="E11" s="60" t="s">
        <v>67</v>
      </c>
      <c r="F11" s="2" t="str">
        <f>UnitControlCenter!$B$3</f>
        <v>million metric tons / year</v>
      </c>
      <c r="G11" s="60" t="s">
        <v>758</v>
      </c>
      <c r="I11" s="60"/>
    </row>
    <row r="12" spans="1:19">
      <c r="A12" s="62" t="s">
        <v>642</v>
      </c>
      <c r="B12" s="61" t="s">
        <v>9</v>
      </c>
      <c r="C12" s="103">
        <v>1</v>
      </c>
      <c r="D12" s="60" t="s">
        <v>66</v>
      </c>
      <c r="E12" s="60" t="s">
        <v>67</v>
      </c>
      <c r="F12" s="2" t="str">
        <f>UnitControlCenter!$B$3</f>
        <v>million metric tons / year</v>
      </c>
      <c r="G12" s="60" t="s">
        <v>782</v>
      </c>
      <c r="I12" s="60"/>
    </row>
    <row r="13" spans="1:19">
      <c r="A13" s="62" t="s">
        <v>642</v>
      </c>
      <c r="B13" s="61" t="s">
        <v>755</v>
      </c>
      <c r="C13" s="103">
        <v>1</v>
      </c>
      <c r="D13" s="60" t="s">
        <v>66</v>
      </c>
      <c r="E13" s="60" t="s">
        <v>67</v>
      </c>
      <c r="F13" s="2" t="str">
        <f>UnitControlCenter!$B$3</f>
        <v>million metric tons / year</v>
      </c>
      <c r="G13" s="60" t="s">
        <v>759</v>
      </c>
      <c r="I13" s="60"/>
    </row>
    <row r="14" spans="1:19">
      <c r="A14" s="62" t="s">
        <v>642</v>
      </c>
      <c r="B14" s="61" t="s">
        <v>4</v>
      </c>
      <c r="C14" s="103">
        <v>1</v>
      </c>
      <c r="D14" s="60" t="s">
        <v>66</v>
      </c>
      <c r="E14" s="60" t="s">
        <v>67</v>
      </c>
      <c r="F14" s="2" t="str">
        <f>UnitControlCenter!$B$3</f>
        <v>million metric tons / year</v>
      </c>
      <c r="G14" s="60" t="s">
        <v>760</v>
      </c>
      <c r="I14" s="60"/>
    </row>
    <row r="15" spans="1:19" ht="15.75" thickBot="1">
      <c r="A15" s="101" t="s">
        <v>642</v>
      </c>
      <c r="B15" s="95" t="s">
        <v>764</v>
      </c>
      <c r="C15" s="110">
        <v>1</v>
      </c>
      <c r="D15" s="96" t="s">
        <v>66</v>
      </c>
      <c r="E15" s="96" t="s">
        <v>67</v>
      </c>
      <c r="F15" s="99" t="str">
        <f>UnitControlCenter!$B$3</f>
        <v>million metric tons / year</v>
      </c>
      <c r="G15" s="96" t="s">
        <v>761</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5.7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5">
      <c r="A28" s="61" t="s">
        <v>649</v>
      </c>
      <c r="B28" s="61" t="s">
        <v>645</v>
      </c>
      <c r="C28" s="103">
        <v>1</v>
      </c>
      <c r="D28" s="60" t="s">
        <v>68</v>
      </c>
      <c r="E28" s="60" t="s">
        <v>69</v>
      </c>
      <c r="F28" s="2" t="str">
        <f>UnitControlCenter!$B$3</f>
        <v>million metric tons / year</v>
      </c>
      <c r="G28" s="60" t="s">
        <v>1263</v>
      </c>
      <c r="H28" s="47" t="s">
        <v>1264</v>
      </c>
      <c r="I28" s="60" t="s">
        <v>1265</v>
      </c>
    </row>
    <row r="29" spans="1:19" ht="105">
      <c r="A29" s="61" t="s">
        <v>649</v>
      </c>
      <c r="B29" s="61" t="s">
        <v>836</v>
      </c>
      <c r="C29" s="103">
        <v>1</v>
      </c>
      <c r="D29" s="60" t="s">
        <v>68</v>
      </c>
      <c r="E29" s="60" t="s">
        <v>69</v>
      </c>
      <c r="F29" s="2" t="str">
        <f>UnitControlCenter!$B$3</f>
        <v>million metric tons / year</v>
      </c>
      <c r="G29" s="60" t="s">
        <v>1266</v>
      </c>
      <c r="H29" s="47" t="s">
        <v>1267</v>
      </c>
      <c r="I29" s="60" t="s">
        <v>1268</v>
      </c>
    </row>
    <row r="30" spans="1:19" ht="60">
      <c r="A30" s="61" t="s">
        <v>649</v>
      </c>
      <c r="B30" s="61" t="s">
        <v>650</v>
      </c>
      <c r="C30" s="111">
        <v>1</v>
      </c>
      <c r="D30" s="60" t="s">
        <v>68</v>
      </c>
      <c r="E30" s="60" t="s">
        <v>69</v>
      </c>
      <c r="F30" s="4" t="str">
        <f>UnitControlCenter!$B$3</f>
        <v>million metric tons / year</v>
      </c>
      <c r="G30" s="102" t="s">
        <v>1269</v>
      </c>
      <c r="H30" s="102" t="s">
        <v>1270</v>
      </c>
      <c r="I30" s="60" t="s">
        <v>1271</v>
      </c>
    </row>
    <row r="31" spans="1:19" ht="15.75" thickBot="1">
      <c r="A31" s="95" t="s">
        <v>649</v>
      </c>
      <c r="B31" s="95" t="s">
        <v>1248</v>
      </c>
      <c r="C31" s="110">
        <v>1</v>
      </c>
      <c r="D31" s="96" t="s">
        <v>66</v>
      </c>
      <c r="E31" s="96" t="s">
        <v>67</v>
      </c>
      <c r="F31" s="112" t="str">
        <f>UnitControlCenter!$B$6</f>
        <v>g CO2 / 2018 INR</v>
      </c>
      <c r="G31" s="97" t="s">
        <v>1194</v>
      </c>
      <c r="H31" s="97"/>
      <c r="I31" s="96"/>
      <c r="J31" s="97"/>
      <c r="K31" s="97"/>
      <c r="L31" s="97"/>
      <c r="M31" s="97"/>
      <c r="N31" s="97"/>
      <c r="O31" s="97"/>
      <c r="P31" s="97"/>
      <c r="Q31" s="97"/>
      <c r="R31" s="97"/>
      <c r="S31" s="97"/>
    </row>
    <row r="32" spans="1:19">
      <c r="A32" s="61" t="s">
        <v>1088</v>
      </c>
      <c r="B32" s="61" t="s">
        <v>919</v>
      </c>
      <c r="C32" s="103">
        <v>1</v>
      </c>
      <c r="D32" s="60" t="s">
        <v>66</v>
      </c>
      <c r="E32" s="60" t="s">
        <v>1387</v>
      </c>
      <c r="F32" s="2" t="str">
        <f>UnitControlCenter!$B$3</f>
        <v>million metric tons / year</v>
      </c>
      <c r="G32" s="47" t="s">
        <v>187</v>
      </c>
      <c r="I32" s="60"/>
    </row>
    <row r="33" spans="1:19">
      <c r="A33" s="61" t="s">
        <v>1088</v>
      </c>
      <c r="B33" s="61" t="s">
        <v>147</v>
      </c>
      <c r="C33" s="103">
        <v>1</v>
      </c>
      <c r="D33" s="60" t="s">
        <v>66</v>
      </c>
      <c r="E33" s="60" t="s">
        <v>1387</v>
      </c>
      <c r="F33" s="2" t="str">
        <f>UnitControlCenter!$B$3</f>
        <v>million metric tons / year</v>
      </c>
      <c r="G33" s="60" t="s">
        <v>756</v>
      </c>
      <c r="I33" s="60"/>
    </row>
    <row r="34" spans="1:19">
      <c r="A34" s="61" t="s">
        <v>1088</v>
      </c>
      <c r="B34" s="61" t="s">
        <v>754</v>
      </c>
      <c r="C34" s="103">
        <v>1</v>
      </c>
      <c r="D34" s="60" t="s">
        <v>66</v>
      </c>
      <c r="E34" s="60" t="s">
        <v>1387</v>
      </c>
      <c r="F34" s="2" t="str">
        <f>UnitControlCenter!$B$3</f>
        <v>million metric tons / year</v>
      </c>
      <c r="G34" s="60" t="s">
        <v>757</v>
      </c>
      <c r="I34" s="60"/>
    </row>
    <row r="35" spans="1:19">
      <c r="A35" s="61" t="s">
        <v>1088</v>
      </c>
      <c r="B35" s="61" t="s">
        <v>823</v>
      </c>
      <c r="C35" s="103">
        <v>1</v>
      </c>
      <c r="D35" s="60" t="s">
        <v>66</v>
      </c>
      <c r="E35" s="60" t="s">
        <v>1387</v>
      </c>
      <c r="F35" s="2" t="str">
        <f>UnitControlCenter!$B$3</f>
        <v>million metric tons / year</v>
      </c>
      <c r="G35" s="60" t="s">
        <v>835</v>
      </c>
      <c r="I35" s="60"/>
    </row>
    <row r="36" spans="1:19">
      <c r="A36" s="61" t="s">
        <v>1088</v>
      </c>
      <c r="B36" s="61" t="s">
        <v>99</v>
      </c>
      <c r="C36" s="103">
        <v>1</v>
      </c>
      <c r="D36" s="60" t="s">
        <v>66</v>
      </c>
      <c r="E36" s="60" t="s">
        <v>1387</v>
      </c>
      <c r="F36" s="2" t="str">
        <f>UnitControlCenter!$B$3</f>
        <v>million metric tons / year</v>
      </c>
      <c r="G36" s="60" t="s">
        <v>758</v>
      </c>
      <c r="I36" s="60"/>
    </row>
    <row r="37" spans="1:19">
      <c r="A37" s="61" t="s">
        <v>1088</v>
      </c>
      <c r="B37" s="61" t="s">
        <v>9</v>
      </c>
      <c r="C37" s="103">
        <v>1</v>
      </c>
      <c r="D37" s="60" t="s">
        <v>66</v>
      </c>
      <c r="E37" s="60" t="s">
        <v>1387</v>
      </c>
      <c r="F37" s="2" t="str">
        <f>UnitControlCenter!$B$3</f>
        <v>million metric tons / year</v>
      </c>
      <c r="G37" s="60" t="s">
        <v>782</v>
      </c>
      <c r="I37" s="60"/>
    </row>
    <row r="38" spans="1:19" ht="15.75" thickBot="1">
      <c r="A38" s="95" t="s">
        <v>1088</v>
      </c>
      <c r="B38" s="95" t="s">
        <v>4</v>
      </c>
      <c r="C38" s="110">
        <v>1</v>
      </c>
      <c r="D38" s="96" t="s">
        <v>66</v>
      </c>
      <c r="E38" s="96" t="s">
        <v>1387</v>
      </c>
      <c r="F38" s="99" t="str">
        <f>UnitControlCenter!$B$3</f>
        <v>million metric tons / year</v>
      </c>
      <c r="G38" s="96" t="s">
        <v>760</v>
      </c>
      <c r="H38" s="97"/>
      <c r="I38" s="96"/>
      <c r="J38" s="97"/>
      <c r="K38" s="97"/>
      <c r="L38" s="97"/>
      <c r="M38" s="97"/>
      <c r="N38" s="97"/>
      <c r="O38" s="97"/>
      <c r="P38" s="97"/>
      <c r="Q38" s="97"/>
      <c r="R38" s="97"/>
      <c r="S38" s="97"/>
    </row>
    <row r="39" spans="1:19" ht="45">
      <c r="A39" s="61" t="s">
        <v>379</v>
      </c>
      <c r="B39" s="61" t="s">
        <v>1343</v>
      </c>
      <c r="C39" s="103">
        <v>1</v>
      </c>
      <c r="D39" s="60" t="s">
        <v>68</v>
      </c>
      <c r="E39" s="60" t="s">
        <v>462</v>
      </c>
      <c r="F39" s="2" t="str">
        <f>UnitControlCenter!$B$7</f>
        <v>2018 INR / ton CO2e abated, Annual average abatement potential (MtCO2e)</v>
      </c>
      <c r="G39" s="47" t="s">
        <v>2050</v>
      </c>
      <c r="I39" s="60"/>
    </row>
    <row r="40" spans="1:19" ht="45.75" thickBot="1">
      <c r="A40" s="95" t="s">
        <v>379</v>
      </c>
      <c r="B40" s="95" t="s">
        <v>1344</v>
      </c>
      <c r="C40" s="110">
        <v>1</v>
      </c>
      <c r="D40" s="96" t="s">
        <v>68</v>
      </c>
      <c r="E40" s="96" t="s">
        <v>462</v>
      </c>
      <c r="F40" s="99" t="str">
        <f>UnitControlCenter!$B$7</f>
        <v>2018 INR / ton CO2e abated, Annual average abatement potential (MtCO2e)</v>
      </c>
      <c r="G40" s="97" t="s">
        <v>2050</v>
      </c>
      <c r="H40" s="97"/>
      <c r="I40" s="96"/>
      <c r="J40" s="97"/>
      <c r="K40" s="97"/>
      <c r="L40" s="97"/>
      <c r="M40" s="97"/>
      <c r="N40" s="97"/>
      <c r="O40" s="97"/>
      <c r="P40" s="97"/>
      <c r="Q40" s="97"/>
      <c r="R40" s="97"/>
      <c r="S40" s="97"/>
    </row>
    <row r="41" spans="1:19" ht="45">
      <c r="A41" s="61" t="s">
        <v>651</v>
      </c>
      <c r="B41" s="61" t="s">
        <v>1346</v>
      </c>
      <c r="C41" s="103">
        <v>1</v>
      </c>
      <c r="D41" s="60" t="s">
        <v>68</v>
      </c>
      <c r="E41" s="60" t="s">
        <v>67</v>
      </c>
      <c r="F41" s="2" t="str">
        <f>UnitControlCenter!$B$8</f>
        <v>2018 lakh crores / year</v>
      </c>
      <c r="G41" s="47" t="s">
        <v>1345</v>
      </c>
      <c r="H41" s="47" t="s">
        <v>738</v>
      </c>
      <c r="I41" s="60" t="s">
        <v>716</v>
      </c>
    </row>
    <row r="42" spans="1:19">
      <c r="A42" s="61" t="s">
        <v>651</v>
      </c>
      <c r="B42" s="94" t="s">
        <v>1114</v>
      </c>
      <c r="C42" s="103">
        <v>1</v>
      </c>
      <c r="D42" s="60" t="s">
        <v>66</v>
      </c>
      <c r="E42" s="60" t="s">
        <v>67</v>
      </c>
      <c r="F42" s="2" t="str">
        <f>UnitControlCenter!$B$8</f>
        <v>2018 lakh crores / year</v>
      </c>
      <c r="G42" s="47" t="s">
        <v>1104</v>
      </c>
      <c r="I42" s="60"/>
    </row>
    <row r="43" spans="1:19" ht="75">
      <c r="A43" s="61" t="s">
        <v>651</v>
      </c>
      <c r="B43" s="61" t="s">
        <v>1332</v>
      </c>
      <c r="C43" s="120">
        <v>1</v>
      </c>
      <c r="D43" s="60" t="s">
        <v>68</v>
      </c>
      <c r="E43" s="60" t="s">
        <v>69</v>
      </c>
      <c r="F43" s="2" t="str">
        <f>UnitControlCenter!$B$8</f>
        <v>2018 lakh crores / year</v>
      </c>
      <c r="G43" s="2" t="s">
        <v>1333</v>
      </c>
      <c r="H43" s="2" t="s">
        <v>1334</v>
      </c>
      <c r="I43" s="2" t="s">
        <v>1335</v>
      </c>
    </row>
    <row r="44" spans="1:19" ht="30">
      <c r="A44" s="61" t="s">
        <v>651</v>
      </c>
      <c r="B44" s="94" t="s">
        <v>1337</v>
      </c>
      <c r="C44" s="111">
        <v>1</v>
      </c>
      <c r="D44" s="60" t="s">
        <v>66</v>
      </c>
      <c r="E44" s="60" t="s">
        <v>67</v>
      </c>
      <c r="F44" s="4" t="str">
        <f>UnitControlCenter!$B$9</f>
        <v>2018 lakh crores</v>
      </c>
      <c r="G44" s="102" t="s">
        <v>1339</v>
      </c>
      <c r="H44" s="102"/>
      <c r="I44" s="60"/>
    </row>
    <row r="45" spans="1:19" ht="30.75" thickBot="1">
      <c r="A45" s="61" t="s">
        <v>651</v>
      </c>
      <c r="B45" s="94" t="s">
        <v>1340</v>
      </c>
      <c r="C45" s="111">
        <v>1</v>
      </c>
      <c r="D45" s="60" t="s">
        <v>66</v>
      </c>
      <c r="E45" s="60" t="s">
        <v>67</v>
      </c>
      <c r="F45" s="4" t="str">
        <f>UnitControlCenter!$B$8</f>
        <v>2018 lakh crores / year</v>
      </c>
      <c r="G45" s="102" t="s">
        <v>1341</v>
      </c>
      <c r="H45" s="102"/>
      <c r="I45" s="60"/>
      <c r="P45" s="97"/>
      <c r="Q45" s="97"/>
      <c r="R45" s="97"/>
      <c r="S45" s="97"/>
    </row>
    <row r="46" spans="1:19" ht="135.75" thickBot="1">
      <c r="A46" s="95" t="s">
        <v>651</v>
      </c>
      <c r="B46" s="100" t="s">
        <v>1717</v>
      </c>
      <c r="C46" s="110">
        <v>1</v>
      </c>
      <c r="D46" s="96" t="s">
        <v>68</v>
      </c>
      <c r="E46" s="96" t="s">
        <v>67</v>
      </c>
      <c r="F46" s="99" t="str">
        <f>UnitControlCenter!$B$8</f>
        <v>2018 lakh crores / year</v>
      </c>
      <c r="G46" s="97" t="s">
        <v>1718</v>
      </c>
      <c r="H46" s="97" t="s">
        <v>1719</v>
      </c>
      <c r="I46" s="96" t="s">
        <v>1720</v>
      </c>
      <c r="J46" s="97"/>
      <c r="K46" s="97"/>
      <c r="L46" s="97"/>
      <c r="M46" s="97"/>
      <c r="N46" s="97"/>
      <c r="O46" s="97"/>
      <c r="P46" s="97"/>
      <c r="Q46" s="97"/>
      <c r="R46" s="97"/>
      <c r="S46" s="97"/>
    </row>
    <row r="47" spans="1:19" ht="45">
      <c r="A47" s="61" t="s">
        <v>1235</v>
      </c>
      <c r="B47" s="94" t="s">
        <v>1252</v>
      </c>
      <c r="C47" s="114">
        <v>1</v>
      </c>
      <c r="D47" s="60" t="s">
        <v>68</v>
      </c>
      <c r="E47" s="60" t="s">
        <v>67</v>
      </c>
      <c r="F47" s="4" t="str">
        <f>UnitControlCenter!$B$10</f>
        <v>jobs</v>
      </c>
      <c r="G47" s="102" t="s">
        <v>1243</v>
      </c>
      <c r="H47" s="102" t="s">
        <v>1242</v>
      </c>
      <c r="I47" s="60" t="s">
        <v>717</v>
      </c>
    </row>
    <row r="48" spans="1:19" ht="30">
      <c r="A48" s="61" t="s">
        <v>1235</v>
      </c>
      <c r="B48" s="94" t="s">
        <v>1253</v>
      </c>
      <c r="C48" s="117">
        <v>1</v>
      </c>
      <c r="D48" s="60" t="s">
        <v>68</v>
      </c>
      <c r="E48" s="60" t="s">
        <v>67</v>
      </c>
      <c r="F48" s="4" t="str">
        <f>UnitControlCenter!$B$10</f>
        <v>jobs</v>
      </c>
      <c r="G48" s="102" t="s">
        <v>1256</v>
      </c>
      <c r="H48" s="102" t="s">
        <v>1257</v>
      </c>
      <c r="I48" s="60" t="s">
        <v>1258</v>
      </c>
    </row>
    <row r="49" spans="1:19" ht="30">
      <c r="A49" s="61" t="s">
        <v>1235</v>
      </c>
      <c r="B49" s="94" t="s">
        <v>1316</v>
      </c>
      <c r="C49" s="119">
        <v>1</v>
      </c>
      <c r="D49" s="60" t="s">
        <v>68</v>
      </c>
      <c r="E49" s="60" t="s">
        <v>67</v>
      </c>
      <c r="F49" s="4" t="str">
        <f>UnitControlCenter!$B$10</f>
        <v>jobs</v>
      </c>
      <c r="G49" s="102" t="s">
        <v>1320</v>
      </c>
      <c r="H49" s="102" t="s">
        <v>1319</v>
      </c>
      <c r="I49" s="60" t="s">
        <v>1331</v>
      </c>
    </row>
    <row r="50" spans="1:19" ht="45">
      <c r="A50" s="61" t="s">
        <v>1235</v>
      </c>
      <c r="B50" s="94" t="s">
        <v>1384</v>
      </c>
      <c r="C50" s="123">
        <v>1</v>
      </c>
      <c r="D50" s="60" t="s">
        <v>68</v>
      </c>
      <c r="E50" s="60" t="s">
        <v>67</v>
      </c>
      <c r="F50" s="4" t="str">
        <f>UnitControlCenter!$B$10</f>
        <v>jobs</v>
      </c>
      <c r="G50" s="102" t="s">
        <v>1383</v>
      </c>
      <c r="H50" s="102" t="s">
        <v>1242</v>
      </c>
      <c r="I50" s="60" t="s">
        <v>717</v>
      </c>
    </row>
    <row r="51" spans="1:19" ht="45">
      <c r="A51" s="61" t="s">
        <v>1235</v>
      </c>
      <c r="B51" s="94" t="s">
        <v>1237</v>
      </c>
      <c r="C51" s="114">
        <v>1</v>
      </c>
      <c r="D51" s="60" t="s">
        <v>68</v>
      </c>
      <c r="E51" s="60" t="s">
        <v>67</v>
      </c>
      <c r="F51" s="2" t="str">
        <f>UnitControlCenter!$B$8</f>
        <v>2018 lakh crores / year</v>
      </c>
      <c r="G51" s="102" t="s">
        <v>1244</v>
      </c>
      <c r="H51" s="102" t="s">
        <v>1246</v>
      </c>
      <c r="I51" s="60" t="s">
        <v>717</v>
      </c>
    </row>
    <row r="52" spans="1:19" ht="45">
      <c r="A52" s="61" t="s">
        <v>1235</v>
      </c>
      <c r="B52" s="94" t="s">
        <v>1259</v>
      </c>
      <c r="C52" s="118">
        <v>1</v>
      </c>
      <c r="D52" s="60" t="s">
        <v>68</v>
      </c>
      <c r="E52" s="60" t="s">
        <v>67</v>
      </c>
      <c r="F52" s="2" t="str">
        <f>UnitControlCenter!$B$12</f>
        <v>% change</v>
      </c>
      <c r="G52" s="102" t="s">
        <v>1261</v>
      </c>
      <c r="H52" s="102" t="s">
        <v>1246</v>
      </c>
      <c r="I52" s="60" t="s">
        <v>717</v>
      </c>
    </row>
    <row r="53" spans="1:19" ht="30">
      <c r="A53" s="61" t="s">
        <v>1235</v>
      </c>
      <c r="B53" s="94" t="s">
        <v>1317</v>
      </c>
      <c r="C53" s="119">
        <v>1</v>
      </c>
      <c r="D53" s="60" t="s">
        <v>68</v>
      </c>
      <c r="E53" s="60" t="s">
        <v>67</v>
      </c>
      <c r="F53" s="2" t="str">
        <f>UnitControlCenter!$B$8</f>
        <v>2018 lakh crores / year</v>
      </c>
      <c r="G53" s="102" t="s">
        <v>1321</v>
      </c>
      <c r="H53" s="102" t="s">
        <v>1319</v>
      </c>
      <c r="I53" s="60" t="s">
        <v>1331</v>
      </c>
    </row>
    <row r="54" spans="1:19" ht="45">
      <c r="A54" s="61" t="s">
        <v>1235</v>
      </c>
      <c r="B54" s="94" t="s">
        <v>1251</v>
      </c>
      <c r="C54" s="114">
        <v>1</v>
      </c>
      <c r="D54" s="60" t="s">
        <v>68</v>
      </c>
      <c r="E54" s="60" t="s">
        <v>67</v>
      </c>
      <c r="F54" s="2" t="str">
        <f>UnitControlCenter!$B$8</f>
        <v>2018 lakh crores / year</v>
      </c>
      <c r="G54" s="102" t="s">
        <v>1247</v>
      </c>
      <c r="H54" s="102" t="s">
        <v>1245</v>
      </c>
      <c r="I54" s="60" t="s">
        <v>717</v>
      </c>
    </row>
    <row r="55" spans="1:19" ht="30">
      <c r="A55" s="61" t="s">
        <v>1235</v>
      </c>
      <c r="B55" s="94" t="s">
        <v>1249</v>
      </c>
      <c r="C55" s="111">
        <v>1</v>
      </c>
      <c r="D55" s="60" t="s">
        <v>66</v>
      </c>
      <c r="E55" s="60" t="s">
        <v>67</v>
      </c>
      <c r="F55" s="4" t="str">
        <f>UnitControlCenter!$B$13</f>
        <v>2018 INR / employee-year</v>
      </c>
      <c r="G55" s="102" t="s">
        <v>1250</v>
      </c>
      <c r="H55" s="102"/>
      <c r="I55" s="60"/>
    </row>
    <row r="56" spans="1:19" ht="30.75" thickBot="1">
      <c r="A56" s="95" t="s">
        <v>1235</v>
      </c>
      <c r="B56" s="100" t="s">
        <v>1318</v>
      </c>
      <c r="C56" s="110">
        <v>1</v>
      </c>
      <c r="D56" s="96" t="s">
        <v>68</v>
      </c>
      <c r="E56" s="96" t="s">
        <v>67</v>
      </c>
      <c r="F56" s="99" t="str">
        <f>UnitControlCenter!$B$8</f>
        <v>2018 lakh crores / year</v>
      </c>
      <c r="G56" s="97" t="s">
        <v>1322</v>
      </c>
      <c r="H56" s="97" t="s">
        <v>1319</v>
      </c>
      <c r="I56" s="96" t="s">
        <v>1331</v>
      </c>
      <c r="J56" s="97"/>
      <c r="K56" s="97"/>
      <c r="L56" s="97"/>
      <c r="M56" s="97"/>
      <c r="N56" s="97"/>
      <c r="O56" s="97"/>
      <c r="P56" s="97"/>
      <c r="Q56" s="97"/>
      <c r="R56" s="97"/>
      <c r="S56" s="97"/>
    </row>
    <row r="57" spans="1:19" ht="90">
      <c r="A57" s="61" t="s">
        <v>1236</v>
      </c>
      <c r="B57" s="61" t="s">
        <v>1018</v>
      </c>
      <c r="C57" s="103">
        <v>1</v>
      </c>
      <c r="D57" s="60" t="s">
        <v>68</v>
      </c>
      <c r="E57" s="60" t="s">
        <v>67</v>
      </c>
      <c r="F57" s="2" t="str">
        <f>UnitControlCenter!$B$8</f>
        <v>2018 lakh crores / year</v>
      </c>
      <c r="G57" s="2" t="s">
        <v>1019</v>
      </c>
      <c r="H57" s="2" t="s">
        <v>1020</v>
      </c>
      <c r="I57" s="2" t="s">
        <v>994</v>
      </c>
    </row>
    <row r="58" spans="1:19" ht="45">
      <c r="A58" s="61" t="s">
        <v>1236</v>
      </c>
      <c r="B58" s="61" t="s">
        <v>1022</v>
      </c>
      <c r="C58" s="103">
        <v>1</v>
      </c>
      <c r="D58" s="60" t="s">
        <v>68</v>
      </c>
      <c r="E58" s="60" t="s">
        <v>67</v>
      </c>
      <c r="F58" s="2" t="str">
        <f>UnitControlCenter!$B$8</f>
        <v>2018 lakh crores / year</v>
      </c>
      <c r="G58" s="2" t="s">
        <v>1032</v>
      </c>
      <c r="H58" s="2" t="s">
        <v>1033</v>
      </c>
      <c r="I58" s="2" t="s">
        <v>1034</v>
      </c>
    </row>
    <row r="59" spans="1:19" ht="60">
      <c r="A59" s="61" t="s">
        <v>1236</v>
      </c>
      <c r="B59" s="61" t="s">
        <v>1023</v>
      </c>
      <c r="C59" s="103">
        <v>1</v>
      </c>
      <c r="D59" s="60" t="s">
        <v>68</v>
      </c>
      <c r="E59" s="60" t="s">
        <v>67</v>
      </c>
      <c r="F59" s="2" t="str">
        <f>UnitControlCenter!$B$8</f>
        <v>2018 lakh crores / year</v>
      </c>
      <c r="G59" s="2" t="s">
        <v>1043</v>
      </c>
      <c r="H59" s="2" t="s">
        <v>1041</v>
      </c>
      <c r="I59" s="2" t="s">
        <v>1042</v>
      </c>
    </row>
    <row r="60" spans="1:19" ht="45">
      <c r="A60" s="61" t="s">
        <v>1236</v>
      </c>
      <c r="B60" s="61" t="s">
        <v>1024</v>
      </c>
      <c r="C60" s="103">
        <v>1</v>
      </c>
      <c r="D60" s="60" t="s">
        <v>68</v>
      </c>
      <c r="E60" s="60" t="s">
        <v>67</v>
      </c>
      <c r="F60" s="2" t="str">
        <f>UnitControlCenter!$B$8</f>
        <v>2018 lakh crores / year</v>
      </c>
      <c r="G60" s="2" t="s">
        <v>1037</v>
      </c>
      <c r="H60" s="2" t="s">
        <v>1033</v>
      </c>
      <c r="I60" s="2" t="s">
        <v>1035</v>
      </c>
    </row>
    <row r="61" spans="1:19" ht="45">
      <c r="A61" s="61" t="s">
        <v>1236</v>
      </c>
      <c r="B61" s="61" t="s">
        <v>1025</v>
      </c>
      <c r="C61" s="103">
        <v>1</v>
      </c>
      <c r="D61" s="60" t="s">
        <v>68</v>
      </c>
      <c r="E61" s="60" t="s">
        <v>67</v>
      </c>
      <c r="F61" s="2" t="str">
        <f>UnitControlCenter!$B$8</f>
        <v>2018 lakh crores / year</v>
      </c>
      <c r="G61" s="2" t="s">
        <v>1038</v>
      </c>
      <c r="H61" s="2" t="s">
        <v>1033</v>
      </c>
      <c r="I61" s="2" t="s">
        <v>1036</v>
      </c>
    </row>
    <row r="62" spans="1:19" ht="60">
      <c r="A62" s="61" t="s">
        <v>1236</v>
      </c>
      <c r="B62" s="61" t="s">
        <v>1026</v>
      </c>
      <c r="C62" s="103">
        <v>1</v>
      </c>
      <c r="D62" s="60" t="s">
        <v>68</v>
      </c>
      <c r="E62" s="60" t="s">
        <v>67</v>
      </c>
      <c r="F62" s="2" t="str">
        <f>UnitControlCenter!$B$8</f>
        <v>2018 lakh crores / year</v>
      </c>
      <c r="G62" s="2" t="s">
        <v>1044</v>
      </c>
      <c r="H62" s="2" t="s">
        <v>1041</v>
      </c>
      <c r="I62" s="2" t="s">
        <v>1042</v>
      </c>
    </row>
    <row r="63" spans="1:19" ht="60">
      <c r="A63" s="61" t="s">
        <v>1236</v>
      </c>
      <c r="B63" s="61" t="s">
        <v>1027</v>
      </c>
      <c r="C63" s="103">
        <v>1</v>
      </c>
      <c r="D63" s="60" t="s">
        <v>68</v>
      </c>
      <c r="E63" s="60" t="s">
        <v>67</v>
      </c>
      <c r="F63" s="2" t="str">
        <f>UnitControlCenter!$B$8</f>
        <v>2018 lakh crores / year</v>
      </c>
      <c r="G63" s="2" t="s">
        <v>1045</v>
      </c>
      <c r="H63" s="2" t="s">
        <v>1041</v>
      </c>
      <c r="I63" s="2" t="s">
        <v>1042</v>
      </c>
    </row>
    <row r="64" spans="1:19" ht="75">
      <c r="A64" s="61" t="s">
        <v>1236</v>
      </c>
      <c r="B64" s="61" t="s">
        <v>1028</v>
      </c>
      <c r="C64" s="103">
        <v>1</v>
      </c>
      <c r="D64" s="60" t="s">
        <v>68</v>
      </c>
      <c r="E64" s="60" t="s">
        <v>67</v>
      </c>
      <c r="F64" s="2" t="str">
        <f>UnitControlCenter!$B$8</f>
        <v>2018 lakh crores / year</v>
      </c>
      <c r="G64" s="2" t="s">
        <v>1046</v>
      </c>
      <c r="H64" s="2" t="s">
        <v>1041</v>
      </c>
      <c r="I64" s="2" t="s">
        <v>1042</v>
      </c>
    </row>
    <row r="65" spans="1:19" ht="75">
      <c r="A65" s="61" t="s">
        <v>1236</v>
      </c>
      <c r="B65" s="61" t="s">
        <v>1052</v>
      </c>
      <c r="C65" s="103">
        <v>1</v>
      </c>
      <c r="D65" s="60" t="s">
        <v>68</v>
      </c>
      <c r="E65" s="60" t="s">
        <v>67</v>
      </c>
      <c r="F65" s="2" t="str">
        <f>UnitControlCenter!$B$8</f>
        <v>2018 lakh crores / year</v>
      </c>
      <c r="G65" s="2" t="s">
        <v>1050</v>
      </c>
      <c r="H65" s="2" t="s">
        <v>1041</v>
      </c>
      <c r="I65" s="2" t="s">
        <v>1048</v>
      </c>
    </row>
    <row r="66" spans="1:19" ht="60.75" thickBot="1">
      <c r="A66" s="95" t="s">
        <v>1236</v>
      </c>
      <c r="B66" s="95" t="s">
        <v>1053</v>
      </c>
      <c r="C66" s="110">
        <v>1</v>
      </c>
      <c r="D66" s="96" t="s">
        <v>68</v>
      </c>
      <c r="E66" s="96" t="s">
        <v>67</v>
      </c>
      <c r="F66" s="99" t="str">
        <f>UnitControlCenter!$B$8</f>
        <v>2018 lakh crores / year</v>
      </c>
      <c r="G66" s="99" t="s">
        <v>1051</v>
      </c>
      <c r="H66" s="99" t="s">
        <v>1041</v>
      </c>
      <c r="I66" s="99" t="s">
        <v>1049</v>
      </c>
      <c r="J66" s="97"/>
      <c r="K66" s="97"/>
      <c r="L66" s="97"/>
      <c r="M66" s="97"/>
      <c r="N66" s="97"/>
      <c r="O66" s="97"/>
      <c r="P66" s="97"/>
      <c r="Q66" s="97"/>
      <c r="R66" s="97"/>
      <c r="S66" s="97"/>
    </row>
    <row r="67" spans="1:19" ht="30">
      <c r="A67" s="61" t="s">
        <v>652</v>
      </c>
      <c r="B67" s="61" t="s">
        <v>1385</v>
      </c>
      <c r="C67" s="123">
        <v>1</v>
      </c>
      <c r="D67" s="60" t="s">
        <v>66</v>
      </c>
      <c r="E67" s="60" t="s">
        <v>1388</v>
      </c>
      <c r="F67" s="2" t="str">
        <f>UnitControlCenter!$B$11</f>
        <v>incidents / year</v>
      </c>
      <c r="G67" s="60" t="s">
        <v>1286</v>
      </c>
      <c r="I67" s="60"/>
    </row>
    <row r="68" spans="1:19">
      <c r="A68" s="61" t="s">
        <v>652</v>
      </c>
      <c r="B68" s="61" t="s">
        <v>1278</v>
      </c>
      <c r="C68" s="103">
        <v>1</v>
      </c>
      <c r="D68" s="60" t="s">
        <v>66</v>
      </c>
      <c r="E68" s="60" t="s">
        <v>67</v>
      </c>
      <c r="F68" s="2" t="str">
        <f>UnitControlCenter!$B$11</f>
        <v>incidents / year</v>
      </c>
      <c r="G68" s="60" t="s">
        <v>1286</v>
      </c>
      <c r="I68" s="60"/>
    </row>
    <row r="69" spans="1:19" ht="30">
      <c r="A69" s="61" t="s">
        <v>652</v>
      </c>
      <c r="B69" s="61" t="s">
        <v>653</v>
      </c>
      <c r="C69" s="111">
        <v>1</v>
      </c>
      <c r="D69" s="60" t="s">
        <v>66</v>
      </c>
      <c r="E69" s="60" t="s">
        <v>67</v>
      </c>
      <c r="F69" s="4" t="str">
        <f>UnitControlCenter!$B$8</f>
        <v>2018 lakh crores / year</v>
      </c>
      <c r="G69" s="60" t="s">
        <v>70</v>
      </c>
      <c r="H69" s="102"/>
      <c r="I69" s="60"/>
    </row>
    <row r="70" spans="1:19">
      <c r="A70" s="61" t="s">
        <v>652</v>
      </c>
      <c r="B70" s="61" t="s">
        <v>1279</v>
      </c>
      <c r="C70" s="111">
        <v>1</v>
      </c>
      <c r="D70" s="60" t="s">
        <v>66</v>
      </c>
      <c r="E70" s="60" t="s">
        <v>67</v>
      </c>
      <c r="F70" s="2" t="str">
        <f>UnitControlCenter!$B$11</f>
        <v>incidents / year</v>
      </c>
      <c r="G70" s="60" t="s">
        <v>1287</v>
      </c>
      <c r="H70" s="102"/>
      <c r="I70" s="60"/>
    </row>
    <row r="71" spans="1:19" ht="30">
      <c r="A71" s="61" t="s">
        <v>652</v>
      </c>
      <c r="B71" s="61" t="s">
        <v>1280</v>
      </c>
      <c r="C71" s="111">
        <v>1</v>
      </c>
      <c r="D71" s="60" t="s">
        <v>66</v>
      </c>
      <c r="E71" s="60" t="s">
        <v>67</v>
      </c>
      <c r="F71" s="2" t="str">
        <f>UnitControlCenter!$B$11</f>
        <v>incidents / year</v>
      </c>
      <c r="G71" s="60" t="s">
        <v>1288</v>
      </c>
      <c r="H71" s="102"/>
      <c r="I71" s="60"/>
    </row>
    <row r="72" spans="1:19">
      <c r="A72" s="61" t="s">
        <v>652</v>
      </c>
      <c r="B72" s="61" t="s">
        <v>1293</v>
      </c>
      <c r="C72" s="111">
        <v>1</v>
      </c>
      <c r="D72" s="60" t="s">
        <v>66</v>
      </c>
      <c r="E72" s="60" t="s">
        <v>67</v>
      </c>
      <c r="F72" s="2" t="str">
        <f>UnitControlCenter!$B$11</f>
        <v>incidents / year</v>
      </c>
      <c r="G72" s="60" t="s">
        <v>1294</v>
      </c>
      <c r="H72" s="102"/>
      <c r="I72" s="60"/>
    </row>
    <row r="73" spans="1:19" ht="30">
      <c r="A73" s="61" t="s">
        <v>652</v>
      </c>
      <c r="B73" s="61" t="s">
        <v>1281</v>
      </c>
      <c r="C73" s="111">
        <v>1</v>
      </c>
      <c r="D73" s="60" t="s">
        <v>66</v>
      </c>
      <c r="E73" s="60" t="s">
        <v>67</v>
      </c>
      <c r="F73" s="2" t="str">
        <f>UnitControlCenter!$B$11</f>
        <v>incidents / year</v>
      </c>
      <c r="G73" s="60" t="s">
        <v>1289</v>
      </c>
      <c r="H73" s="102"/>
      <c r="I73" s="60"/>
    </row>
    <row r="74" spans="1:19">
      <c r="A74" s="61" t="s">
        <v>652</v>
      </c>
      <c r="B74" s="61" t="s">
        <v>1282</v>
      </c>
      <c r="C74" s="111">
        <v>1</v>
      </c>
      <c r="D74" s="60" t="s">
        <v>66</v>
      </c>
      <c r="E74" s="60" t="s">
        <v>67</v>
      </c>
      <c r="F74" s="2" t="str">
        <f>UnitControlCenter!$B$11</f>
        <v>incidents / year</v>
      </c>
      <c r="G74" s="60" t="s">
        <v>1290</v>
      </c>
      <c r="H74" s="102"/>
      <c r="I74" s="60"/>
    </row>
    <row r="75" spans="1:19">
      <c r="A75" s="61" t="s">
        <v>652</v>
      </c>
      <c r="B75" s="61" t="s">
        <v>1283</v>
      </c>
      <c r="C75" s="111">
        <v>1</v>
      </c>
      <c r="D75" s="60" t="s">
        <v>66</v>
      </c>
      <c r="E75" s="60" t="s">
        <v>67</v>
      </c>
      <c r="F75" s="2" t="str">
        <f>UnitControlCenter!$B$11</f>
        <v>incidents / year</v>
      </c>
      <c r="G75" s="60" t="s">
        <v>1291</v>
      </c>
      <c r="H75" s="102"/>
      <c r="I75" s="60"/>
    </row>
    <row r="76" spans="1:19" ht="30.75" thickBot="1">
      <c r="A76" s="95" t="s">
        <v>652</v>
      </c>
      <c r="B76" s="95" t="s">
        <v>1284</v>
      </c>
      <c r="C76" s="110">
        <v>1</v>
      </c>
      <c r="D76" s="96" t="s">
        <v>66</v>
      </c>
      <c r="E76" s="96" t="s">
        <v>67</v>
      </c>
      <c r="F76" s="99" t="str">
        <f>UnitControlCenter!$B$11</f>
        <v>incidents / year</v>
      </c>
      <c r="G76" s="96" t="s">
        <v>1292</v>
      </c>
      <c r="H76" s="97"/>
      <c r="I76" s="96"/>
      <c r="J76" s="97"/>
      <c r="K76" s="97"/>
      <c r="L76" s="97"/>
      <c r="M76" s="97"/>
      <c r="N76" s="97"/>
      <c r="O76" s="97"/>
      <c r="P76" s="97"/>
      <c r="Q76" s="97"/>
      <c r="R76" s="97"/>
      <c r="S76" s="97"/>
    </row>
    <row r="77" spans="1:19" ht="135">
      <c r="A77" s="61" t="s">
        <v>799</v>
      </c>
      <c r="B77" s="61" t="s">
        <v>654</v>
      </c>
      <c r="C77" s="103">
        <v>1</v>
      </c>
      <c r="D77" s="60" t="s">
        <v>68</v>
      </c>
      <c r="E77" s="60" t="s">
        <v>69</v>
      </c>
      <c r="F77" s="2" t="str">
        <f>UnitControlCenter!$B$15</f>
        <v>terawatt-hours (TWh) / year</v>
      </c>
      <c r="G77" s="60" t="s">
        <v>837</v>
      </c>
      <c r="H77" s="301" t="s">
        <v>1704</v>
      </c>
      <c r="I77" s="60" t="s">
        <v>841</v>
      </c>
    </row>
    <row r="78" spans="1:19" ht="165">
      <c r="A78" s="61" t="s">
        <v>799</v>
      </c>
      <c r="B78" s="61" t="s">
        <v>655</v>
      </c>
      <c r="C78" s="103">
        <v>1</v>
      </c>
      <c r="D78" s="60" t="s">
        <v>68</v>
      </c>
      <c r="E78" s="60" t="s">
        <v>67</v>
      </c>
      <c r="F78" s="2" t="str">
        <f>UnitControlCenter!$B$15</f>
        <v>terawatt-hours (TWh) / year</v>
      </c>
      <c r="G78" s="60" t="s">
        <v>838</v>
      </c>
      <c r="H78" s="301" t="s">
        <v>1705</v>
      </c>
      <c r="I78" s="60" t="s">
        <v>842</v>
      </c>
    </row>
    <row r="79" spans="1:19" ht="135">
      <c r="A79" s="61" t="s">
        <v>799</v>
      </c>
      <c r="B79" s="61" t="s">
        <v>656</v>
      </c>
      <c r="C79" s="103">
        <v>1</v>
      </c>
      <c r="D79" s="60" t="s">
        <v>68</v>
      </c>
      <c r="E79" s="60" t="s">
        <v>69</v>
      </c>
      <c r="F79" s="2" t="str">
        <f>UnitControlCenter!$B$16</f>
        <v>gigawatts (GW) / year</v>
      </c>
      <c r="G79" s="60" t="s">
        <v>839</v>
      </c>
      <c r="H79" s="301" t="s">
        <v>1706</v>
      </c>
      <c r="I79" s="60" t="s">
        <v>843</v>
      </c>
    </row>
    <row r="80" spans="1:19" ht="150">
      <c r="A80" s="61" t="s">
        <v>799</v>
      </c>
      <c r="B80" s="61" t="s">
        <v>657</v>
      </c>
      <c r="C80" s="103">
        <v>1</v>
      </c>
      <c r="D80" s="60" t="s">
        <v>68</v>
      </c>
      <c r="E80" s="60" t="s">
        <v>67</v>
      </c>
      <c r="F80" s="2" t="str">
        <f>UnitControlCenter!$B$16</f>
        <v>gigawatts (GW) / year</v>
      </c>
      <c r="G80" s="60" t="s">
        <v>840</v>
      </c>
      <c r="H80" s="301" t="s">
        <v>1707</v>
      </c>
      <c r="I80" s="60" t="s">
        <v>844</v>
      </c>
    </row>
    <row r="81" spans="1:19" ht="45.75" thickBot="1">
      <c r="A81" s="95" t="s">
        <v>799</v>
      </c>
      <c r="B81" s="95" t="s">
        <v>800</v>
      </c>
      <c r="C81" s="110">
        <v>1</v>
      </c>
      <c r="D81" s="96" t="s">
        <v>68</v>
      </c>
      <c r="E81" s="96" t="s">
        <v>69</v>
      </c>
      <c r="F81" s="99" t="str">
        <f>UnitControlCenter!$B$15</f>
        <v>terawatt-hours (TWh) / year</v>
      </c>
      <c r="G81" s="96" t="s">
        <v>1202</v>
      </c>
      <c r="H81" s="96" t="s">
        <v>1203</v>
      </c>
      <c r="I81" s="96" t="s">
        <v>845</v>
      </c>
      <c r="J81" s="97"/>
      <c r="K81" s="97"/>
      <c r="L81" s="97"/>
      <c r="M81" s="97"/>
      <c r="N81" s="97"/>
      <c r="O81" s="97"/>
      <c r="P81" s="97"/>
      <c r="Q81" s="97"/>
      <c r="R81" s="97"/>
      <c r="S81" s="97"/>
    </row>
    <row r="82" spans="1:19" ht="120">
      <c r="A82" s="61" t="s">
        <v>792</v>
      </c>
      <c r="B82" s="61" t="s">
        <v>658</v>
      </c>
      <c r="C82" s="103">
        <v>1</v>
      </c>
      <c r="D82" s="60" t="s">
        <v>68</v>
      </c>
      <c r="E82" s="60" t="s">
        <v>676</v>
      </c>
      <c r="F82" s="2" t="str">
        <f>UnitControlCenter!$B$17</f>
        <v>2018 INR / megawatt-hour (MWh)</v>
      </c>
      <c r="G82" s="60" t="s">
        <v>846</v>
      </c>
      <c r="H82" s="301" t="s">
        <v>1708</v>
      </c>
      <c r="I82" s="60" t="s">
        <v>847</v>
      </c>
    </row>
    <row r="83" spans="1:19" ht="30">
      <c r="A83" s="61" t="s">
        <v>792</v>
      </c>
      <c r="B83" s="61" t="s">
        <v>659</v>
      </c>
      <c r="C83" s="103">
        <v>1</v>
      </c>
      <c r="D83" s="60" t="s">
        <v>68</v>
      </c>
      <c r="E83" s="60" t="s">
        <v>69</v>
      </c>
      <c r="F83" s="2" t="str">
        <f>UnitControlCenter!$B$15</f>
        <v>terawatt-hours (TWh) / year</v>
      </c>
      <c r="G83" s="60" t="s">
        <v>1139</v>
      </c>
      <c r="H83" s="47" t="s">
        <v>1140</v>
      </c>
      <c r="I83" s="60" t="s">
        <v>1141</v>
      </c>
    </row>
    <row r="84" spans="1:19" ht="105">
      <c r="A84" s="61" t="s">
        <v>792</v>
      </c>
      <c r="B84" s="61" t="s">
        <v>793</v>
      </c>
      <c r="C84" s="103">
        <v>1</v>
      </c>
      <c r="D84" s="60" t="s">
        <v>68</v>
      </c>
      <c r="E84" s="60" t="s">
        <v>69</v>
      </c>
      <c r="F84" s="2" t="str">
        <f>UnitControlCenter!$B$18</f>
        <v>cubic km / yr</v>
      </c>
      <c r="G84" s="60" t="s">
        <v>848</v>
      </c>
      <c r="H84" s="301" t="s">
        <v>1709</v>
      </c>
      <c r="I84" s="60" t="s">
        <v>849</v>
      </c>
    </row>
    <row r="85" spans="1:19" ht="120.75" thickBot="1">
      <c r="A85" s="95" t="s">
        <v>792</v>
      </c>
      <c r="B85" s="95" t="s">
        <v>794</v>
      </c>
      <c r="C85" s="110">
        <v>1</v>
      </c>
      <c r="D85" s="96" t="s">
        <v>68</v>
      </c>
      <c r="E85" s="96" t="s">
        <v>69</v>
      </c>
      <c r="F85" s="99" t="str">
        <f>UnitControlCenter!$B$18</f>
        <v>cubic km / yr</v>
      </c>
      <c r="G85" s="96" t="s">
        <v>850</v>
      </c>
      <c r="H85" s="300" t="s">
        <v>1710</v>
      </c>
      <c r="I85" s="96" t="s">
        <v>851</v>
      </c>
    </row>
    <row r="86" spans="1:19" ht="90">
      <c r="A86" s="61" t="s">
        <v>1105</v>
      </c>
      <c r="B86" s="61" t="s">
        <v>1106</v>
      </c>
      <c r="C86" s="103">
        <v>1</v>
      </c>
      <c r="D86" s="60" t="s">
        <v>68</v>
      </c>
      <c r="E86" s="60" t="s">
        <v>69</v>
      </c>
      <c r="F86" s="2" t="str">
        <f>UnitControlCenter!$B$21</f>
        <v>million vehicles / year</v>
      </c>
      <c r="G86" s="60" t="s">
        <v>961</v>
      </c>
      <c r="H86" s="60" t="s">
        <v>962</v>
      </c>
      <c r="I86" s="60" t="s">
        <v>963</v>
      </c>
    </row>
    <row r="87" spans="1:19" ht="75">
      <c r="A87" s="61" t="s">
        <v>1105</v>
      </c>
      <c r="B87" s="61" t="s">
        <v>1107</v>
      </c>
      <c r="C87" s="103">
        <v>1</v>
      </c>
      <c r="D87" s="60" t="s">
        <v>68</v>
      </c>
      <c r="E87" s="60" t="s">
        <v>69</v>
      </c>
      <c r="F87" s="2" t="str">
        <f>UnitControlCenter!$B$22</f>
        <v>thousand vehicles / year</v>
      </c>
      <c r="G87" s="302" t="s">
        <v>1679</v>
      </c>
      <c r="H87" s="302" t="s">
        <v>1682</v>
      </c>
      <c r="I87" s="302" t="s">
        <v>1683</v>
      </c>
    </row>
    <row r="88" spans="1:19" ht="60">
      <c r="A88" s="61" t="s">
        <v>1105</v>
      </c>
      <c r="B88" s="61" t="s">
        <v>1108</v>
      </c>
      <c r="C88" s="103">
        <v>1</v>
      </c>
      <c r="D88" s="60" t="s">
        <v>68</v>
      </c>
      <c r="E88" s="60" t="s">
        <v>69</v>
      </c>
      <c r="F88" s="2" t="str">
        <f>UnitControlCenter!$B$22</f>
        <v>thousand vehicles / year</v>
      </c>
      <c r="G88" s="302" t="s">
        <v>1680</v>
      </c>
      <c r="H88" s="302" t="s">
        <v>1684</v>
      </c>
      <c r="I88" s="302" t="s">
        <v>1685</v>
      </c>
    </row>
    <row r="89" spans="1:19" ht="60">
      <c r="A89" s="61" t="s">
        <v>1105</v>
      </c>
      <c r="B89" s="61" t="s">
        <v>1109</v>
      </c>
      <c r="C89" s="103">
        <v>1</v>
      </c>
      <c r="D89" s="60" t="s">
        <v>68</v>
      </c>
      <c r="E89" s="60" t="s">
        <v>69</v>
      </c>
      <c r="F89" s="2" t="str">
        <f>UnitControlCenter!$B$22</f>
        <v>thousand vehicles / year</v>
      </c>
      <c r="G89" s="302" t="s">
        <v>1681</v>
      </c>
      <c r="H89" s="302" t="s">
        <v>1684</v>
      </c>
      <c r="I89" s="302" t="s">
        <v>1685</v>
      </c>
    </row>
    <row r="90" spans="1:19" ht="30">
      <c r="A90" s="61" t="s">
        <v>1105</v>
      </c>
      <c r="B90" s="303" t="s">
        <v>1686</v>
      </c>
      <c r="C90" s="103">
        <v>1</v>
      </c>
      <c r="D90" s="60" t="s">
        <v>68</v>
      </c>
      <c r="E90" s="60" t="s">
        <v>69</v>
      </c>
      <c r="F90" s="2" t="str">
        <f>UnitControlCenter!$B$22</f>
        <v>thousand vehicles / year</v>
      </c>
      <c r="G90" s="60" t="s">
        <v>1756</v>
      </c>
      <c r="H90" s="60" t="s">
        <v>1757</v>
      </c>
      <c r="I90" s="60" t="s">
        <v>1758</v>
      </c>
    </row>
    <row r="91" spans="1:19" ht="90">
      <c r="A91" s="303" t="s">
        <v>1105</v>
      </c>
      <c r="B91" s="303" t="s">
        <v>1687</v>
      </c>
      <c r="C91" s="304">
        <v>1</v>
      </c>
      <c r="D91" s="302" t="s">
        <v>68</v>
      </c>
      <c r="E91" s="302" t="s">
        <v>69</v>
      </c>
      <c r="F91" s="305" t="str">
        <f>UnitControlCenter!B22</f>
        <v>thousand vehicles / year</v>
      </c>
      <c r="G91" s="302" t="s">
        <v>1688</v>
      </c>
      <c r="H91" s="302" t="s">
        <v>1689</v>
      </c>
      <c r="I91" s="302" t="s">
        <v>1690</v>
      </c>
    </row>
    <row r="92" spans="1:19" ht="75">
      <c r="A92" s="61" t="s">
        <v>1105</v>
      </c>
      <c r="B92" s="61" t="s">
        <v>1110</v>
      </c>
      <c r="C92" s="103">
        <v>1</v>
      </c>
      <c r="D92" s="60" t="s">
        <v>68</v>
      </c>
      <c r="E92" s="60" t="s">
        <v>69</v>
      </c>
      <c r="F92" s="2" t="str">
        <f>UnitControlCenter!$B$23</f>
        <v>million vehicles</v>
      </c>
      <c r="G92" s="60" t="s">
        <v>964</v>
      </c>
      <c r="H92" s="60" t="s">
        <v>962</v>
      </c>
      <c r="I92" s="60" t="s">
        <v>963</v>
      </c>
    </row>
    <row r="93" spans="1:19" ht="60">
      <c r="A93" s="61" t="s">
        <v>1105</v>
      </c>
      <c r="B93" s="61" t="s">
        <v>1111</v>
      </c>
      <c r="C93" s="103">
        <v>1</v>
      </c>
      <c r="D93" s="60" t="s">
        <v>68</v>
      </c>
      <c r="E93" s="60" t="s">
        <v>69</v>
      </c>
      <c r="F93" s="302" t="str">
        <f>UnitControlCenter!B23</f>
        <v>million vehicles</v>
      </c>
      <c r="G93" s="302" t="s">
        <v>1691</v>
      </c>
      <c r="H93" s="302" t="s">
        <v>1682</v>
      </c>
      <c r="I93" s="302" t="s">
        <v>1683</v>
      </c>
    </row>
    <row r="94" spans="1:19" ht="45">
      <c r="A94" s="61" t="s">
        <v>1105</v>
      </c>
      <c r="B94" s="61" t="s">
        <v>1112</v>
      </c>
      <c r="C94" s="103">
        <v>1</v>
      </c>
      <c r="D94" s="60" t="s">
        <v>68</v>
      </c>
      <c r="E94" s="60" t="s">
        <v>69</v>
      </c>
      <c r="F94" s="2" t="str">
        <f>UnitControlCenter!$B$23</f>
        <v>million vehicles</v>
      </c>
      <c r="G94" s="302" t="s">
        <v>1692</v>
      </c>
      <c r="H94" s="302" t="s">
        <v>1684</v>
      </c>
      <c r="I94" s="302" t="s">
        <v>1685</v>
      </c>
    </row>
    <row r="95" spans="1:19" ht="45">
      <c r="A95" s="61" t="s">
        <v>1105</v>
      </c>
      <c r="B95" s="61" t="s">
        <v>1113</v>
      </c>
      <c r="C95" s="103">
        <v>1</v>
      </c>
      <c r="D95" s="60" t="s">
        <v>68</v>
      </c>
      <c r="E95" s="60" t="s">
        <v>69</v>
      </c>
      <c r="F95" s="2" t="str">
        <f>UnitControlCenter!$B$23</f>
        <v>million vehicles</v>
      </c>
      <c r="G95" s="302" t="s">
        <v>1693</v>
      </c>
      <c r="H95" s="302" t="s">
        <v>1684</v>
      </c>
      <c r="I95" s="302" t="s">
        <v>1685</v>
      </c>
    </row>
    <row r="96" spans="1:19" ht="30.75" thickBot="1">
      <c r="A96" s="95" t="s">
        <v>1105</v>
      </c>
      <c r="B96" s="306" t="s">
        <v>1694</v>
      </c>
      <c r="C96" s="110">
        <v>1</v>
      </c>
      <c r="D96" s="96" t="s">
        <v>68</v>
      </c>
      <c r="E96" s="96" t="s">
        <v>69</v>
      </c>
      <c r="F96" s="99" t="str">
        <f>UnitControlCenter!$B$23</f>
        <v>million vehicles</v>
      </c>
      <c r="G96" s="96" t="s">
        <v>1759</v>
      </c>
      <c r="H96" s="60" t="s">
        <v>1757</v>
      </c>
      <c r="I96" s="60" t="s">
        <v>1758</v>
      </c>
      <c r="J96" s="97"/>
      <c r="K96" s="97"/>
      <c r="L96" s="97"/>
      <c r="M96" s="97"/>
      <c r="N96" s="97"/>
      <c r="O96" s="97"/>
      <c r="P96" s="97"/>
      <c r="Q96" s="97"/>
      <c r="R96" s="97"/>
      <c r="S96" s="97"/>
    </row>
    <row r="97" spans="1:19" ht="75.75" thickBot="1">
      <c r="A97" s="306" t="s">
        <v>1105</v>
      </c>
      <c r="B97" s="306" t="s">
        <v>1695</v>
      </c>
      <c r="C97" s="307">
        <v>1</v>
      </c>
      <c r="D97" s="299" t="s">
        <v>68</v>
      </c>
      <c r="E97" s="299" t="s">
        <v>69</v>
      </c>
      <c r="F97" s="308" t="str">
        <f>UnitControlCenter!B24</f>
        <v>thousand vehicles</v>
      </c>
      <c r="G97" s="302" t="s">
        <v>1696</v>
      </c>
      <c r="H97" s="302" t="s">
        <v>1689</v>
      </c>
      <c r="I97" s="302" t="s">
        <v>1690</v>
      </c>
      <c r="J97" s="102"/>
      <c r="K97" s="102"/>
      <c r="L97" s="102"/>
      <c r="M97" s="102"/>
      <c r="N97" s="102"/>
      <c r="O97" s="102"/>
      <c r="P97" s="102"/>
      <c r="Q97" s="102"/>
      <c r="R97" s="102"/>
      <c r="S97" s="102"/>
    </row>
    <row r="98" spans="1:19" ht="165">
      <c r="A98" s="61" t="s">
        <v>1232</v>
      </c>
      <c r="B98" s="61" t="s">
        <v>662</v>
      </c>
      <c r="C98" s="103">
        <v>1</v>
      </c>
      <c r="D98" s="60" t="s">
        <v>68</v>
      </c>
      <c r="E98" s="60" t="s">
        <v>69</v>
      </c>
      <c r="F98" s="2" t="str">
        <f>UnitControlCenter!$B$3</f>
        <v>million metric tons / year</v>
      </c>
      <c r="G98" s="302" t="s">
        <v>1697</v>
      </c>
      <c r="H98" s="302" t="s">
        <v>1698</v>
      </c>
      <c r="I98" s="302" t="s">
        <v>1699</v>
      </c>
    </row>
    <row r="99" spans="1:19" ht="105">
      <c r="A99" s="61" t="s">
        <v>1232</v>
      </c>
      <c r="B99" s="61" t="s">
        <v>663</v>
      </c>
      <c r="C99" s="103">
        <v>1</v>
      </c>
      <c r="D99" s="60" t="s">
        <v>68</v>
      </c>
      <c r="E99" s="60" t="s">
        <v>69</v>
      </c>
      <c r="F99" s="2" t="str">
        <f>UnitControlCenter!$B$25</f>
        <v>petajoules / year</v>
      </c>
      <c r="G99" s="60" t="s">
        <v>1138</v>
      </c>
      <c r="H99" s="60" t="s">
        <v>965</v>
      </c>
      <c r="I99" s="60" t="s">
        <v>966</v>
      </c>
    </row>
    <row r="100" spans="1:19" ht="135.75" thickBot="1">
      <c r="A100" s="61" t="s">
        <v>1232</v>
      </c>
      <c r="B100" s="61" t="s">
        <v>715</v>
      </c>
      <c r="C100" s="111">
        <v>1</v>
      </c>
      <c r="D100" s="60" t="s">
        <v>68</v>
      </c>
      <c r="E100" s="60" t="s">
        <v>69</v>
      </c>
      <c r="F100" s="4" t="str">
        <f>UnitControlCenter!$B$25</f>
        <v>petajoules / year</v>
      </c>
      <c r="G100" s="302" t="s">
        <v>1700</v>
      </c>
      <c r="H100" s="302" t="s">
        <v>1698</v>
      </c>
      <c r="I100" s="299" t="s">
        <v>1701</v>
      </c>
    </row>
    <row r="101" spans="1:19" ht="45">
      <c r="A101" s="61" t="s">
        <v>1232</v>
      </c>
      <c r="B101" s="61" t="s">
        <v>1233</v>
      </c>
      <c r="C101" s="111">
        <v>1</v>
      </c>
      <c r="D101" s="60" t="s">
        <v>68</v>
      </c>
      <c r="E101" s="60" t="s">
        <v>69</v>
      </c>
      <c r="F101" s="4" t="str">
        <f>UnitControlCenter!$B$19</f>
        <v>trillion passenger-km / year</v>
      </c>
      <c r="G101" s="60" t="s">
        <v>677</v>
      </c>
      <c r="H101" s="301" t="s">
        <v>1678</v>
      </c>
      <c r="I101" s="60" t="s">
        <v>912</v>
      </c>
    </row>
    <row r="102" spans="1:19" ht="45.75" thickBot="1">
      <c r="A102" s="95" t="s">
        <v>1232</v>
      </c>
      <c r="B102" s="95" t="s">
        <v>1234</v>
      </c>
      <c r="C102" s="110">
        <v>1</v>
      </c>
      <c r="D102" s="96" t="s">
        <v>68</v>
      </c>
      <c r="E102" s="96" t="s">
        <v>69</v>
      </c>
      <c r="F102" s="99" t="str">
        <f>UnitControlCenter!$B$20</f>
        <v>trillion freight ton-km / year</v>
      </c>
      <c r="G102" s="299" t="s">
        <v>1675</v>
      </c>
      <c r="H102" s="300" t="s">
        <v>1676</v>
      </c>
      <c r="I102" s="299" t="s">
        <v>1677</v>
      </c>
      <c r="J102" s="97"/>
      <c r="K102" s="97"/>
      <c r="L102" s="97"/>
      <c r="M102" s="97"/>
      <c r="N102" s="97"/>
      <c r="O102" s="97"/>
      <c r="P102" s="97"/>
      <c r="Q102" s="97"/>
      <c r="R102" s="97"/>
      <c r="S102" s="97"/>
    </row>
    <row r="103" spans="1:19" ht="60">
      <c r="A103" s="63" t="s">
        <v>664</v>
      </c>
      <c r="B103" s="61" t="s">
        <v>1092</v>
      </c>
      <c r="C103" s="103">
        <v>1</v>
      </c>
      <c r="D103" s="60" t="s">
        <v>68</v>
      </c>
      <c r="E103" s="60" t="s">
        <v>69</v>
      </c>
      <c r="F103" s="2" t="str">
        <f>UnitControlCenter!$B$25</f>
        <v>petajoules / year</v>
      </c>
      <c r="G103" s="60" t="s">
        <v>954</v>
      </c>
      <c r="H103" s="47" t="s">
        <v>951</v>
      </c>
      <c r="I103" s="60" t="s">
        <v>952</v>
      </c>
    </row>
    <row r="104" spans="1:19" ht="90">
      <c r="A104" s="63" t="s">
        <v>664</v>
      </c>
      <c r="B104" s="61" t="s">
        <v>1093</v>
      </c>
      <c r="C104" s="103">
        <v>1</v>
      </c>
      <c r="D104" s="60" t="s">
        <v>68</v>
      </c>
      <c r="E104" s="60" t="s">
        <v>69</v>
      </c>
      <c r="F104" s="2" t="str">
        <f>UnitControlCenter!$B$25</f>
        <v>petajoules / year</v>
      </c>
      <c r="G104" s="60" t="s">
        <v>1089</v>
      </c>
      <c r="H104" s="47" t="s">
        <v>1090</v>
      </c>
      <c r="I104" s="60" t="s">
        <v>1091</v>
      </c>
    </row>
    <row r="105" spans="1:19" ht="75">
      <c r="A105" s="63" t="s">
        <v>664</v>
      </c>
      <c r="B105" s="61" t="s">
        <v>1094</v>
      </c>
      <c r="C105" s="103">
        <v>1</v>
      </c>
      <c r="D105" s="60" t="s">
        <v>68</v>
      </c>
      <c r="E105" s="60" t="s">
        <v>69</v>
      </c>
      <c r="F105" s="2" t="str">
        <f>UnitControlCenter!$B$25</f>
        <v>petajoules / year</v>
      </c>
      <c r="G105" s="60" t="s">
        <v>1096</v>
      </c>
      <c r="H105" s="47" t="s">
        <v>951</v>
      </c>
      <c r="I105" s="60" t="s">
        <v>952</v>
      </c>
    </row>
    <row r="106" spans="1:19" ht="120.75" thickBot="1">
      <c r="A106" s="98" t="s">
        <v>664</v>
      </c>
      <c r="B106" s="95" t="s">
        <v>1095</v>
      </c>
      <c r="C106" s="110">
        <v>1</v>
      </c>
      <c r="D106" s="96" t="s">
        <v>68</v>
      </c>
      <c r="E106" s="96" t="s">
        <v>69</v>
      </c>
      <c r="F106" s="99" t="str">
        <f>UnitControlCenter!$B$25</f>
        <v>petajoules / year</v>
      </c>
      <c r="G106" s="96" t="s">
        <v>1097</v>
      </c>
      <c r="H106" s="97" t="s">
        <v>1090</v>
      </c>
      <c r="I106" s="96" t="s">
        <v>1091</v>
      </c>
      <c r="J106" s="97"/>
      <c r="K106" s="97"/>
      <c r="L106" s="97"/>
      <c r="M106" s="97"/>
      <c r="N106" s="97"/>
      <c r="O106" s="97"/>
      <c r="P106" s="97"/>
      <c r="Q106" s="97"/>
      <c r="R106" s="97"/>
      <c r="S106" s="97"/>
    </row>
    <row r="107" spans="1:19" ht="75">
      <c r="A107" s="63" t="s">
        <v>1184</v>
      </c>
      <c r="B107" s="61" t="s">
        <v>711</v>
      </c>
      <c r="C107" s="103">
        <v>1</v>
      </c>
      <c r="D107" s="60" t="s">
        <v>68</v>
      </c>
      <c r="E107" s="60" t="s">
        <v>69</v>
      </c>
      <c r="F107" s="2" t="str">
        <f>UnitControlCenter!$B$3</f>
        <v>million metric tons / year</v>
      </c>
      <c r="G107" s="60" t="s">
        <v>950</v>
      </c>
      <c r="H107" s="47" t="s">
        <v>951</v>
      </c>
      <c r="I107" s="60" t="s">
        <v>952</v>
      </c>
    </row>
    <row r="108" spans="1:19" ht="45">
      <c r="A108" s="63" t="s">
        <v>1184</v>
      </c>
      <c r="B108" s="61" t="s">
        <v>712</v>
      </c>
      <c r="C108" s="103">
        <v>1</v>
      </c>
      <c r="D108" s="60" t="s">
        <v>68</v>
      </c>
      <c r="E108" s="60" t="s">
        <v>69</v>
      </c>
      <c r="F108" s="2" t="str">
        <f>UnitControlCenter!$B$3</f>
        <v>million metric tons / year</v>
      </c>
      <c r="G108" s="60" t="s">
        <v>959</v>
      </c>
      <c r="H108" s="47" t="s">
        <v>957</v>
      </c>
      <c r="I108" s="60" t="s">
        <v>958</v>
      </c>
    </row>
    <row r="109" spans="1:19" ht="75">
      <c r="A109" s="63" t="s">
        <v>1184</v>
      </c>
      <c r="B109" s="61" t="s">
        <v>713</v>
      </c>
      <c r="C109" s="103">
        <v>1</v>
      </c>
      <c r="D109" s="60" t="s">
        <v>68</v>
      </c>
      <c r="E109" s="60" t="s">
        <v>69</v>
      </c>
      <c r="F109" s="2" t="str">
        <f>UnitControlCenter!$B$3</f>
        <v>million metric tons / year</v>
      </c>
      <c r="G109" s="60" t="s">
        <v>953</v>
      </c>
      <c r="H109" s="47" t="s">
        <v>951</v>
      </c>
      <c r="I109" s="60" t="s">
        <v>952</v>
      </c>
    </row>
    <row r="110" spans="1:19" ht="45">
      <c r="A110" s="63" t="s">
        <v>1184</v>
      </c>
      <c r="B110" s="61" t="s">
        <v>714</v>
      </c>
      <c r="C110" s="111">
        <v>1</v>
      </c>
      <c r="D110" s="60" t="s">
        <v>68</v>
      </c>
      <c r="E110" s="60" t="s">
        <v>69</v>
      </c>
      <c r="F110" s="4" t="str">
        <f>UnitControlCenter!$B$3</f>
        <v>million metric tons / year</v>
      </c>
      <c r="G110" s="60" t="s">
        <v>960</v>
      </c>
      <c r="H110" s="102" t="s">
        <v>957</v>
      </c>
      <c r="I110" s="60" t="s">
        <v>958</v>
      </c>
    </row>
    <row r="111" spans="1:19" s="102" customFormat="1" ht="90">
      <c r="A111" s="63" t="s">
        <v>1184</v>
      </c>
      <c r="B111" s="61" t="s">
        <v>1182</v>
      </c>
      <c r="C111" s="111">
        <v>1</v>
      </c>
      <c r="D111" s="60" t="s">
        <v>68</v>
      </c>
      <c r="E111" s="60" t="s">
        <v>69</v>
      </c>
      <c r="F111" s="4" t="str">
        <f>UnitControlCenter!$B$3</f>
        <v>million metric tons / year</v>
      </c>
      <c r="G111" s="60" t="s">
        <v>1187</v>
      </c>
      <c r="H111" s="47" t="s">
        <v>951</v>
      </c>
      <c r="I111" s="60" t="s">
        <v>952</v>
      </c>
    </row>
    <row r="112" spans="1:19" ht="45.75" thickBot="1">
      <c r="A112" s="98" t="s">
        <v>1184</v>
      </c>
      <c r="B112" s="95" t="s">
        <v>1183</v>
      </c>
      <c r="C112" s="110">
        <v>1</v>
      </c>
      <c r="D112" s="96" t="s">
        <v>68</v>
      </c>
      <c r="E112" s="96" t="s">
        <v>69</v>
      </c>
      <c r="F112" s="99" t="str">
        <f>UnitControlCenter!$B$3</f>
        <v>million metric tons / year</v>
      </c>
      <c r="G112" s="96" t="s">
        <v>1229</v>
      </c>
      <c r="H112" s="97" t="s">
        <v>1185</v>
      </c>
      <c r="I112" s="96" t="s">
        <v>1186</v>
      </c>
      <c r="J112" s="97"/>
      <c r="K112" s="97"/>
      <c r="L112" s="97"/>
      <c r="M112" s="97"/>
      <c r="N112" s="97"/>
      <c r="O112" s="97"/>
      <c r="P112" s="97"/>
      <c r="Q112" s="97"/>
      <c r="R112" s="97"/>
      <c r="S112" s="97"/>
    </row>
    <row r="113" spans="1:19" ht="60">
      <c r="A113" s="63" t="s">
        <v>665</v>
      </c>
      <c r="B113" s="61" t="s">
        <v>666</v>
      </c>
      <c r="C113" s="111">
        <v>1</v>
      </c>
      <c r="D113" s="60" t="s">
        <v>68</v>
      </c>
      <c r="E113" s="60" t="s">
        <v>69</v>
      </c>
      <c r="F113" s="2" t="str">
        <f>UnitControlCenter!$B$25</f>
        <v>petajoules / year</v>
      </c>
      <c r="G113" s="60" t="s">
        <v>680</v>
      </c>
      <c r="H113" s="47" t="s">
        <v>681</v>
      </c>
      <c r="I113" s="60" t="s">
        <v>943</v>
      </c>
    </row>
    <row r="114" spans="1:19" ht="30">
      <c r="A114" s="63" t="s">
        <v>665</v>
      </c>
      <c r="B114" s="61" t="s">
        <v>667</v>
      </c>
      <c r="C114" s="111">
        <v>1</v>
      </c>
      <c r="D114" s="60" t="s">
        <v>68</v>
      </c>
      <c r="E114" s="60" t="s">
        <v>69</v>
      </c>
      <c r="F114" s="2" t="str">
        <f>UnitControlCenter!$B$25</f>
        <v>petajoules / year</v>
      </c>
      <c r="G114" s="60" t="s">
        <v>698</v>
      </c>
      <c r="H114" s="47" t="s">
        <v>682</v>
      </c>
      <c r="I114" s="60" t="s">
        <v>683</v>
      </c>
    </row>
    <row r="115" spans="1:19" ht="90.75" thickBot="1">
      <c r="A115" s="98" t="s">
        <v>665</v>
      </c>
      <c r="B115" s="95" t="s">
        <v>668</v>
      </c>
      <c r="C115" s="110">
        <v>1</v>
      </c>
      <c r="D115" s="96" t="s">
        <v>68</v>
      </c>
      <c r="E115" s="96" t="s">
        <v>69</v>
      </c>
      <c r="F115" s="99" t="str">
        <f>UnitControlCenter!$B$25</f>
        <v>petajoules / year</v>
      </c>
      <c r="G115" s="96" t="s">
        <v>975</v>
      </c>
      <c r="H115" s="97" t="s">
        <v>977</v>
      </c>
      <c r="I115" s="96" t="s">
        <v>976</v>
      </c>
      <c r="J115" s="97"/>
      <c r="K115" s="97"/>
      <c r="L115" s="97"/>
      <c r="M115" s="97"/>
      <c r="N115" s="97"/>
      <c r="O115" s="97"/>
      <c r="P115" s="97"/>
      <c r="Q115" s="97"/>
      <c r="R115" s="97"/>
      <c r="S115" s="97"/>
    </row>
    <row r="116" spans="1:19" ht="105">
      <c r="A116" s="61" t="s">
        <v>739</v>
      </c>
      <c r="B116" s="61" t="s">
        <v>740</v>
      </c>
      <c r="C116" s="111">
        <v>1</v>
      </c>
      <c r="D116" s="60" t="s">
        <v>68</v>
      </c>
      <c r="E116" s="60" t="s">
        <v>69</v>
      </c>
      <c r="F116" s="2" t="str">
        <f>UnitControlCenter!$B$25</f>
        <v>petajoules / year</v>
      </c>
      <c r="G116" s="60" t="s">
        <v>995</v>
      </c>
      <c r="H116" s="302" t="s">
        <v>1711</v>
      </c>
      <c r="I116" s="60" t="s">
        <v>996</v>
      </c>
    </row>
    <row r="117" spans="1:19" ht="60">
      <c r="A117" s="61" t="s">
        <v>739</v>
      </c>
      <c r="B117" s="61" t="s">
        <v>741</v>
      </c>
      <c r="C117" s="111">
        <v>1</v>
      </c>
      <c r="D117" s="60" t="s">
        <v>68</v>
      </c>
      <c r="E117" s="60" t="s">
        <v>69</v>
      </c>
      <c r="F117" s="2" t="str">
        <f>UnitControlCenter!$B$25</f>
        <v>petajoules / year</v>
      </c>
      <c r="G117" s="60" t="s">
        <v>1133</v>
      </c>
      <c r="H117" s="60" t="s">
        <v>1134</v>
      </c>
      <c r="I117" s="60" t="s">
        <v>1135</v>
      </c>
    </row>
    <row r="118" spans="1:19">
      <c r="A118" s="61" t="s">
        <v>739</v>
      </c>
      <c r="B118" s="61" t="s">
        <v>1248</v>
      </c>
      <c r="C118" s="111">
        <v>1</v>
      </c>
      <c r="D118" s="60" t="s">
        <v>66</v>
      </c>
      <c r="E118" s="60" t="s">
        <v>67</v>
      </c>
      <c r="F118" s="1" t="str">
        <f>UnitControlCenter!$B$26</f>
        <v>thousand BTU / 2018 INR</v>
      </c>
      <c r="G118" s="60" t="s">
        <v>1196</v>
      </c>
      <c r="H118" s="60"/>
      <c r="I118" s="60"/>
    </row>
    <row r="119" spans="1:19">
      <c r="A119" s="61" t="s">
        <v>739</v>
      </c>
      <c r="B119" s="61" t="s">
        <v>742</v>
      </c>
      <c r="C119" s="111">
        <v>1</v>
      </c>
      <c r="D119" s="60" t="s">
        <v>66</v>
      </c>
      <c r="E119" s="60" t="s">
        <v>67</v>
      </c>
      <c r="F119" s="2" t="str">
        <f>UnitControlCenter!$B$15</f>
        <v>terawatt-hours (TWh) / year</v>
      </c>
      <c r="G119" s="60" t="s">
        <v>621</v>
      </c>
      <c r="I119" s="60"/>
    </row>
    <row r="120" spans="1:19">
      <c r="A120" s="61" t="s">
        <v>739</v>
      </c>
      <c r="B120" s="61" t="s">
        <v>743</v>
      </c>
      <c r="C120" s="111">
        <v>1</v>
      </c>
      <c r="D120" s="60" t="s">
        <v>66</v>
      </c>
      <c r="E120" s="60" t="s">
        <v>67</v>
      </c>
      <c r="F120" s="2" t="str">
        <f>UnitControlCenter!$B$27</f>
        <v>millions of metric tons / year</v>
      </c>
      <c r="G120" s="60" t="s">
        <v>620</v>
      </c>
      <c r="I120" s="60"/>
    </row>
    <row r="121" spans="1:19">
      <c r="A121" s="61" t="s">
        <v>739</v>
      </c>
      <c r="B121" s="61" t="s">
        <v>744</v>
      </c>
      <c r="C121" s="111">
        <v>1</v>
      </c>
      <c r="D121" s="60" t="s">
        <v>66</v>
      </c>
      <c r="E121" s="60" t="s">
        <v>67</v>
      </c>
      <c r="F121" s="2" t="str">
        <f>UnitControlCenter!$B$27</f>
        <v>millions of metric tons / year</v>
      </c>
      <c r="G121" s="60" t="s">
        <v>619</v>
      </c>
      <c r="I121" s="60"/>
    </row>
    <row r="122" spans="1:19">
      <c r="A122" s="61" t="s">
        <v>739</v>
      </c>
      <c r="B122" s="61" t="s">
        <v>745</v>
      </c>
      <c r="C122" s="111">
        <v>1</v>
      </c>
      <c r="D122" s="60" t="s">
        <v>66</v>
      </c>
      <c r="E122" s="60" t="s">
        <v>67</v>
      </c>
      <c r="F122" s="2" t="str">
        <f>UnitControlCenter!$B$28</f>
        <v>billion cubic meters / year</v>
      </c>
      <c r="G122" s="60" t="s">
        <v>618</v>
      </c>
      <c r="I122" s="60"/>
    </row>
    <row r="123" spans="1:19" ht="30">
      <c r="A123" s="61" t="s">
        <v>739</v>
      </c>
      <c r="B123" s="61" t="s">
        <v>746</v>
      </c>
      <c r="C123" s="111">
        <v>1</v>
      </c>
      <c r="D123" s="60" t="s">
        <v>66</v>
      </c>
      <c r="E123" s="60" t="s">
        <v>67</v>
      </c>
      <c r="F123" s="2" t="str">
        <f>UnitControlCenter!$B$29</f>
        <v>millions of metric tons / year</v>
      </c>
      <c r="G123" s="60" t="s">
        <v>617</v>
      </c>
      <c r="I123" s="60"/>
    </row>
    <row r="124" spans="1:19">
      <c r="A124" s="61" t="s">
        <v>739</v>
      </c>
      <c r="B124" s="61" t="s">
        <v>747</v>
      </c>
      <c r="C124" s="111">
        <v>1</v>
      </c>
      <c r="D124" s="60" t="s">
        <v>66</v>
      </c>
      <c r="E124" s="60" t="s">
        <v>67</v>
      </c>
      <c r="F124" s="2" t="str">
        <f>UnitControlCenter!$B$29</f>
        <v>millions of metric tons / year</v>
      </c>
      <c r="G124" s="60" t="s">
        <v>686</v>
      </c>
      <c r="I124" s="60"/>
    </row>
    <row r="125" spans="1:19">
      <c r="A125" s="61" t="s">
        <v>739</v>
      </c>
      <c r="B125" s="61" t="s">
        <v>748</v>
      </c>
      <c r="C125" s="111">
        <v>1</v>
      </c>
      <c r="D125" s="60" t="s">
        <v>66</v>
      </c>
      <c r="E125" s="60" t="s">
        <v>67</v>
      </c>
      <c r="F125" s="2" t="str">
        <f>UnitControlCenter!$B$27</f>
        <v>millions of metric tons / year</v>
      </c>
      <c r="G125" s="60" t="s">
        <v>687</v>
      </c>
      <c r="I125" s="60"/>
    </row>
    <row r="126" spans="1:19" ht="30">
      <c r="A126" s="61" t="s">
        <v>739</v>
      </c>
      <c r="B126" s="61" t="s">
        <v>978</v>
      </c>
      <c r="C126" s="111">
        <v>1</v>
      </c>
      <c r="D126" s="60" t="s">
        <v>66</v>
      </c>
      <c r="E126" s="60" t="s">
        <v>67</v>
      </c>
      <c r="F126" s="2" t="str">
        <f>UnitControlCenter!$B$30</f>
        <v>millions of metric tons / year</v>
      </c>
      <c r="G126" s="60" t="s">
        <v>982</v>
      </c>
      <c r="I126" s="60"/>
    </row>
    <row r="127" spans="1:19" ht="30">
      <c r="A127" s="61" t="s">
        <v>739</v>
      </c>
      <c r="B127" s="61" t="s">
        <v>979</v>
      </c>
      <c r="C127" s="111">
        <v>1</v>
      </c>
      <c r="D127" s="60" t="s">
        <v>66</v>
      </c>
      <c r="E127" s="60" t="s">
        <v>67</v>
      </c>
      <c r="F127" s="2" t="str">
        <f>UnitControlCenter!$B$27</f>
        <v>millions of metric tons / year</v>
      </c>
      <c r="G127" s="60" t="s">
        <v>983</v>
      </c>
      <c r="I127" s="60"/>
    </row>
    <row r="128" spans="1:19" ht="15.75" thickBot="1">
      <c r="A128" s="95" t="s">
        <v>739</v>
      </c>
      <c r="B128" s="95" t="s">
        <v>980</v>
      </c>
      <c r="C128" s="110">
        <v>1</v>
      </c>
      <c r="D128" s="96" t="s">
        <v>66</v>
      </c>
      <c r="E128" s="96" t="s">
        <v>67</v>
      </c>
      <c r="F128" s="99" t="str">
        <f>UnitControlCenter!$B$5</f>
        <v>thousand metric tons / year</v>
      </c>
      <c r="G128" s="96" t="s">
        <v>984</v>
      </c>
      <c r="H128" s="97"/>
      <c r="I128" s="96"/>
      <c r="J128" s="97"/>
      <c r="K128" s="97"/>
      <c r="L128" s="97"/>
      <c r="M128" s="97"/>
      <c r="N128" s="97"/>
      <c r="O128" s="97"/>
      <c r="P128" s="97"/>
      <c r="Q128" s="97"/>
      <c r="R128" s="97"/>
      <c r="S128" s="97"/>
    </row>
    <row r="129" spans="1:19" ht="60">
      <c r="A129" s="61" t="s">
        <v>1119</v>
      </c>
      <c r="B129" s="61" t="s">
        <v>990</v>
      </c>
      <c r="C129" s="111">
        <v>1</v>
      </c>
      <c r="D129" s="60" t="s">
        <v>68</v>
      </c>
      <c r="E129" s="60" t="s">
        <v>69</v>
      </c>
      <c r="F129" s="2" t="str">
        <f>UnitControlCenter!$B$31</f>
        <v>petajoules / year</v>
      </c>
      <c r="G129" s="60" t="s">
        <v>997</v>
      </c>
      <c r="H129" s="47" t="s">
        <v>998</v>
      </c>
      <c r="I129" s="60" t="s">
        <v>999</v>
      </c>
    </row>
    <row r="130" spans="1:19" ht="60">
      <c r="A130" s="61" t="s">
        <v>1119</v>
      </c>
      <c r="B130" s="61" t="s">
        <v>749</v>
      </c>
      <c r="C130" s="111">
        <v>1</v>
      </c>
      <c r="D130" s="60" t="s">
        <v>68</v>
      </c>
      <c r="E130" s="60" t="s">
        <v>67</v>
      </c>
      <c r="F130" s="2" t="str">
        <f>UnitControlCenter!$B$31</f>
        <v>petajoules / year</v>
      </c>
      <c r="G130" s="60" t="s">
        <v>1000</v>
      </c>
      <c r="H130" s="47" t="s">
        <v>998</v>
      </c>
      <c r="I130" s="60" t="s">
        <v>999</v>
      </c>
    </row>
    <row r="131" spans="1:19" ht="60">
      <c r="A131" s="61" t="s">
        <v>1119</v>
      </c>
      <c r="B131" s="61" t="s">
        <v>991</v>
      </c>
      <c r="C131" s="111">
        <v>1</v>
      </c>
      <c r="D131" s="60" t="s">
        <v>68</v>
      </c>
      <c r="E131" s="60" t="s">
        <v>69</v>
      </c>
      <c r="F131" s="2" t="str">
        <f>UnitControlCenter!$B$8</f>
        <v>2018 lakh crores / year</v>
      </c>
      <c r="G131" s="60" t="s">
        <v>1001</v>
      </c>
      <c r="H131" s="47" t="s">
        <v>998</v>
      </c>
      <c r="I131" s="60" t="s">
        <v>999</v>
      </c>
    </row>
    <row r="132" spans="1:19" ht="75">
      <c r="A132" s="61" t="s">
        <v>1119</v>
      </c>
      <c r="B132" s="61" t="s">
        <v>988</v>
      </c>
      <c r="C132" s="111">
        <v>1</v>
      </c>
      <c r="D132" s="60" t="s">
        <v>68</v>
      </c>
      <c r="E132" s="60" t="s">
        <v>67</v>
      </c>
      <c r="F132" s="2" t="str">
        <f>UnitControlCenter!$B$8</f>
        <v>2018 lakh crores / year</v>
      </c>
      <c r="G132" s="60" t="s">
        <v>1002</v>
      </c>
      <c r="H132" s="47" t="s">
        <v>998</v>
      </c>
      <c r="I132" s="60" t="s">
        <v>999</v>
      </c>
    </row>
    <row r="133" spans="1:19" ht="60">
      <c r="A133" s="61" t="s">
        <v>1119</v>
      </c>
      <c r="B133" s="61" t="s">
        <v>1272</v>
      </c>
      <c r="C133" s="111">
        <v>1</v>
      </c>
      <c r="D133" s="60" t="s">
        <v>68</v>
      </c>
      <c r="E133" s="60" t="s">
        <v>69</v>
      </c>
      <c r="F133" s="2" t="str">
        <f>UnitControlCenter!B3</f>
        <v>million metric tons / year</v>
      </c>
      <c r="G133" s="60" t="s">
        <v>1276</v>
      </c>
      <c r="H133" s="47" t="s">
        <v>1274</v>
      </c>
      <c r="I133" s="60" t="s">
        <v>1275</v>
      </c>
    </row>
    <row r="134" spans="1:19" ht="60">
      <c r="A134" s="61" t="s">
        <v>1119</v>
      </c>
      <c r="B134" s="61" t="s">
        <v>1273</v>
      </c>
      <c r="C134" s="111">
        <v>1</v>
      </c>
      <c r="D134" s="60" t="s">
        <v>68</v>
      </c>
      <c r="E134" s="60" t="s">
        <v>67</v>
      </c>
      <c r="F134" s="2" t="str">
        <f>UnitControlCenter!B3</f>
        <v>million metric tons / year</v>
      </c>
      <c r="G134" s="60" t="s">
        <v>1277</v>
      </c>
      <c r="H134" s="47" t="s">
        <v>1274</v>
      </c>
      <c r="I134" s="60" t="s">
        <v>1275</v>
      </c>
    </row>
    <row r="135" spans="1:19" ht="60">
      <c r="A135" s="61" t="s">
        <v>1119</v>
      </c>
      <c r="B135" s="61" t="s">
        <v>992</v>
      </c>
      <c r="C135" s="111">
        <v>1</v>
      </c>
      <c r="D135" s="60" t="s">
        <v>68</v>
      </c>
      <c r="E135" s="60" t="s">
        <v>69</v>
      </c>
      <c r="F135" s="2" t="str">
        <f>UnitControlCenter!$B$31</f>
        <v>petajoules / year</v>
      </c>
      <c r="G135" s="60" t="s">
        <v>1084</v>
      </c>
      <c r="H135" s="47" t="s">
        <v>1079</v>
      </c>
      <c r="I135" s="60" t="s">
        <v>1080</v>
      </c>
    </row>
    <row r="136" spans="1:19" ht="75">
      <c r="A136" s="61" t="s">
        <v>1119</v>
      </c>
      <c r="B136" s="61" t="s">
        <v>750</v>
      </c>
      <c r="C136" s="111">
        <v>1</v>
      </c>
      <c r="D136" s="60" t="s">
        <v>68</v>
      </c>
      <c r="E136" s="60" t="s">
        <v>67</v>
      </c>
      <c r="F136" s="2" t="str">
        <f>UnitControlCenter!$B$31</f>
        <v>petajoules / year</v>
      </c>
      <c r="G136" s="60" t="s">
        <v>1085</v>
      </c>
      <c r="H136" s="47" t="s">
        <v>1079</v>
      </c>
      <c r="I136" s="60" t="s">
        <v>1081</v>
      </c>
    </row>
    <row r="137" spans="1:19" ht="75">
      <c r="A137" s="61" t="s">
        <v>1119</v>
      </c>
      <c r="B137" s="61" t="s">
        <v>993</v>
      </c>
      <c r="C137" s="111">
        <v>1</v>
      </c>
      <c r="D137" s="60" t="s">
        <v>68</v>
      </c>
      <c r="E137" s="60" t="s">
        <v>69</v>
      </c>
      <c r="F137" s="2" t="str">
        <f>UnitControlCenter!$B$8</f>
        <v>2018 lakh crores / year</v>
      </c>
      <c r="G137" s="60" t="s">
        <v>1086</v>
      </c>
      <c r="H137" s="47" t="s">
        <v>1079</v>
      </c>
      <c r="I137" s="60" t="s">
        <v>1082</v>
      </c>
    </row>
    <row r="138" spans="1:19" ht="90">
      <c r="A138" s="61" t="s">
        <v>1119</v>
      </c>
      <c r="B138" s="61" t="s">
        <v>989</v>
      </c>
      <c r="C138" s="111">
        <v>1</v>
      </c>
      <c r="D138" s="60" t="s">
        <v>68</v>
      </c>
      <c r="E138" s="60" t="s">
        <v>67</v>
      </c>
      <c r="F138" s="2" t="str">
        <f>UnitControlCenter!$B$8</f>
        <v>2018 lakh crores / year</v>
      </c>
      <c r="G138" s="60" t="s">
        <v>1087</v>
      </c>
      <c r="H138" s="47" t="s">
        <v>1079</v>
      </c>
      <c r="I138" s="60" t="s">
        <v>1083</v>
      </c>
    </row>
    <row r="139" spans="1:19" ht="105">
      <c r="A139" s="61" t="s">
        <v>1119</v>
      </c>
      <c r="B139" s="61" t="s">
        <v>1120</v>
      </c>
      <c r="C139" s="111">
        <v>1</v>
      </c>
      <c r="D139" s="60" t="s">
        <v>68</v>
      </c>
      <c r="E139" s="60" t="s">
        <v>69</v>
      </c>
      <c r="F139" s="2" t="str">
        <f>UnitControlCenter!$B$25</f>
        <v>petajoules / year</v>
      </c>
      <c r="G139" s="60" t="s">
        <v>1122</v>
      </c>
      <c r="H139" s="47" t="s">
        <v>1124</v>
      </c>
      <c r="I139" s="60" t="s">
        <v>1125</v>
      </c>
    </row>
    <row r="140" spans="1:19" ht="120.75" thickBot="1">
      <c r="A140" s="95" t="s">
        <v>1119</v>
      </c>
      <c r="B140" s="95" t="s">
        <v>1121</v>
      </c>
      <c r="C140" s="110">
        <v>1</v>
      </c>
      <c r="D140" s="96" t="s">
        <v>68</v>
      </c>
      <c r="E140" s="96" t="s">
        <v>67</v>
      </c>
      <c r="F140" s="99" t="str">
        <f>UnitControlCenter!$B$25</f>
        <v>petajoules / year</v>
      </c>
      <c r="G140" s="96" t="s">
        <v>1123</v>
      </c>
      <c r="H140" s="97" t="s">
        <v>1124</v>
      </c>
      <c r="I140" s="96" t="s">
        <v>1125</v>
      </c>
      <c r="J140" s="97"/>
      <c r="K140" s="97"/>
      <c r="L140" s="97"/>
      <c r="M140" s="97"/>
      <c r="N140" s="97"/>
      <c r="O140" s="97"/>
      <c r="P140" s="97"/>
      <c r="Q140" s="97"/>
      <c r="R140" s="97"/>
      <c r="S140" s="97"/>
    </row>
    <row r="141" spans="1:19" ht="75">
      <c r="A141" s="63" t="s">
        <v>669</v>
      </c>
      <c r="B141" s="61" t="s">
        <v>99</v>
      </c>
      <c r="C141" s="111">
        <v>1</v>
      </c>
      <c r="D141" s="60" t="s">
        <v>68</v>
      </c>
      <c r="E141" s="60" t="s">
        <v>676</v>
      </c>
      <c r="F141" s="2" t="str">
        <f>UnitControlCenter!$B$17</f>
        <v>2018 INR / megawatt-hour (MWh)</v>
      </c>
      <c r="G141" s="60" t="s">
        <v>1003</v>
      </c>
      <c r="H141" s="47" t="s">
        <v>1204</v>
      </c>
      <c r="I141" s="60" t="s">
        <v>1004</v>
      </c>
    </row>
    <row r="142" spans="1:19" ht="45">
      <c r="A142" s="63" t="s">
        <v>669</v>
      </c>
      <c r="B142" s="61" t="s">
        <v>470</v>
      </c>
      <c r="C142" s="111">
        <v>1</v>
      </c>
      <c r="D142" s="60" t="s">
        <v>68</v>
      </c>
      <c r="E142" s="60" t="s">
        <v>676</v>
      </c>
      <c r="F142" s="2" t="str">
        <f>UnitControlCenter!$B$32</f>
        <v>2018 INR / metric ton</v>
      </c>
      <c r="G142" s="60" t="s">
        <v>1013</v>
      </c>
      <c r="H142" s="47" t="s">
        <v>1014</v>
      </c>
      <c r="I142" s="60" t="s">
        <v>1015</v>
      </c>
    </row>
    <row r="143" spans="1:19">
      <c r="A143" s="63" t="s">
        <v>669</v>
      </c>
      <c r="B143" s="61" t="s">
        <v>467</v>
      </c>
      <c r="C143" s="111">
        <v>1</v>
      </c>
      <c r="D143" s="60" t="s">
        <v>68</v>
      </c>
      <c r="E143" s="60" t="s">
        <v>676</v>
      </c>
      <c r="F143" s="2" t="str">
        <f>UnitControlCenter!$B$32</f>
        <v>2018 INR / metric ton</v>
      </c>
      <c r="G143" s="60" t="s">
        <v>689</v>
      </c>
      <c r="H143" s="47" t="s">
        <v>364</v>
      </c>
      <c r="I143" s="60" t="s">
        <v>895</v>
      </c>
    </row>
    <row r="144" spans="1:19" ht="75">
      <c r="A144" s="63" t="s">
        <v>669</v>
      </c>
      <c r="B144" s="61" t="s">
        <v>93</v>
      </c>
      <c r="C144" s="111">
        <v>1</v>
      </c>
      <c r="D144" s="60" t="s">
        <v>68</v>
      </c>
      <c r="E144" s="60" t="s">
        <v>676</v>
      </c>
      <c r="F144" s="2" t="str">
        <f>UnitControlCenter!$B$33</f>
        <v>2018 INR / cubic meter</v>
      </c>
      <c r="G144" s="60" t="s">
        <v>1005</v>
      </c>
      <c r="H144" s="47" t="s">
        <v>1006</v>
      </c>
      <c r="I144" s="60" t="s">
        <v>1007</v>
      </c>
    </row>
    <row r="145" spans="1:19">
      <c r="A145" s="63" t="s">
        <v>669</v>
      </c>
      <c r="B145" s="61" t="s">
        <v>101</v>
      </c>
      <c r="C145" s="111">
        <v>1</v>
      </c>
      <c r="D145" s="60" t="s">
        <v>68</v>
      </c>
      <c r="E145" s="60" t="s">
        <v>676</v>
      </c>
      <c r="F145" s="2" t="str">
        <f>UnitControlCenter!$B$34</f>
        <v>2018 INR / liter</v>
      </c>
      <c r="G145" s="60" t="s">
        <v>691</v>
      </c>
      <c r="H145" s="47" t="s">
        <v>359</v>
      </c>
      <c r="I145" s="45">
        <v>969696</v>
      </c>
    </row>
    <row r="146" spans="1:19" ht="90">
      <c r="A146" s="63" t="s">
        <v>669</v>
      </c>
      <c r="B146" s="61" t="s">
        <v>102</v>
      </c>
      <c r="C146" s="111">
        <v>1</v>
      </c>
      <c r="D146" s="60" t="s">
        <v>68</v>
      </c>
      <c r="E146" s="60" t="s">
        <v>676</v>
      </c>
      <c r="F146" s="2" t="str">
        <f>UnitControlCenter!$B$34</f>
        <v>2018 INR / liter</v>
      </c>
      <c r="G146" s="60" t="s">
        <v>1008</v>
      </c>
      <c r="H146" s="47" t="s">
        <v>1006</v>
      </c>
      <c r="I146" s="60" t="s">
        <v>1007</v>
      </c>
    </row>
    <row r="147" spans="1:19" ht="60">
      <c r="A147" s="63" t="s">
        <v>669</v>
      </c>
      <c r="B147" s="61" t="s">
        <v>98</v>
      </c>
      <c r="C147" s="111">
        <v>1</v>
      </c>
      <c r="D147" s="60" t="s">
        <v>68</v>
      </c>
      <c r="E147" s="60" t="s">
        <v>676</v>
      </c>
      <c r="F147" s="2" t="str">
        <f>UnitControlCenter!$B$32</f>
        <v>2018 INR / metric ton</v>
      </c>
      <c r="G147" s="60" t="s">
        <v>1009</v>
      </c>
      <c r="H147" s="47" t="s">
        <v>1010</v>
      </c>
      <c r="I147" s="60" t="s">
        <v>1011</v>
      </c>
    </row>
    <row r="148" spans="1:19" ht="60">
      <c r="A148" s="63" t="s">
        <v>669</v>
      </c>
      <c r="B148" s="61" t="s">
        <v>946</v>
      </c>
      <c r="C148" s="111">
        <v>1</v>
      </c>
      <c r="D148" s="60" t="s">
        <v>68</v>
      </c>
      <c r="E148" s="60" t="s">
        <v>676</v>
      </c>
      <c r="F148" s="2" t="str">
        <f>UnitControlCenter!$B$35</f>
        <v>2018 INR / metric ton</v>
      </c>
      <c r="G148" s="60" t="s">
        <v>1076</v>
      </c>
      <c r="H148" s="47" t="s">
        <v>1077</v>
      </c>
      <c r="I148" s="60" t="s">
        <v>1078</v>
      </c>
    </row>
    <row r="149" spans="1:19" ht="60">
      <c r="A149" s="63" t="s">
        <v>669</v>
      </c>
      <c r="B149" s="61" t="s">
        <v>1012</v>
      </c>
      <c r="C149" s="111">
        <v>1</v>
      </c>
      <c r="D149" s="60" t="s">
        <v>68</v>
      </c>
      <c r="E149" s="60" t="s">
        <v>676</v>
      </c>
      <c r="F149" s="2" t="str">
        <f>UnitControlCenter!$B$34</f>
        <v>2018 INR / liter</v>
      </c>
      <c r="G149" s="60" t="s">
        <v>1016</v>
      </c>
      <c r="H149" s="47" t="s">
        <v>688</v>
      </c>
      <c r="I149" s="60" t="s">
        <v>942</v>
      </c>
    </row>
    <row r="150" spans="1:19" ht="30.75" thickBot="1">
      <c r="A150" s="98" t="s">
        <v>669</v>
      </c>
      <c r="B150" s="95" t="s">
        <v>808</v>
      </c>
      <c r="C150" s="110">
        <v>1</v>
      </c>
      <c r="D150" s="96" t="s">
        <v>68</v>
      </c>
      <c r="E150" s="96" t="s">
        <v>676</v>
      </c>
      <c r="F150" s="99" t="str">
        <f>UnitControlCenter!$B$36</f>
        <v>2018 INR / kg</v>
      </c>
      <c r="G150" s="96" t="s">
        <v>1130</v>
      </c>
      <c r="H150" s="97" t="s">
        <v>1131</v>
      </c>
      <c r="I150" s="96" t="s">
        <v>1132</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692</v>
      </c>
      <c r="I151" s="60"/>
    </row>
    <row r="152" spans="1:19" ht="30">
      <c r="A152" s="63" t="s">
        <v>670</v>
      </c>
      <c r="B152" s="61" t="s">
        <v>672</v>
      </c>
      <c r="C152" s="111">
        <v>1</v>
      </c>
      <c r="D152" s="60" t="s">
        <v>68</v>
      </c>
      <c r="E152" s="60" t="s">
        <v>67</v>
      </c>
      <c r="F152" s="2" t="str">
        <f>UnitControlCenter!$B$38</f>
        <v>cost of eqpt. To capture 1 metric ton CO2e/yr (2018 INR)</v>
      </c>
      <c r="G152" s="60" t="s">
        <v>696</v>
      </c>
      <c r="H152" s="47" t="s">
        <v>697</v>
      </c>
      <c r="I152" s="60" t="s">
        <v>902</v>
      </c>
    </row>
    <row r="153" spans="1:19">
      <c r="A153" s="63" t="s">
        <v>670</v>
      </c>
      <c r="B153" s="61" t="s">
        <v>673</v>
      </c>
      <c r="C153" s="111">
        <v>1</v>
      </c>
      <c r="D153" s="60" t="s">
        <v>66</v>
      </c>
      <c r="E153" s="60" t="s">
        <v>67</v>
      </c>
      <c r="F153" s="2" t="str">
        <f>UnitControlCenter!$B$39</f>
        <v>million 2018 INR / megawatt (MW)</v>
      </c>
      <c r="G153" s="60" t="s">
        <v>693</v>
      </c>
      <c r="I153" s="60"/>
    </row>
    <row r="154" spans="1:19">
      <c r="A154" s="63" t="s">
        <v>670</v>
      </c>
      <c r="B154" s="61" t="s">
        <v>674</v>
      </c>
      <c r="C154" s="111">
        <v>1</v>
      </c>
      <c r="D154" s="60" t="s">
        <v>66</v>
      </c>
      <c r="E154" s="60" t="s">
        <v>67</v>
      </c>
      <c r="F154" s="2" t="str">
        <f>UnitControlCenter!$B$39</f>
        <v>million 2018 INR / megawatt (MW)</v>
      </c>
      <c r="G154" s="60" t="s">
        <v>694</v>
      </c>
      <c r="I154" s="60"/>
    </row>
    <row r="155" spans="1:19">
      <c r="A155" s="63" t="s">
        <v>670</v>
      </c>
      <c r="B155" s="61" t="s">
        <v>675</v>
      </c>
      <c r="C155" s="111">
        <v>1</v>
      </c>
      <c r="D155" s="60" t="s">
        <v>66</v>
      </c>
      <c r="E155" s="60" t="s">
        <v>67</v>
      </c>
      <c r="F155" s="2" t="str">
        <f>UnitControlCenter!$B$39</f>
        <v>million 2018 INR / megawatt (MW)</v>
      </c>
      <c r="G155" s="60" t="s">
        <v>695</v>
      </c>
      <c r="I155" s="60"/>
    </row>
    <row r="156" spans="1:19" ht="30.75" thickBot="1">
      <c r="A156" s="98" t="s">
        <v>670</v>
      </c>
      <c r="B156" s="95" t="s">
        <v>824</v>
      </c>
      <c r="C156" s="110">
        <v>1</v>
      </c>
      <c r="D156" s="96" t="s">
        <v>66</v>
      </c>
      <c r="E156" s="96" t="s">
        <v>67</v>
      </c>
      <c r="F156" s="99" t="str">
        <f>UnitControlCenter!$B$40</f>
        <v>cost of eqpt. To produce 1 kg H2/yr (2018 INR)</v>
      </c>
      <c r="G156" s="96" t="s">
        <v>825</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71"/>
    <col min="4" max="4" width="46" customWidth="1"/>
    <col min="5" max="5" width="9.140625" customWidth="1"/>
  </cols>
  <sheetData>
    <row r="1" spans="1:4">
      <c r="A1" s="52" t="s">
        <v>889</v>
      </c>
      <c r="B1" s="69"/>
      <c r="C1" s="51"/>
      <c r="D1" s="51"/>
    </row>
    <row r="2" spans="1:4">
      <c r="A2" s="68" t="s">
        <v>853</v>
      </c>
      <c r="B2" s="70" t="s">
        <v>854</v>
      </c>
      <c r="C2" s="68" t="s">
        <v>855</v>
      </c>
      <c r="D2" s="68" t="s">
        <v>856</v>
      </c>
    </row>
    <row r="3" spans="1:4">
      <c r="A3" s="59" t="s">
        <v>863</v>
      </c>
      <c r="B3" s="71" t="s">
        <v>874</v>
      </c>
      <c r="C3" s="77"/>
      <c r="D3" t="s">
        <v>460</v>
      </c>
    </row>
    <row r="4" spans="1:4">
      <c r="A4" s="59" t="s">
        <v>871</v>
      </c>
      <c r="B4" s="72" t="s">
        <v>872</v>
      </c>
      <c r="C4" s="76"/>
      <c r="D4" t="s">
        <v>98</v>
      </c>
    </row>
    <row r="5" spans="1:4">
      <c r="A5" t="s">
        <v>900</v>
      </c>
      <c r="B5" s="71" t="s">
        <v>894</v>
      </c>
      <c r="C5" s="87"/>
      <c r="D5" t="s">
        <v>97</v>
      </c>
    </row>
    <row r="6" spans="1:4">
      <c r="A6" s="59" t="s">
        <v>878</v>
      </c>
      <c r="B6" s="71" t="s">
        <v>895</v>
      </c>
      <c r="C6" s="81"/>
      <c r="D6" t="s">
        <v>890</v>
      </c>
    </row>
    <row r="7" spans="1:4">
      <c r="A7" s="59" t="s">
        <v>901</v>
      </c>
      <c r="B7" s="71" t="s">
        <v>690</v>
      </c>
      <c r="C7" s="86"/>
      <c r="D7" t="s">
        <v>891</v>
      </c>
    </row>
    <row r="8" spans="1:4">
      <c r="A8" t="s">
        <v>899</v>
      </c>
      <c r="B8" s="71" t="s">
        <v>896</v>
      </c>
      <c r="C8" s="89"/>
      <c r="D8" t="s">
        <v>475</v>
      </c>
    </row>
    <row r="9" spans="1:4">
      <c r="A9" s="59" t="s">
        <v>879</v>
      </c>
      <c r="B9" s="71" t="s">
        <v>875</v>
      </c>
      <c r="C9" s="80"/>
      <c r="D9" t="s">
        <v>478</v>
      </c>
    </row>
    <row r="10" spans="1:4">
      <c r="A10" s="59" t="s">
        <v>852</v>
      </c>
      <c r="B10" s="73" t="s">
        <v>859</v>
      </c>
      <c r="C10" s="67"/>
      <c r="D10" t="s">
        <v>95</v>
      </c>
    </row>
    <row r="11" spans="1:4">
      <c r="A11" s="59" t="s">
        <v>880</v>
      </c>
      <c r="B11" s="71" t="s">
        <v>876</v>
      </c>
      <c r="C11" s="82"/>
      <c r="D11" t="s">
        <v>94</v>
      </c>
    </row>
    <row r="12" spans="1:4">
      <c r="A12" s="59" t="s">
        <v>862</v>
      </c>
      <c r="B12" s="72" t="s">
        <v>867</v>
      </c>
      <c r="C12" s="78"/>
      <c r="D12" t="s">
        <v>892</v>
      </c>
    </row>
    <row r="13" spans="1:4">
      <c r="A13" t="s">
        <v>903</v>
      </c>
      <c r="B13" s="71" t="s">
        <v>897</v>
      </c>
      <c r="C13" s="88"/>
      <c r="D13" t="s">
        <v>807</v>
      </c>
    </row>
    <row r="14" spans="1:4">
      <c r="A14" s="59" t="s">
        <v>865</v>
      </c>
      <c r="B14" s="72" t="s">
        <v>866</v>
      </c>
      <c r="C14" s="66"/>
      <c r="D14" t="s">
        <v>326</v>
      </c>
    </row>
    <row r="15" spans="1:4" s="59" customFormat="1">
      <c r="A15" s="59" t="s">
        <v>947</v>
      </c>
      <c r="B15" s="72" t="s">
        <v>949</v>
      </c>
      <c r="C15" s="92"/>
      <c r="D15" s="59" t="s">
        <v>946</v>
      </c>
    </row>
    <row r="16" spans="1:4" s="59" customFormat="1">
      <c r="A16" s="59" t="s">
        <v>948</v>
      </c>
      <c r="B16" s="72">
        <v>740000</v>
      </c>
      <c r="C16" s="93"/>
      <c r="D16" s="59" t="s">
        <v>805</v>
      </c>
    </row>
    <row r="17" spans="1:4">
      <c r="A17" s="59" t="s">
        <v>881</v>
      </c>
      <c r="B17" s="71" t="s">
        <v>877</v>
      </c>
      <c r="C17" s="83"/>
      <c r="D17" t="s">
        <v>327</v>
      </c>
    </row>
    <row r="18" spans="1:4">
      <c r="A18" s="59" t="s">
        <v>864</v>
      </c>
      <c r="B18" s="72" t="s">
        <v>869</v>
      </c>
      <c r="C18" s="75"/>
      <c r="D18" t="s">
        <v>323</v>
      </c>
    </row>
    <row r="19" spans="1:4">
      <c r="A19" s="65" t="s">
        <v>888</v>
      </c>
      <c r="B19" s="84" t="s">
        <v>887</v>
      </c>
      <c r="C19" s="85"/>
      <c r="D19" t="s">
        <v>467</v>
      </c>
    </row>
    <row r="20" spans="1:4">
      <c r="A20" s="59" t="s">
        <v>858</v>
      </c>
      <c r="B20" s="72" t="s">
        <v>868</v>
      </c>
      <c r="C20" s="74"/>
      <c r="D20" t="s">
        <v>470</v>
      </c>
    </row>
    <row r="21" spans="1:4">
      <c r="A21" t="s">
        <v>904</v>
      </c>
      <c r="B21" s="71" t="s">
        <v>898</v>
      </c>
      <c r="C21" s="90"/>
      <c r="D21" t="s">
        <v>893</v>
      </c>
    </row>
    <row r="23" spans="1:4" s="59" customFormat="1">
      <c r="A23" s="52" t="s">
        <v>873</v>
      </c>
      <c r="B23" s="69"/>
      <c r="C23" s="51"/>
      <c r="D23" s="51"/>
    </row>
    <row r="24" spans="1:4" s="68" customFormat="1">
      <c r="A24" s="68" t="s">
        <v>853</v>
      </c>
      <c r="B24" s="70" t="s">
        <v>854</v>
      </c>
      <c r="C24" s="68" t="s">
        <v>855</v>
      </c>
      <c r="D24" s="68" t="s">
        <v>939</v>
      </c>
    </row>
    <row r="25" spans="1:4">
      <c r="A25" t="s">
        <v>879</v>
      </c>
      <c r="B25" s="71" t="s">
        <v>875</v>
      </c>
      <c r="C25" s="80"/>
      <c r="D25" t="s">
        <v>941</v>
      </c>
    </row>
    <row r="26" spans="1:4" s="59" customFormat="1">
      <c r="A26" s="59" t="s">
        <v>852</v>
      </c>
      <c r="B26" s="73" t="s">
        <v>859</v>
      </c>
      <c r="C26" s="67"/>
      <c r="D26" s="59" t="s">
        <v>940</v>
      </c>
    </row>
    <row r="27" spans="1:4">
      <c r="A27" t="s">
        <v>864</v>
      </c>
      <c r="B27" s="71" t="s">
        <v>869</v>
      </c>
      <c r="C27" s="75"/>
      <c r="D27" t="s">
        <v>4</v>
      </c>
    </row>
    <row r="28" spans="1:4">
      <c r="A28" t="s">
        <v>878</v>
      </c>
      <c r="B28" s="71" t="s">
        <v>895</v>
      </c>
      <c r="C28" s="81"/>
      <c r="D28" t="s">
        <v>99</v>
      </c>
    </row>
    <row r="29" spans="1:4">
      <c r="A29" t="s">
        <v>858</v>
      </c>
      <c r="B29" s="71">
        <v>969696</v>
      </c>
      <c r="C29" s="74"/>
      <c r="D29" t="s">
        <v>9</v>
      </c>
    </row>
    <row r="30" spans="1:4">
      <c r="A30" t="s">
        <v>871</v>
      </c>
      <c r="B30" s="71" t="s">
        <v>872</v>
      </c>
      <c r="C30" s="76"/>
      <c r="D30" t="s">
        <v>755</v>
      </c>
    </row>
    <row r="31" spans="1:4">
      <c r="A31" t="s">
        <v>880</v>
      </c>
      <c r="B31" s="71" t="s">
        <v>876</v>
      </c>
      <c r="C31" s="82"/>
      <c r="D31" t="s">
        <v>147</v>
      </c>
    </row>
    <row r="32" spans="1:4" s="59" customFormat="1">
      <c r="A32" s="59" t="s">
        <v>881</v>
      </c>
      <c r="B32" s="71" t="s">
        <v>877</v>
      </c>
      <c r="C32" s="83"/>
      <c r="D32" s="59" t="s">
        <v>764</v>
      </c>
    </row>
    <row r="33" spans="1:4">
      <c r="A33" t="s">
        <v>863</v>
      </c>
      <c r="B33" s="71" t="s">
        <v>874</v>
      </c>
      <c r="C33" s="79"/>
      <c r="D33" t="s">
        <v>823</v>
      </c>
    </row>
    <row r="34" spans="1:4" s="59" customFormat="1">
      <c r="A34" s="59" t="s">
        <v>947</v>
      </c>
      <c r="B34" s="72" t="s">
        <v>949</v>
      </c>
      <c r="C34" s="92"/>
      <c r="D34" s="59" t="s">
        <v>1167</v>
      </c>
    </row>
    <row r="36" spans="1:4" s="59" customFormat="1">
      <c r="A36" s="52" t="s">
        <v>882</v>
      </c>
      <c r="B36" s="69"/>
      <c r="C36" s="51"/>
      <c r="D36" s="51"/>
    </row>
    <row r="37" spans="1:4" s="59" customFormat="1">
      <c r="A37" s="68" t="s">
        <v>853</v>
      </c>
      <c r="B37" s="70" t="s">
        <v>854</v>
      </c>
      <c r="C37" s="68" t="s">
        <v>855</v>
      </c>
      <c r="D37" s="68" t="s">
        <v>856</v>
      </c>
    </row>
    <row r="38" spans="1:4" s="59" customFormat="1">
      <c r="A38" s="59" t="s">
        <v>864</v>
      </c>
      <c r="B38" s="72" t="s">
        <v>869</v>
      </c>
      <c r="C38" s="75"/>
      <c r="D38" s="59" t="s">
        <v>883</v>
      </c>
    </row>
    <row r="39" spans="1:4" s="59" customFormat="1">
      <c r="A39" s="59" t="s">
        <v>858</v>
      </c>
      <c r="B39" s="71">
        <v>969696</v>
      </c>
      <c r="C39" s="74"/>
      <c r="D39" s="59" t="s">
        <v>884</v>
      </c>
    </row>
    <row r="40" spans="1:4" s="59" customFormat="1">
      <c r="A40" s="59" t="s">
        <v>871</v>
      </c>
      <c r="B40" s="71" t="s">
        <v>872</v>
      </c>
      <c r="C40" s="76"/>
      <c r="D40" s="59" t="s">
        <v>885</v>
      </c>
    </row>
    <row r="41" spans="1:4" s="59" customFormat="1">
      <c r="A41" s="59" t="s">
        <v>947</v>
      </c>
      <c r="B41" s="72" t="s">
        <v>949</v>
      </c>
      <c r="C41" s="92"/>
      <c r="D41" s="59" t="s">
        <v>1168</v>
      </c>
    </row>
    <row r="42" spans="1:4" s="65" customFormat="1">
      <c r="B42" s="84"/>
    </row>
    <row r="43" spans="1:4" s="65" customFormat="1">
      <c r="A43" s="52" t="s">
        <v>886</v>
      </c>
      <c r="B43" s="69"/>
      <c r="C43" s="51"/>
      <c r="D43" s="51"/>
    </row>
    <row r="44" spans="1:4" s="65" customFormat="1">
      <c r="A44" s="68" t="s">
        <v>853</v>
      </c>
      <c r="B44" s="70" t="s">
        <v>854</v>
      </c>
      <c r="C44" s="68" t="s">
        <v>855</v>
      </c>
      <c r="D44" s="68" t="s">
        <v>856</v>
      </c>
    </row>
    <row r="45" spans="1:4" s="65" customFormat="1">
      <c r="A45" s="59" t="s">
        <v>871</v>
      </c>
      <c r="B45" s="71" t="s">
        <v>872</v>
      </c>
      <c r="C45" s="76"/>
      <c r="D45" s="65" t="s">
        <v>538</v>
      </c>
    </row>
    <row r="46" spans="1:4" s="65" customFormat="1">
      <c r="A46" s="59" t="s">
        <v>865</v>
      </c>
      <c r="B46" s="72" t="s">
        <v>866</v>
      </c>
      <c r="C46" s="66"/>
      <c r="D46" s="65" t="s">
        <v>528</v>
      </c>
    </row>
    <row r="47" spans="1:4" s="65" customFormat="1">
      <c r="A47" s="59" t="s">
        <v>864</v>
      </c>
      <c r="B47" s="72" t="s">
        <v>869</v>
      </c>
      <c r="C47" s="75"/>
      <c r="D47" s="65" t="s">
        <v>537</v>
      </c>
    </row>
    <row r="48" spans="1:4" s="65" customFormat="1">
      <c r="A48" s="59" t="s">
        <v>858</v>
      </c>
      <c r="B48" s="72" t="s">
        <v>868</v>
      </c>
      <c r="C48" s="74"/>
      <c r="D48" s="65" t="s">
        <v>529</v>
      </c>
    </row>
    <row r="49" spans="1:4" s="65" customFormat="1">
      <c r="B49" s="91"/>
    </row>
    <row r="50" spans="1:4" s="65" customFormat="1">
      <c r="A50" s="52" t="s">
        <v>1029</v>
      </c>
      <c r="B50" s="69"/>
      <c r="C50" s="51"/>
      <c r="D50" s="51"/>
    </row>
    <row r="51" spans="1:4" s="65" customFormat="1">
      <c r="A51" s="68" t="s">
        <v>853</v>
      </c>
      <c r="B51" s="70" t="s">
        <v>854</v>
      </c>
      <c r="C51" s="68" t="s">
        <v>855</v>
      </c>
      <c r="D51" s="68" t="s">
        <v>856</v>
      </c>
    </row>
    <row r="52" spans="1:4" s="65" customFormat="1">
      <c r="A52" s="59" t="s">
        <v>864</v>
      </c>
      <c r="B52" s="72" t="s">
        <v>869</v>
      </c>
      <c r="C52" s="75"/>
      <c r="D52" s="65" t="s">
        <v>915</v>
      </c>
    </row>
    <row r="53" spans="1:4" s="65" customFormat="1">
      <c r="A53" s="59" t="s">
        <v>879</v>
      </c>
      <c r="B53" s="71" t="s">
        <v>875</v>
      </c>
      <c r="C53" s="80"/>
      <c r="D53" s="65" t="s">
        <v>916</v>
      </c>
    </row>
    <row r="54" spans="1:4" s="65" customFormat="1">
      <c r="A54" s="59" t="s">
        <v>878</v>
      </c>
      <c r="B54" s="71" t="s">
        <v>895</v>
      </c>
      <c r="C54" s="81"/>
      <c r="D54" s="65" t="s">
        <v>917</v>
      </c>
    </row>
    <row r="55" spans="1:4" s="65" customFormat="1">
      <c r="A55" s="59" t="s">
        <v>871</v>
      </c>
      <c r="B55" s="72" t="s">
        <v>872</v>
      </c>
      <c r="C55" s="76"/>
      <c r="D55" s="65" t="s">
        <v>918</v>
      </c>
    </row>
    <row r="56" spans="1:4" s="65" customFormat="1">
      <c r="A56" s="59" t="s">
        <v>865</v>
      </c>
      <c r="B56" s="72" t="s">
        <v>866</v>
      </c>
      <c r="C56" s="66"/>
      <c r="D56" s="65" t="s">
        <v>919</v>
      </c>
    </row>
    <row r="57" spans="1:4" s="59" customFormat="1">
      <c r="B57" s="71"/>
      <c r="C57" s="65"/>
    </row>
    <row r="58" spans="1:4" s="59" customFormat="1">
      <c r="A58" s="52" t="s">
        <v>1342</v>
      </c>
      <c r="B58" s="69"/>
      <c r="C58" s="51"/>
      <c r="D58" s="51"/>
    </row>
    <row r="59" spans="1:4" s="59" customFormat="1">
      <c r="A59" s="68" t="s">
        <v>853</v>
      </c>
      <c r="B59" s="70" t="s">
        <v>854</v>
      </c>
      <c r="C59" s="68" t="s">
        <v>855</v>
      </c>
      <c r="D59" s="68" t="s">
        <v>856</v>
      </c>
    </row>
    <row r="60" spans="1:4" s="59" customFormat="1">
      <c r="A60" s="59" t="s">
        <v>879</v>
      </c>
      <c r="B60" s="71" t="s">
        <v>875</v>
      </c>
      <c r="C60" s="80"/>
      <c r="D60" s="59" t="s">
        <v>1330</v>
      </c>
    </row>
    <row r="61" spans="1:4" s="59" customFormat="1">
      <c r="A61" s="59" t="s">
        <v>864</v>
      </c>
      <c r="B61" s="72" t="s">
        <v>869</v>
      </c>
      <c r="C61" s="75"/>
      <c r="D61" s="65" t="s">
        <v>1329</v>
      </c>
    </row>
    <row r="62" spans="1:4" s="59" customFormat="1">
      <c r="A62" s="59" t="s">
        <v>863</v>
      </c>
      <c r="B62" s="71" t="s">
        <v>874</v>
      </c>
      <c r="C62" s="79"/>
      <c r="D62" s="59" t="s">
        <v>1326</v>
      </c>
    </row>
    <row r="63" spans="1:4" s="59" customFormat="1">
      <c r="A63" s="59" t="s">
        <v>904</v>
      </c>
      <c r="B63" s="71" t="s">
        <v>898</v>
      </c>
      <c r="C63" s="90"/>
      <c r="D63" s="59" t="s">
        <v>1327</v>
      </c>
    </row>
    <row r="64" spans="1:4" s="59" customFormat="1">
      <c r="A64" s="59" t="s">
        <v>881</v>
      </c>
      <c r="B64" s="71" t="s">
        <v>877</v>
      </c>
      <c r="C64" s="83"/>
      <c r="D64" s="65" t="s">
        <v>1328</v>
      </c>
    </row>
    <row r="65" spans="1:4" s="65" customFormat="1">
      <c r="A65" s="59"/>
      <c r="B65" s="72"/>
    </row>
    <row r="66" spans="1:4" s="65" customFormat="1">
      <c r="A66" s="52" t="s">
        <v>1721</v>
      </c>
      <c r="B66" s="69"/>
      <c r="C66" s="51"/>
      <c r="D66" s="51"/>
    </row>
    <row r="67" spans="1:4" s="65" customFormat="1">
      <c r="A67" s="68" t="s">
        <v>853</v>
      </c>
      <c r="B67" s="70" t="s">
        <v>854</v>
      </c>
      <c r="C67" s="68" t="s">
        <v>855</v>
      </c>
      <c r="D67" s="68" t="s">
        <v>856</v>
      </c>
    </row>
    <row r="68" spans="1:4" s="65" customFormat="1">
      <c r="A68" s="59" t="s">
        <v>947</v>
      </c>
      <c r="B68" s="72" t="s">
        <v>949</v>
      </c>
      <c r="C68" s="92"/>
      <c r="D68" s="59" t="s">
        <v>1348</v>
      </c>
    </row>
    <row r="69" spans="1:4" s="65" customFormat="1">
      <c r="A69" s="59" t="s">
        <v>879</v>
      </c>
      <c r="B69" s="71" t="s">
        <v>875</v>
      </c>
      <c r="C69" s="80"/>
      <c r="D69" s="59" t="s">
        <v>1349</v>
      </c>
    </row>
    <row r="70" spans="1:4" s="65" customFormat="1">
      <c r="A70" s="59" t="s">
        <v>881</v>
      </c>
      <c r="B70" s="71" t="s">
        <v>877</v>
      </c>
      <c r="C70" s="83"/>
      <c r="D70" s="59" t="s">
        <v>482</v>
      </c>
    </row>
    <row r="71" spans="1:4" s="65" customFormat="1">
      <c r="A71" s="59" t="s">
        <v>880</v>
      </c>
      <c r="B71" s="71" t="s">
        <v>876</v>
      </c>
      <c r="C71" s="82"/>
      <c r="D71" s="59" t="s">
        <v>1350</v>
      </c>
    </row>
    <row r="72" spans="1:4" s="65" customFormat="1">
      <c r="A72" s="59" t="s">
        <v>878</v>
      </c>
      <c r="B72" s="71" t="s">
        <v>895</v>
      </c>
      <c r="C72" s="81"/>
      <c r="D72" s="59" t="s">
        <v>1351</v>
      </c>
    </row>
    <row r="73" spans="1:4" s="65" customFormat="1">
      <c r="A73" s="59" t="s">
        <v>858</v>
      </c>
      <c r="B73" s="72" t="s">
        <v>868</v>
      </c>
      <c r="C73" s="74"/>
      <c r="D73" s="59" t="s">
        <v>277</v>
      </c>
    </row>
    <row r="74" spans="1:4" s="65" customFormat="1">
      <c r="A74" s="59" t="s">
        <v>864</v>
      </c>
      <c r="B74" s="72" t="s">
        <v>869</v>
      </c>
      <c r="C74" s="75"/>
      <c r="D74" s="59" t="s">
        <v>1352</v>
      </c>
    </row>
    <row r="75" spans="1:4" s="65" customFormat="1">
      <c r="A75" s="59" t="s">
        <v>871</v>
      </c>
      <c r="B75" s="72" t="s">
        <v>872</v>
      </c>
      <c r="C75" s="76"/>
      <c r="D75" s="59" t="s">
        <v>1353</v>
      </c>
    </row>
    <row r="76" spans="1:4" s="65" customFormat="1">
      <c r="A76" s="59" t="s">
        <v>863</v>
      </c>
      <c r="B76" s="71" t="s">
        <v>874</v>
      </c>
      <c r="C76" s="79"/>
      <c r="D76" s="59" t="s">
        <v>1354</v>
      </c>
    </row>
    <row r="77" spans="1:4" s="65" customFormat="1">
      <c r="A77" s="59" t="s">
        <v>865</v>
      </c>
      <c r="B77" s="72" t="s">
        <v>866</v>
      </c>
      <c r="C77" s="66"/>
      <c r="D77" s="65" t="s">
        <v>919</v>
      </c>
    </row>
    <row r="78" spans="1:4" s="65" customFormat="1">
      <c r="A78" s="59"/>
      <c r="B78" s="72"/>
    </row>
    <row r="79" spans="1:4" s="65" customFormat="1">
      <c r="A79" s="52" t="s">
        <v>1311</v>
      </c>
      <c r="B79" s="69"/>
      <c r="C79" s="51"/>
      <c r="D79" s="51"/>
    </row>
    <row r="80" spans="1:4" s="65" customFormat="1">
      <c r="A80" s="68" t="s">
        <v>853</v>
      </c>
      <c r="B80" s="70" t="s">
        <v>854</v>
      </c>
      <c r="C80" s="68" t="s">
        <v>855</v>
      </c>
      <c r="D80" s="68" t="s">
        <v>856</v>
      </c>
    </row>
    <row r="81" spans="1:4" s="65" customFormat="1">
      <c r="A81" s="59" t="s">
        <v>864</v>
      </c>
      <c r="B81" s="72" t="s">
        <v>869</v>
      </c>
      <c r="C81" s="75"/>
      <c r="D81" s="65" t="s">
        <v>1239</v>
      </c>
    </row>
    <row r="82" spans="1:4" s="65" customFormat="1">
      <c r="A82" s="59" t="s">
        <v>879</v>
      </c>
      <c r="B82" s="71" t="s">
        <v>875</v>
      </c>
      <c r="C82" s="80"/>
      <c r="D82" s="65" t="s">
        <v>1240</v>
      </c>
    </row>
    <row r="83" spans="1:4" s="65" customFormat="1">
      <c r="A83" s="59" t="s">
        <v>878</v>
      </c>
      <c r="B83" s="71" t="s">
        <v>895</v>
      </c>
      <c r="C83" s="81"/>
      <c r="D83" s="65" t="s">
        <v>1241</v>
      </c>
    </row>
    <row r="84" spans="1:4" s="65" customFormat="1">
      <c r="A84" s="59" t="s">
        <v>865</v>
      </c>
      <c r="B84" s="72" t="s">
        <v>866</v>
      </c>
      <c r="C84" s="66"/>
      <c r="D84" s="65" t="s">
        <v>919</v>
      </c>
    </row>
    <row r="85" spans="1:4" s="59" customFormat="1">
      <c r="B85" s="71"/>
    </row>
    <row r="86" spans="1:4" s="59" customFormat="1">
      <c r="A86" s="52" t="s">
        <v>1253</v>
      </c>
      <c r="B86" s="69"/>
      <c r="C86" s="51"/>
      <c r="D86" s="51"/>
    </row>
    <row r="87" spans="1:4" s="59" customFormat="1">
      <c r="A87" s="68" t="s">
        <v>853</v>
      </c>
      <c r="B87" s="70" t="s">
        <v>854</v>
      </c>
      <c r="C87" s="68" t="s">
        <v>855</v>
      </c>
      <c r="D87" s="68" t="s">
        <v>856</v>
      </c>
    </row>
    <row r="88" spans="1:4" s="59" customFormat="1">
      <c r="A88" s="59" t="s">
        <v>879</v>
      </c>
      <c r="B88" s="71" t="s">
        <v>875</v>
      </c>
      <c r="C88" s="80"/>
      <c r="D88" s="65" t="s">
        <v>1254</v>
      </c>
    </row>
    <row r="89" spans="1:4" s="59" customFormat="1">
      <c r="A89" s="59" t="s">
        <v>871</v>
      </c>
      <c r="B89" s="72" t="s">
        <v>872</v>
      </c>
      <c r="C89" s="76"/>
      <c r="D89" s="65" t="s">
        <v>1255</v>
      </c>
    </row>
    <row r="90" spans="1:4" s="59" customFormat="1">
      <c r="A90" s="59" t="s">
        <v>865</v>
      </c>
      <c r="B90" s="72" t="s">
        <v>866</v>
      </c>
      <c r="C90" s="66"/>
      <c r="D90" s="65" t="s">
        <v>919</v>
      </c>
    </row>
    <row r="91" spans="1:4" s="59" customFormat="1">
      <c r="B91" s="72"/>
      <c r="C91" s="65"/>
      <c r="D91" s="65"/>
    </row>
    <row r="92" spans="1:4" s="59" customFormat="1">
      <c r="A92" s="52" t="s">
        <v>1312</v>
      </c>
      <c r="B92" s="69"/>
      <c r="C92" s="51"/>
      <c r="D92" s="51"/>
    </row>
    <row r="93" spans="1:4" s="59" customFormat="1">
      <c r="A93" s="68" t="s">
        <v>853</v>
      </c>
      <c r="B93" s="70" t="s">
        <v>854</v>
      </c>
      <c r="C93" s="68" t="s">
        <v>855</v>
      </c>
      <c r="D93" s="68" t="s">
        <v>856</v>
      </c>
    </row>
    <row r="94" spans="1:4" s="59" customFormat="1">
      <c r="A94" s="59" t="s">
        <v>864</v>
      </c>
      <c r="B94" s="72" t="s">
        <v>869</v>
      </c>
      <c r="C94" s="75"/>
      <c r="D94" s="65" t="s">
        <v>1313</v>
      </c>
    </row>
    <row r="95" spans="1:4" s="59" customFormat="1">
      <c r="A95" s="59" t="s">
        <v>904</v>
      </c>
      <c r="B95" s="71" t="s">
        <v>898</v>
      </c>
      <c r="C95" s="90"/>
      <c r="D95" s="65" t="s">
        <v>1314</v>
      </c>
    </row>
    <row r="96" spans="1:4" s="59" customFormat="1">
      <c r="A96" s="59" t="s">
        <v>881</v>
      </c>
      <c r="B96" s="71" t="s">
        <v>877</v>
      </c>
      <c r="C96" s="83"/>
      <c r="D96" s="65" t="s">
        <v>1315</v>
      </c>
    </row>
    <row r="97" spans="1:4" s="59" customFormat="1">
      <c r="A97" s="59" t="s">
        <v>865</v>
      </c>
      <c r="B97" s="72" t="s">
        <v>866</v>
      </c>
      <c r="C97" s="66"/>
      <c r="D97" s="65" t="s">
        <v>919</v>
      </c>
    </row>
    <row r="98" spans="1:4" s="59" customFormat="1">
      <c r="B98" s="71"/>
    </row>
    <row r="99" spans="1:4" s="59" customFormat="1">
      <c r="A99" s="52" t="s">
        <v>921</v>
      </c>
      <c r="B99" s="69"/>
      <c r="C99" s="51"/>
      <c r="D99" s="51"/>
    </row>
    <row r="100" spans="1:4" s="59" customFormat="1">
      <c r="A100" s="68" t="s">
        <v>853</v>
      </c>
      <c r="B100" s="70" t="s">
        <v>854</v>
      </c>
      <c r="C100" s="68" t="s">
        <v>855</v>
      </c>
      <c r="D100" s="68" t="s">
        <v>856</v>
      </c>
    </row>
    <row r="101" spans="1:4" s="59" customFormat="1">
      <c r="A101" s="59" t="s">
        <v>865</v>
      </c>
      <c r="B101" s="72" t="s">
        <v>866</v>
      </c>
      <c r="C101" s="66"/>
      <c r="D101" s="59" t="s">
        <v>922</v>
      </c>
    </row>
    <row r="102" spans="1:4" s="59" customFormat="1">
      <c r="A102" s="59" t="s">
        <v>879</v>
      </c>
      <c r="B102" s="71" t="s">
        <v>875</v>
      </c>
      <c r="C102" s="80"/>
      <c r="D102" s="59" t="s">
        <v>923</v>
      </c>
    </row>
    <row r="103" spans="1:4" s="59" customFormat="1">
      <c r="A103" s="59" t="s">
        <v>881</v>
      </c>
      <c r="B103" s="71" t="s">
        <v>877</v>
      </c>
      <c r="C103" s="83"/>
      <c r="D103" s="59" t="s">
        <v>1021</v>
      </c>
    </row>
    <row r="104" spans="1:4" s="59" customFormat="1">
      <c r="A104" s="59" t="s">
        <v>880</v>
      </c>
      <c r="B104" s="71" t="s">
        <v>876</v>
      </c>
      <c r="C104" s="82"/>
      <c r="D104" s="59" t="s">
        <v>924</v>
      </c>
    </row>
    <row r="105" spans="1:4" s="59" customFormat="1">
      <c r="A105" s="59" t="s">
        <v>878</v>
      </c>
      <c r="B105" s="71" t="s">
        <v>895</v>
      </c>
      <c r="C105" s="81"/>
      <c r="D105" s="59" t="s">
        <v>925</v>
      </c>
    </row>
    <row r="106" spans="1:4" s="59" customFormat="1">
      <c r="A106" s="59" t="s">
        <v>858</v>
      </c>
      <c r="B106" s="72" t="s">
        <v>868</v>
      </c>
      <c r="C106" s="74"/>
      <c r="D106" s="59" t="s">
        <v>926</v>
      </c>
    </row>
    <row r="107" spans="1:4" s="59" customFormat="1">
      <c r="A107" s="59" t="s">
        <v>864</v>
      </c>
      <c r="B107" s="72" t="s">
        <v>869</v>
      </c>
      <c r="C107" s="75"/>
      <c r="D107" s="59" t="s">
        <v>927</v>
      </c>
    </row>
    <row r="108" spans="1:4" s="59" customFormat="1">
      <c r="A108" s="59" t="s">
        <v>871</v>
      </c>
      <c r="B108" s="72" t="s">
        <v>872</v>
      </c>
      <c r="C108" s="76"/>
      <c r="D108" s="59" t="s">
        <v>928</v>
      </c>
    </row>
    <row r="109" spans="1:4" s="59" customFormat="1">
      <c r="A109" s="59" t="s">
        <v>863</v>
      </c>
      <c r="B109" s="71" t="s">
        <v>874</v>
      </c>
      <c r="C109" s="79"/>
      <c r="D109" s="59" t="s">
        <v>929</v>
      </c>
    </row>
    <row r="110" spans="1:4" s="59" customFormat="1">
      <c r="B110" s="71"/>
      <c r="C110" s="65"/>
    </row>
    <row r="111" spans="1:4" s="59" customFormat="1">
      <c r="A111" s="52" t="s">
        <v>920</v>
      </c>
      <c r="B111" s="69"/>
      <c r="C111" s="51"/>
      <c r="D111" s="51"/>
    </row>
    <row r="112" spans="1:4" s="59" customFormat="1">
      <c r="A112" s="68" t="s">
        <v>853</v>
      </c>
      <c r="B112" s="70" t="s">
        <v>854</v>
      </c>
      <c r="C112" s="68" t="s">
        <v>855</v>
      </c>
      <c r="D112" s="68" t="s">
        <v>856</v>
      </c>
    </row>
    <row r="113" spans="1:5" s="59" customFormat="1">
      <c r="A113" s="59" t="s">
        <v>871</v>
      </c>
      <c r="B113" s="72" t="s">
        <v>872</v>
      </c>
      <c r="C113" s="76"/>
      <c r="D113" s="59" t="s">
        <v>1039</v>
      </c>
    </row>
    <row r="114" spans="1:5" s="59" customFormat="1">
      <c r="A114" s="59" t="s">
        <v>878</v>
      </c>
      <c r="B114" s="71" t="s">
        <v>895</v>
      </c>
      <c r="C114" s="81"/>
      <c r="D114" s="65" t="s">
        <v>1040</v>
      </c>
    </row>
    <row r="115" spans="1:5" s="59" customFormat="1">
      <c r="A115" s="59" t="s">
        <v>864</v>
      </c>
      <c r="B115" s="72" t="s">
        <v>869</v>
      </c>
      <c r="C115" s="75"/>
      <c r="D115" s="59" t="s">
        <v>1030</v>
      </c>
    </row>
    <row r="116" spans="1:5" s="59" customFormat="1">
      <c r="A116" s="59" t="s">
        <v>879</v>
      </c>
      <c r="B116" s="71" t="s">
        <v>875</v>
      </c>
      <c r="C116" s="80"/>
      <c r="D116" s="59" t="s">
        <v>1031</v>
      </c>
    </row>
    <row r="117" spans="1:5" s="59" customFormat="1">
      <c r="A117" s="59" t="s">
        <v>865</v>
      </c>
      <c r="B117" s="72" t="s">
        <v>866</v>
      </c>
      <c r="C117" s="66"/>
      <c r="D117" s="65" t="s">
        <v>919</v>
      </c>
    </row>
    <row r="118" spans="1:5" s="59" customFormat="1">
      <c r="B118" s="71"/>
      <c r="C118" s="65"/>
    </row>
    <row r="119" spans="1:5">
      <c r="A119" s="52" t="s">
        <v>857</v>
      </c>
      <c r="B119" s="69"/>
      <c r="C119" s="51"/>
      <c r="D119" s="51"/>
    </row>
    <row r="120" spans="1:5">
      <c r="A120" s="68" t="s">
        <v>853</v>
      </c>
      <c r="B120" s="70" t="s">
        <v>854</v>
      </c>
      <c r="C120" s="68" t="s">
        <v>855</v>
      </c>
      <c r="D120" s="68" t="s">
        <v>856</v>
      </c>
    </row>
    <row r="121" spans="1:5">
      <c r="A121" s="59" t="s">
        <v>878</v>
      </c>
      <c r="B121" s="71" t="s">
        <v>895</v>
      </c>
      <c r="C121" s="81"/>
      <c r="D121" t="s">
        <v>541</v>
      </c>
    </row>
    <row r="122" spans="1:5">
      <c r="A122" t="s">
        <v>858</v>
      </c>
      <c r="B122" s="72" t="s">
        <v>868</v>
      </c>
      <c r="C122" s="74"/>
      <c r="D122" t="s">
        <v>543</v>
      </c>
    </row>
    <row r="123" spans="1:5">
      <c r="A123" t="s">
        <v>864</v>
      </c>
      <c r="B123" s="72" t="s">
        <v>869</v>
      </c>
      <c r="C123" s="75"/>
      <c r="D123" t="s">
        <v>542</v>
      </c>
    </row>
    <row r="124" spans="1:5">
      <c r="A124" t="s">
        <v>863</v>
      </c>
      <c r="B124" s="71" t="s">
        <v>874</v>
      </c>
      <c r="C124" s="77"/>
      <c r="D124" t="s">
        <v>860</v>
      </c>
      <c r="E124" s="72"/>
    </row>
    <row r="125" spans="1:5">
      <c r="A125" s="59" t="s">
        <v>879</v>
      </c>
      <c r="B125" s="71" t="s">
        <v>875</v>
      </c>
      <c r="C125" s="80"/>
      <c r="D125" t="s">
        <v>861</v>
      </c>
    </row>
    <row r="126" spans="1:5">
      <c r="A126" t="s">
        <v>865</v>
      </c>
      <c r="B126" s="72" t="s">
        <v>866</v>
      </c>
      <c r="C126" s="66"/>
      <c r="D126" t="s">
        <v>544</v>
      </c>
    </row>
    <row r="127" spans="1:5">
      <c r="A127" t="s">
        <v>871</v>
      </c>
      <c r="B127" s="72" t="s">
        <v>872</v>
      </c>
      <c r="C127" s="76"/>
      <c r="D127" t="s">
        <v>870</v>
      </c>
    </row>
    <row r="129" spans="1:8">
      <c r="A129" s="52" t="s">
        <v>905</v>
      </c>
      <c r="B129" s="69"/>
      <c r="C129" s="51"/>
      <c r="D129" s="51"/>
    </row>
    <row r="130" spans="1:8">
      <c r="A130" s="68" t="s">
        <v>853</v>
      </c>
      <c r="B130" s="70" t="s">
        <v>854</v>
      </c>
      <c r="C130" s="68" t="s">
        <v>855</v>
      </c>
      <c r="D130" s="68" t="s">
        <v>856</v>
      </c>
    </row>
    <row r="131" spans="1:8">
      <c r="A131" s="59" t="s">
        <v>864</v>
      </c>
      <c r="B131" s="72" t="s">
        <v>869</v>
      </c>
      <c r="C131" s="75"/>
      <c r="D131" t="s">
        <v>159</v>
      </c>
    </row>
    <row r="132" spans="1:8">
      <c r="A132" s="59" t="s">
        <v>852</v>
      </c>
      <c r="B132" s="73" t="s">
        <v>859</v>
      </c>
      <c r="C132" s="67"/>
      <c r="D132" t="s">
        <v>907</v>
      </c>
    </row>
    <row r="133" spans="1:8">
      <c r="A133" s="59" t="s">
        <v>904</v>
      </c>
      <c r="B133" s="71" t="s">
        <v>898</v>
      </c>
      <c r="C133" s="90"/>
      <c r="D133" t="s">
        <v>913</v>
      </c>
    </row>
    <row r="134" spans="1:8">
      <c r="A134" s="59" t="s">
        <v>871</v>
      </c>
      <c r="B134" s="72" t="s">
        <v>872</v>
      </c>
      <c r="C134" s="76"/>
      <c r="D134" t="s">
        <v>908</v>
      </c>
    </row>
    <row r="135" spans="1:8">
      <c r="A135" s="59" t="s">
        <v>880</v>
      </c>
      <c r="B135" s="71" t="s">
        <v>876</v>
      </c>
      <c r="C135" s="82"/>
      <c r="D135" t="s">
        <v>909</v>
      </c>
    </row>
    <row r="136" spans="1:8">
      <c r="A136" s="59" t="s">
        <v>879</v>
      </c>
      <c r="B136" s="71" t="s">
        <v>875</v>
      </c>
      <c r="C136" s="80"/>
      <c r="D136" t="s">
        <v>910</v>
      </c>
    </row>
    <row r="137" spans="1:8">
      <c r="A137" s="59" t="s">
        <v>899</v>
      </c>
      <c r="B137" s="71" t="s">
        <v>896</v>
      </c>
      <c r="C137" s="89"/>
      <c r="D137" t="s">
        <v>911</v>
      </c>
    </row>
    <row r="138" spans="1:8">
      <c r="A138" s="59" t="s">
        <v>865</v>
      </c>
      <c r="B138" s="72" t="s">
        <v>866</v>
      </c>
      <c r="C138" s="66"/>
      <c r="D138" t="s">
        <v>914</v>
      </c>
    </row>
    <row r="139" spans="1:8">
      <c r="A139" s="59" t="s">
        <v>878</v>
      </c>
      <c r="B139" s="71" t="s">
        <v>895</v>
      </c>
      <c r="C139" s="81"/>
      <c r="D139" t="s">
        <v>660</v>
      </c>
    </row>
    <row r="140" spans="1:8">
      <c r="A140" s="59" t="s">
        <v>881</v>
      </c>
      <c r="B140" s="71" t="s">
        <v>877</v>
      </c>
      <c r="C140" s="83"/>
      <c r="D140" t="s">
        <v>661</v>
      </c>
    </row>
    <row r="141" spans="1:8">
      <c r="A141" s="59" t="s">
        <v>858</v>
      </c>
      <c r="B141" s="72" t="s">
        <v>868</v>
      </c>
      <c r="C141" s="74"/>
      <c r="D141" t="s">
        <v>906</v>
      </c>
    </row>
    <row r="143" spans="1:8">
      <c r="A143" s="52" t="s">
        <v>930</v>
      </c>
      <c r="B143" s="69"/>
      <c r="C143" s="51"/>
      <c r="D143" s="51"/>
    </row>
    <row r="144" spans="1:8">
      <c r="A144" s="68" t="s">
        <v>853</v>
      </c>
      <c r="B144" s="70" t="s">
        <v>854</v>
      </c>
      <c r="C144" s="68" t="s">
        <v>855</v>
      </c>
      <c r="D144" s="68" t="s">
        <v>856</v>
      </c>
      <c r="F144" s="65"/>
      <c r="G144" s="65"/>
      <c r="H144" s="65"/>
    </row>
    <row r="145" spans="1:8">
      <c r="A145" s="59" t="s">
        <v>871</v>
      </c>
      <c r="B145" s="72" t="s">
        <v>872</v>
      </c>
      <c r="C145" s="76"/>
      <c r="D145" t="s">
        <v>931</v>
      </c>
      <c r="F145" s="65"/>
      <c r="G145" s="91"/>
      <c r="H145" s="65"/>
    </row>
    <row r="146" spans="1:8">
      <c r="A146" s="59" t="s">
        <v>858</v>
      </c>
      <c r="B146" s="72" t="s">
        <v>868</v>
      </c>
      <c r="C146" s="74"/>
      <c r="D146" t="s">
        <v>1129</v>
      </c>
      <c r="F146" s="65"/>
      <c r="G146" s="91"/>
      <c r="H146" s="65"/>
    </row>
    <row r="147" spans="1:8">
      <c r="A147" s="59" t="s">
        <v>878</v>
      </c>
      <c r="B147" s="71" t="s">
        <v>895</v>
      </c>
      <c r="C147" s="81"/>
      <c r="D147" t="s">
        <v>932</v>
      </c>
      <c r="F147" s="65"/>
      <c r="G147" s="84"/>
      <c r="H147" s="65"/>
    </row>
    <row r="148" spans="1:8">
      <c r="A148" s="59" t="s">
        <v>879</v>
      </c>
      <c r="B148" s="71" t="s">
        <v>875</v>
      </c>
      <c r="C148" s="80"/>
      <c r="D148" t="s">
        <v>933</v>
      </c>
      <c r="F148" s="65"/>
      <c r="G148" s="84"/>
      <c r="H148" s="65"/>
    </row>
    <row r="149" spans="1:8">
      <c r="A149" s="59" t="s">
        <v>864</v>
      </c>
      <c r="B149" s="72" t="s">
        <v>869</v>
      </c>
      <c r="C149" s="75"/>
      <c r="D149" t="s">
        <v>934</v>
      </c>
      <c r="F149" s="65"/>
      <c r="G149" s="91"/>
      <c r="H149" s="65"/>
    </row>
    <row r="150" spans="1:8">
      <c r="A150" s="59" t="s">
        <v>865</v>
      </c>
      <c r="B150" s="72" t="s">
        <v>866</v>
      </c>
      <c r="C150" s="66"/>
      <c r="D150" t="s">
        <v>148</v>
      </c>
      <c r="F150" s="65"/>
      <c r="G150" s="91"/>
      <c r="H150" s="65"/>
    </row>
    <row r="151" spans="1:8">
      <c r="F151" s="65"/>
      <c r="G151" s="65"/>
      <c r="H151" s="65"/>
    </row>
    <row r="152" spans="1:8">
      <c r="A152" s="52" t="s">
        <v>935</v>
      </c>
      <c r="B152" s="69"/>
      <c r="C152" s="51"/>
      <c r="D152" s="51"/>
      <c r="F152" s="65"/>
      <c r="G152" s="65"/>
      <c r="H152" s="65"/>
    </row>
    <row r="153" spans="1:8">
      <c r="A153" s="68" t="s">
        <v>853</v>
      </c>
      <c r="B153" s="70" t="s">
        <v>854</v>
      </c>
      <c r="C153" s="68" t="s">
        <v>855</v>
      </c>
      <c r="D153" s="68" t="s">
        <v>856</v>
      </c>
    </row>
    <row r="154" spans="1:8">
      <c r="A154" s="59" t="s">
        <v>865</v>
      </c>
      <c r="B154" s="72" t="s">
        <v>866</v>
      </c>
      <c r="C154" s="66"/>
      <c r="D154" t="s">
        <v>131</v>
      </c>
    </row>
    <row r="155" spans="1:8">
      <c r="A155" s="59" t="s">
        <v>871</v>
      </c>
      <c r="B155" s="72" t="s">
        <v>872</v>
      </c>
      <c r="C155" s="76"/>
      <c r="D155" t="s">
        <v>130</v>
      </c>
    </row>
    <row r="156" spans="1:8">
      <c r="A156" s="59" t="s">
        <v>878</v>
      </c>
      <c r="B156" s="71" t="s">
        <v>895</v>
      </c>
      <c r="C156" s="81"/>
      <c r="D156" t="s">
        <v>129</v>
      </c>
    </row>
    <row r="157" spans="1:8">
      <c r="A157" s="59" t="s">
        <v>879</v>
      </c>
      <c r="B157" s="71" t="s">
        <v>875</v>
      </c>
      <c r="C157" s="80"/>
      <c r="D157" t="s">
        <v>127</v>
      </c>
    </row>
    <row r="158" spans="1:8">
      <c r="A158" s="59" t="s">
        <v>864</v>
      </c>
      <c r="B158" s="72" t="s">
        <v>869</v>
      </c>
      <c r="C158" s="75"/>
      <c r="D158" t="s">
        <v>126</v>
      </c>
    </row>
    <row r="160" spans="1:8">
      <c r="A160" s="52" t="s">
        <v>936</v>
      </c>
      <c r="B160" s="69"/>
      <c r="C160" s="51"/>
      <c r="D160" s="51"/>
    </row>
    <row r="161" spans="1:4">
      <c r="A161" s="68" t="s">
        <v>853</v>
      </c>
      <c r="B161" s="70" t="s">
        <v>854</v>
      </c>
      <c r="C161" s="68" t="s">
        <v>855</v>
      </c>
      <c r="D161" s="68" t="s">
        <v>856</v>
      </c>
    </row>
    <row r="162" spans="1:4">
      <c r="A162" s="59" t="s">
        <v>852</v>
      </c>
      <c r="B162" s="73" t="s">
        <v>859</v>
      </c>
      <c r="C162" s="67"/>
      <c r="D162" t="s">
        <v>177</v>
      </c>
    </row>
    <row r="163" spans="1:4">
      <c r="A163" s="59" t="s">
        <v>871</v>
      </c>
      <c r="B163" s="72" t="s">
        <v>872</v>
      </c>
      <c r="C163" s="76"/>
      <c r="D163" t="s">
        <v>294</v>
      </c>
    </row>
    <row r="164" spans="1:4">
      <c r="A164" s="59" t="s">
        <v>858</v>
      </c>
      <c r="B164" s="72" t="s">
        <v>868</v>
      </c>
      <c r="C164" s="74"/>
      <c r="D164" t="s">
        <v>295</v>
      </c>
    </row>
    <row r="166" spans="1:4" s="59" customFormat="1">
      <c r="A166" s="52" t="s">
        <v>968</v>
      </c>
      <c r="B166" s="69"/>
      <c r="C166" s="51"/>
      <c r="D166" s="51"/>
    </row>
    <row r="167" spans="1:4" s="59" customFormat="1">
      <c r="A167" s="68" t="s">
        <v>853</v>
      </c>
      <c r="B167" s="70" t="s">
        <v>854</v>
      </c>
      <c r="C167" s="68" t="s">
        <v>855</v>
      </c>
      <c r="D167" s="68" t="s">
        <v>856</v>
      </c>
    </row>
    <row r="168" spans="1:4" s="59" customFormat="1">
      <c r="A168" s="59" t="s">
        <v>863</v>
      </c>
      <c r="B168" s="71" t="s">
        <v>874</v>
      </c>
      <c r="C168" s="77"/>
      <c r="D168" s="59" t="s">
        <v>808</v>
      </c>
    </row>
    <row r="169" spans="1:4" s="59" customFormat="1">
      <c r="A169" s="59" t="s">
        <v>878</v>
      </c>
      <c r="B169" s="71" t="s">
        <v>895</v>
      </c>
      <c r="C169" s="81"/>
      <c r="D169" s="59" t="s">
        <v>99</v>
      </c>
    </row>
    <row r="170" spans="1:4" s="59" customFormat="1">
      <c r="A170" s="59" t="s">
        <v>864</v>
      </c>
      <c r="B170" s="72" t="s">
        <v>869</v>
      </c>
      <c r="C170" s="75"/>
      <c r="D170" s="59" t="s">
        <v>93</v>
      </c>
    </row>
    <row r="171" spans="1:4" s="59" customFormat="1">
      <c r="A171" s="59" t="s">
        <v>899</v>
      </c>
      <c r="B171" s="71" t="s">
        <v>896</v>
      </c>
      <c r="C171" s="89"/>
      <c r="D171" s="59" t="s">
        <v>969</v>
      </c>
    </row>
    <row r="172" spans="1:4" s="59" customFormat="1">
      <c r="A172" s="59" t="s">
        <v>879</v>
      </c>
      <c r="B172" s="71" t="s">
        <v>875</v>
      </c>
      <c r="C172" s="80"/>
      <c r="D172" s="59" t="s">
        <v>970</v>
      </c>
    </row>
    <row r="173" spans="1:4" s="59" customFormat="1">
      <c r="A173" s="59" t="s">
        <v>871</v>
      </c>
      <c r="B173" s="72" t="s">
        <v>872</v>
      </c>
      <c r="C173" s="76"/>
      <c r="D173" s="59" t="s">
        <v>104</v>
      </c>
    </row>
    <row r="174" spans="1:4" s="59" customFormat="1">
      <c r="A174" s="59" t="s">
        <v>880</v>
      </c>
      <c r="B174" s="71" t="s">
        <v>876</v>
      </c>
      <c r="C174" s="82"/>
      <c r="D174" s="59" t="s">
        <v>103</v>
      </c>
    </row>
    <row r="175" spans="1:4" s="59" customFormat="1">
      <c r="A175" s="59" t="s">
        <v>865</v>
      </c>
      <c r="B175" s="72" t="s">
        <v>866</v>
      </c>
      <c r="C175" s="66"/>
      <c r="D175" s="59" t="s">
        <v>102</v>
      </c>
    </row>
    <row r="176" spans="1:4" s="59" customFormat="1">
      <c r="A176" s="59" t="s">
        <v>858</v>
      </c>
      <c r="B176" s="72" t="s">
        <v>868</v>
      </c>
      <c r="C176" s="74"/>
      <c r="D176" s="59" t="s">
        <v>101</v>
      </c>
    </row>
    <row r="177" spans="1:4" s="59" customFormat="1">
      <c r="B177" s="71"/>
    </row>
    <row r="178" spans="1:4" s="59" customFormat="1">
      <c r="A178" s="52" t="s">
        <v>973</v>
      </c>
      <c r="B178" s="69"/>
      <c r="C178" s="51"/>
      <c r="D178" s="51"/>
    </row>
    <row r="179" spans="1:4" s="59" customFormat="1">
      <c r="A179" s="68" t="s">
        <v>853</v>
      </c>
      <c r="B179" s="70" t="s">
        <v>854</v>
      </c>
      <c r="C179" s="68" t="s">
        <v>855</v>
      </c>
      <c r="D179" s="68" t="s">
        <v>856</v>
      </c>
    </row>
    <row r="180" spans="1:4" s="59" customFormat="1">
      <c r="A180" s="59" t="s">
        <v>863</v>
      </c>
      <c r="B180" s="71" t="s">
        <v>874</v>
      </c>
      <c r="C180" s="77"/>
      <c r="D180" s="59" t="s">
        <v>808</v>
      </c>
    </row>
    <row r="181" spans="1:4" s="59" customFormat="1">
      <c r="A181" s="59" t="s">
        <v>881</v>
      </c>
      <c r="B181" s="71" t="s">
        <v>877</v>
      </c>
      <c r="C181" s="83"/>
      <c r="D181" s="59" t="s">
        <v>938</v>
      </c>
    </row>
    <row r="182" spans="1:4" s="59" customFormat="1">
      <c r="A182" s="59" t="s">
        <v>871</v>
      </c>
      <c r="B182" s="72" t="s">
        <v>872</v>
      </c>
      <c r="C182" s="76"/>
      <c r="D182" s="59" t="s">
        <v>98</v>
      </c>
    </row>
    <row r="183" spans="1:4" s="59" customFormat="1">
      <c r="A183" s="59" t="s">
        <v>878</v>
      </c>
      <c r="B183" s="71" t="s">
        <v>895</v>
      </c>
      <c r="C183" s="81"/>
      <c r="D183" s="59" t="s">
        <v>99</v>
      </c>
    </row>
    <row r="184" spans="1:4" s="59" customFormat="1">
      <c r="A184" s="59" t="s">
        <v>864</v>
      </c>
      <c r="B184" s="72" t="s">
        <v>869</v>
      </c>
      <c r="C184" s="75"/>
      <c r="D184" s="59" t="s">
        <v>93</v>
      </c>
    </row>
    <row r="185" spans="1:4" s="59" customFormat="1">
      <c r="A185" s="59" t="s">
        <v>879</v>
      </c>
      <c r="B185" s="71" t="s">
        <v>875</v>
      </c>
      <c r="C185" s="80"/>
      <c r="D185" s="59" t="s">
        <v>971</v>
      </c>
    </row>
    <row r="186" spans="1:4" s="59" customFormat="1">
      <c r="A186" s="59" t="s">
        <v>858</v>
      </c>
      <c r="B186" s="72" t="s">
        <v>868</v>
      </c>
      <c r="C186" s="74"/>
      <c r="D186" s="59" t="s">
        <v>470</v>
      </c>
    </row>
    <row r="187" spans="1:4" s="59" customFormat="1">
      <c r="A187" s="59" t="s">
        <v>947</v>
      </c>
      <c r="B187" s="72" t="s">
        <v>949</v>
      </c>
      <c r="C187" s="92"/>
      <c r="D187" s="59" t="s">
        <v>946</v>
      </c>
    </row>
    <row r="188" spans="1:4" s="59" customFormat="1">
      <c r="A188" s="59" t="s">
        <v>948</v>
      </c>
      <c r="B188" s="72">
        <v>740000</v>
      </c>
      <c r="C188" s="93"/>
      <c r="D188" s="59" t="s">
        <v>805</v>
      </c>
    </row>
    <row r="189" spans="1:4" s="59" customFormat="1">
      <c r="A189" s="59" t="s">
        <v>865</v>
      </c>
      <c r="B189" s="72" t="s">
        <v>866</v>
      </c>
      <c r="C189" s="66"/>
      <c r="D189" s="59" t="s">
        <v>972</v>
      </c>
    </row>
    <row r="190" spans="1:4" s="59" customFormat="1">
      <c r="B190" s="71"/>
    </row>
    <row r="191" spans="1:4" s="59" customFormat="1">
      <c r="A191" s="52" t="s">
        <v>974</v>
      </c>
      <c r="B191" s="69"/>
      <c r="C191" s="51"/>
      <c r="D191" s="51"/>
    </row>
    <row r="192" spans="1:4" s="59" customFormat="1">
      <c r="A192" s="68" t="s">
        <v>853</v>
      </c>
      <c r="B192" s="70" t="s">
        <v>854</v>
      </c>
      <c r="C192" s="68" t="s">
        <v>855</v>
      </c>
      <c r="D192" s="68" t="s">
        <v>856</v>
      </c>
    </row>
    <row r="193" spans="1:4" s="59" customFormat="1">
      <c r="A193" s="59" t="s">
        <v>863</v>
      </c>
      <c r="B193" s="71" t="s">
        <v>874</v>
      </c>
      <c r="C193" s="77"/>
      <c r="D193" s="59" t="s">
        <v>808</v>
      </c>
    </row>
    <row r="194" spans="1:4" s="59" customFormat="1">
      <c r="A194" s="59" t="s">
        <v>858</v>
      </c>
      <c r="B194" s="72" t="s">
        <v>868</v>
      </c>
      <c r="C194" s="74"/>
      <c r="D194" s="59" t="s">
        <v>470</v>
      </c>
    </row>
    <row r="195" spans="1:4" s="59" customFormat="1">
      <c r="A195" s="59" t="s">
        <v>881</v>
      </c>
      <c r="B195" s="71" t="s">
        <v>877</v>
      </c>
      <c r="C195" s="83"/>
      <c r="D195" s="59" t="s">
        <v>938</v>
      </c>
    </row>
    <row r="196" spans="1:4" s="59" customFormat="1">
      <c r="A196" s="59" t="s">
        <v>871</v>
      </c>
      <c r="B196" s="72" t="s">
        <v>872</v>
      </c>
      <c r="C196" s="76"/>
      <c r="D196" s="59" t="s">
        <v>98</v>
      </c>
    </row>
    <row r="197" spans="1:4" s="59" customFormat="1">
      <c r="A197" s="59" t="s">
        <v>899</v>
      </c>
      <c r="B197" s="71" t="s">
        <v>896</v>
      </c>
      <c r="C197" s="89"/>
      <c r="D197" s="59" t="s">
        <v>967</v>
      </c>
    </row>
    <row r="198" spans="1:4" s="59" customFormat="1">
      <c r="A198" s="59" t="s">
        <v>947</v>
      </c>
      <c r="B198" s="72" t="s">
        <v>949</v>
      </c>
      <c r="C198" s="92"/>
      <c r="D198" s="59" t="s">
        <v>946</v>
      </c>
    </row>
    <row r="199" spans="1:4" s="59" customFormat="1">
      <c r="A199" s="59" t="s">
        <v>865</v>
      </c>
      <c r="B199" s="72" t="s">
        <v>866</v>
      </c>
      <c r="C199" s="66"/>
      <c r="D199" s="59" t="s">
        <v>972</v>
      </c>
    </row>
    <row r="200" spans="1:4" s="59" customFormat="1">
      <c r="A200" s="59" t="s">
        <v>879</v>
      </c>
      <c r="B200" s="71" t="s">
        <v>875</v>
      </c>
      <c r="C200" s="80"/>
      <c r="D200" s="59" t="s">
        <v>971</v>
      </c>
    </row>
    <row r="201" spans="1:4" s="59" customFormat="1">
      <c r="A201" s="59" t="s">
        <v>864</v>
      </c>
      <c r="B201" s="72" t="s">
        <v>869</v>
      </c>
      <c r="C201" s="75"/>
      <c r="D201" s="59" t="s">
        <v>93</v>
      </c>
    </row>
    <row r="202" spans="1:4" s="59" customFormat="1">
      <c r="A202" s="59" t="s">
        <v>878</v>
      </c>
      <c r="B202" s="71" t="s">
        <v>895</v>
      </c>
      <c r="C202" s="81"/>
      <c r="D202" s="59" t="s">
        <v>99</v>
      </c>
    </row>
    <row r="203" spans="1:4" s="59" customFormat="1">
      <c r="B203" s="71"/>
    </row>
    <row r="204" spans="1:4">
      <c r="A204" s="52" t="s">
        <v>955</v>
      </c>
      <c r="B204" s="69"/>
      <c r="C204" s="51"/>
      <c r="D204" s="51"/>
    </row>
    <row r="205" spans="1:4">
      <c r="A205" s="68" t="s">
        <v>853</v>
      </c>
      <c r="B205" s="70" t="s">
        <v>854</v>
      </c>
      <c r="C205" s="68" t="s">
        <v>855</v>
      </c>
      <c r="D205" s="68" t="s">
        <v>856</v>
      </c>
    </row>
    <row r="206" spans="1:4">
      <c r="A206" s="59" t="s">
        <v>863</v>
      </c>
      <c r="B206" s="71" t="s">
        <v>874</v>
      </c>
      <c r="C206" s="77"/>
      <c r="D206" s="59" t="s">
        <v>460</v>
      </c>
    </row>
    <row r="207" spans="1:4">
      <c r="A207" s="59" t="s">
        <v>904</v>
      </c>
      <c r="B207" s="71" t="s">
        <v>898</v>
      </c>
      <c r="C207" s="90"/>
      <c r="D207" t="s">
        <v>937</v>
      </c>
    </row>
    <row r="208" spans="1:4" s="59" customFormat="1">
      <c r="A208" s="59" t="s">
        <v>903</v>
      </c>
      <c r="B208" s="71" t="s">
        <v>897</v>
      </c>
      <c r="C208" s="88"/>
      <c r="D208" s="59" t="s">
        <v>807</v>
      </c>
    </row>
    <row r="209" spans="1:5">
      <c r="A209" s="59" t="s">
        <v>871</v>
      </c>
      <c r="B209" s="72" t="s">
        <v>872</v>
      </c>
      <c r="C209" s="76"/>
      <c r="D209" t="s">
        <v>98</v>
      </c>
    </row>
    <row r="210" spans="1:5">
      <c r="A210" s="59" t="s">
        <v>878</v>
      </c>
      <c r="B210" s="71" t="s">
        <v>895</v>
      </c>
      <c r="C210" s="81"/>
      <c r="D210" t="s">
        <v>944</v>
      </c>
      <c r="E210" s="59"/>
    </row>
    <row r="211" spans="1:5">
      <c r="A211" s="59" t="s">
        <v>899</v>
      </c>
      <c r="B211" s="71" t="s">
        <v>896</v>
      </c>
      <c r="C211" s="89"/>
      <c r="D211" t="s">
        <v>945</v>
      </c>
      <c r="E211" s="59"/>
    </row>
    <row r="212" spans="1:5">
      <c r="A212" s="59" t="s">
        <v>852</v>
      </c>
      <c r="B212" s="73" t="s">
        <v>859</v>
      </c>
      <c r="C212" s="67"/>
      <c r="D212" t="s">
        <v>95</v>
      </c>
      <c r="E212" s="59"/>
    </row>
    <row r="213" spans="1:5">
      <c r="A213" s="59" t="s">
        <v>880</v>
      </c>
      <c r="B213" s="71" t="s">
        <v>876</v>
      </c>
      <c r="C213" s="82"/>
      <c r="D213" t="s">
        <v>94</v>
      </c>
    </row>
    <row r="214" spans="1:5">
      <c r="A214" s="59" t="s">
        <v>865</v>
      </c>
      <c r="B214" s="72" t="s">
        <v>866</v>
      </c>
      <c r="C214" s="66"/>
      <c r="D214" t="s">
        <v>985</v>
      </c>
    </row>
    <row r="215" spans="1:5">
      <c r="A215" s="59" t="s">
        <v>864</v>
      </c>
      <c r="B215" s="72" t="s">
        <v>869</v>
      </c>
      <c r="C215" s="75"/>
      <c r="D215" t="s">
        <v>93</v>
      </c>
    </row>
    <row r="216" spans="1:5">
      <c r="A216" s="65" t="s">
        <v>888</v>
      </c>
      <c r="B216" s="84" t="s">
        <v>887</v>
      </c>
      <c r="C216" s="85"/>
      <c r="D216" t="s">
        <v>467</v>
      </c>
    </row>
    <row r="217" spans="1:5">
      <c r="A217" s="59" t="s">
        <v>858</v>
      </c>
      <c r="B217" s="72" t="s">
        <v>868</v>
      </c>
      <c r="C217" s="74"/>
      <c r="D217" t="s">
        <v>470</v>
      </c>
    </row>
    <row r="218" spans="1:5" s="59" customFormat="1">
      <c r="A218" s="59" t="s">
        <v>948</v>
      </c>
      <c r="B218" s="72">
        <v>740000</v>
      </c>
      <c r="C218" s="93"/>
      <c r="D218" s="59" t="s">
        <v>805</v>
      </c>
    </row>
    <row r="219" spans="1:5" s="59" customFormat="1"/>
    <row r="220" spans="1:5">
      <c r="A220" s="52" t="s">
        <v>1118</v>
      </c>
      <c r="B220" s="69"/>
      <c r="C220" s="51"/>
      <c r="D220" s="51"/>
    </row>
    <row r="221" spans="1:5">
      <c r="A221" s="68" t="s">
        <v>853</v>
      </c>
      <c r="B221" s="70" t="s">
        <v>854</v>
      </c>
      <c r="C221" s="68" t="s">
        <v>855</v>
      </c>
      <c r="D221" s="68" t="s">
        <v>856</v>
      </c>
    </row>
    <row r="222" spans="1:5">
      <c r="A222" s="59" t="s">
        <v>863</v>
      </c>
      <c r="B222" s="71" t="s">
        <v>874</v>
      </c>
      <c r="C222" s="77"/>
      <c r="D222" s="59" t="s">
        <v>808</v>
      </c>
    </row>
    <row r="223" spans="1:5">
      <c r="A223" s="59" t="s">
        <v>878</v>
      </c>
      <c r="B223" s="71" t="s">
        <v>895</v>
      </c>
      <c r="C223" s="81"/>
      <c r="D223" s="59" t="s">
        <v>99</v>
      </c>
    </row>
    <row r="224" spans="1:5" s="59" customFormat="1">
      <c r="A224" s="59" t="s">
        <v>881</v>
      </c>
      <c r="B224" s="71" t="s">
        <v>877</v>
      </c>
      <c r="C224" s="83"/>
      <c r="D224" s="59" t="s">
        <v>938</v>
      </c>
    </row>
    <row r="225" spans="1:4">
      <c r="A225" s="59" t="s">
        <v>903</v>
      </c>
      <c r="B225" s="71" t="s">
        <v>897</v>
      </c>
      <c r="C225" s="88"/>
      <c r="D225" s="59" t="s">
        <v>807</v>
      </c>
    </row>
    <row r="226" spans="1:4">
      <c r="A226" s="59" t="s">
        <v>904</v>
      </c>
      <c r="B226" s="71" t="s">
        <v>898</v>
      </c>
      <c r="C226" s="90"/>
      <c r="D226" s="59" t="s">
        <v>937</v>
      </c>
    </row>
    <row r="227" spans="1:4">
      <c r="A227" s="59" t="s">
        <v>871</v>
      </c>
      <c r="B227" s="72" t="s">
        <v>872</v>
      </c>
      <c r="C227" s="76"/>
      <c r="D227" s="59" t="s">
        <v>98</v>
      </c>
    </row>
    <row r="228" spans="1:4">
      <c r="A228" s="59" t="s">
        <v>880</v>
      </c>
      <c r="B228" s="71" t="s">
        <v>876</v>
      </c>
      <c r="C228" s="82"/>
      <c r="D228" s="59" t="s">
        <v>987</v>
      </c>
    </row>
    <row r="229" spans="1:4">
      <c r="A229" s="59" t="s">
        <v>858</v>
      </c>
      <c r="B229" s="72" t="s">
        <v>868</v>
      </c>
      <c r="C229" s="74"/>
      <c r="D229" s="59" t="s">
        <v>986</v>
      </c>
    </row>
    <row r="230" spans="1:4">
      <c r="A230" s="59" t="s">
        <v>864</v>
      </c>
      <c r="B230" s="72" t="s">
        <v>869</v>
      </c>
      <c r="C230" s="75"/>
      <c r="D230" s="59" t="s">
        <v>93</v>
      </c>
    </row>
    <row r="231" spans="1:4">
      <c r="A231" s="59" t="s">
        <v>865</v>
      </c>
      <c r="B231" s="72" t="s">
        <v>866</v>
      </c>
      <c r="C231" s="66"/>
      <c r="D231" s="59" t="s">
        <v>985</v>
      </c>
    </row>
    <row r="232" spans="1:4">
      <c r="A232" s="59" t="s">
        <v>948</v>
      </c>
      <c r="B232" s="72">
        <v>740000</v>
      </c>
      <c r="C232" s="93"/>
      <c r="D232" s="59"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1325</v>
      </c>
      <c r="C2" s="121" t="s">
        <v>1336</v>
      </c>
    </row>
    <row r="3" spans="1:3">
      <c r="A3" s="5" t="s">
        <v>1752</v>
      </c>
      <c r="B3" s="5" t="s">
        <v>1753</v>
      </c>
    </row>
    <row r="4" spans="1:3">
      <c r="A4" s="5" t="s">
        <v>1754</v>
      </c>
      <c r="B4" s="5" t="s">
        <v>1755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topLeftCell="A3" zoomScaleNormal="100" workbookViewId="0">
      <selection activeCell="E3" sqref="E3"/>
    </sheetView>
  </sheetViews>
  <sheetFormatPr defaultColWidth="8.85546875" defaultRowHeight="15"/>
  <cols>
    <col min="1" max="1" width="49.28515625" style="2" customWidth="1"/>
    <col min="2" max="2" width="15.85546875" style="2" customWidth="1"/>
    <col min="3" max="3" width="12.85546875" style="2" customWidth="1"/>
    <col min="4" max="4" width="13.7109375" style="2" customWidth="1"/>
    <col min="5" max="5" width="69.5703125" style="2" customWidth="1"/>
    <col min="6" max="6" width="15" style="5" customWidth="1"/>
    <col min="7" max="10" width="8.85546875" style="5"/>
    <col min="11" max="11" width="18.85546875" style="5" customWidth="1"/>
    <col min="12" max="16384" width="8.85546875" style="5"/>
  </cols>
  <sheetData>
    <row r="1" spans="1:5" s="2" customFormat="1" ht="45">
      <c r="A1" s="129" t="s">
        <v>1446</v>
      </c>
      <c r="B1" s="130" t="s">
        <v>1447</v>
      </c>
      <c r="C1" s="130" t="s">
        <v>1448</v>
      </c>
      <c r="D1" s="130" t="s">
        <v>1449</v>
      </c>
      <c r="E1" s="129" t="s">
        <v>1450</v>
      </c>
    </row>
    <row r="2" spans="1:5" ht="312" customHeight="1">
      <c r="A2" s="2" t="s">
        <v>1763</v>
      </c>
      <c r="B2" s="2">
        <v>2030</v>
      </c>
      <c r="C2" s="3">
        <f>B278</f>
        <v>5462.6481344932254</v>
      </c>
      <c r="D2" s="3">
        <f>B277</f>
        <v>5630.7296155545546</v>
      </c>
      <c r="E2" s="2" t="s">
        <v>1764</v>
      </c>
    </row>
    <row r="3" spans="1:5">
      <c r="C3" s="3"/>
      <c r="D3" s="3"/>
    </row>
    <row r="4" spans="1:5" s="59" customFormat="1">
      <c r="A4" s="129" t="s">
        <v>1451</v>
      </c>
      <c r="B4" s="107"/>
      <c r="C4" s="131"/>
      <c r="D4" s="3"/>
      <c r="E4" s="2"/>
    </row>
    <row r="5" spans="1:5" s="59" customFormat="1">
      <c r="A5" s="20" t="s">
        <v>1761</v>
      </c>
      <c r="B5" s="2"/>
      <c r="C5" s="3"/>
      <c r="D5" s="3"/>
      <c r="E5" s="2"/>
    </row>
    <row r="6" spans="1:5" s="59" customFormat="1">
      <c r="A6" s="20" t="s">
        <v>1452</v>
      </c>
      <c r="B6" s="2"/>
      <c r="C6" s="3"/>
      <c r="D6" s="3"/>
      <c r="E6" s="2"/>
    </row>
    <row r="7" spans="1:5" s="59" customFormat="1">
      <c r="A7" s="20" t="s">
        <v>1453</v>
      </c>
      <c r="B7" s="2"/>
      <c r="C7" s="3"/>
      <c r="D7" s="3"/>
      <c r="E7" s="2"/>
    </row>
    <row r="8" spans="1:5" s="59" customFormat="1">
      <c r="A8" s="20"/>
      <c r="B8" s="2"/>
      <c r="C8" s="3"/>
      <c r="D8" s="3"/>
      <c r="E8" s="2"/>
    </row>
    <row r="9" spans="1:5" s="59" customFormat="1">
      <c r="A9" s="20" t="s">
        <v>1454</v>
      </c>
      <c r="B9" s="2"/>
      <c r="C9" s="3"/>
      <c r="D9" s="3"/>
      <c r="E9" s="2"/>
    </row>
    <row r="10" spans="1:5" s="59" customFormat="1">
      <c r="A10" s="20" t="s">
        <v>1455</v>
      </c>
      <c r="B10" s="2"/>
      <c r="C10" s="3"/>
      <c r="D10" s="3"/>
      <c r="E10" s="2"/>
    </row>
    <row r="11" spans="1:5" s="59" customFormat="1">
      <c r="A11" s="20"/>
      <c r="B11" s="2"/>
      <c r="C11" s="3"/>
      <c r="D11" s="3"/>
      <c r="E11" s="2"/>
    </row>
    <row r="12" spans="1:5" s="59" customFormat="1">
      <c r="A12" s="20" t="s">
        <v>1456</v>
      </c>
      <c r="B12" s="2"/>
      <c r="C12" s="3"/>
      <c r="D12" s="3"/>
      <c r="E12" s="2"/>
    </row>
    <row r="13" spans="1:5" s="59" customFormat="1">
      <c r="A13" s="20" t="s">
        <v>1457</v>
      </c>
      <c r="B13" s="2"/>
      <c r="C13" s="3"/>
      <c r="D13" s="3"/>
      <c r="E13" s="2"/>
    </row>
    <row r="14" spans="1:5" s="59" customFormat="1">
      <c r="A14" s="20" t="s">
        <v>1458</v>
      </c>
      <c r="B14" s="2"/>
      <c r="C14" s="3"/>
      <c r="D14" s="3"/>
      <c r="E14" s="2"/>
    </row>
    <row r="15" spans="1:5" s="59" customFormat="1">
      <c r="A15" s="20" t="s">
        <v>1459</v>
      </c>
      <c r="B15" s="2"/>
      <c r="C15" s="3"/>
      <c r="D15" s="3"/>
      <c r="E15" s="2"/>
    </row>
    <row r="16" spans="1:5" s="59" customFormat="1">
      <c r="A16" s="43" t="s">
        <v>1460</v>
      </c>
      <c r="B16" s="2"/>
      <c r="C16" s="3"/>
      <c r="D16" s="3"/>
      <c r="E16" s="2"/>
    </row>
    <row r="17" spans="1:5" s="59" customFormat="1">
      <c r="A17" s="20"/>
      <c r="B17" s="2"/>
      <c r="C17" s="3"/>
      <c r="D17" s="3"/>
      <c r="E17" s="2"/>
    </row>
    <row r="18" spans="1:5" s="59" customFormat="1">
      <c r="A18" s="20" t="s">
        <v>1461</v>
      </c>
      <c r="B18" s="2"/>
      <c r="C18" s="3"/>
      <c r="D18" s="3"/>
      <c r="E18" s="2"/>
    </row>
    <row r="19" spans="1:5" s="59" customFormat="1">
      <c r="A19" s="20" t="s">
        <v>1462</v>
      </c>
      <c r="B19" s="2"/>
      <c r="C19" s="3"/>
      <c r="D19" s="3"/>
      <c r="E19" s="2"/>
    </row>
    <row r="20" spans="1:5" s="59" customFormat="1">
      <c r="A20" s="20" t="s">
        <v>1463</v>
      </c>
      <c r="B20" s="2"/>
      <c r="C20" s="3"/>
      <c r="D20" s="3"/>
      <c r="E20" s="2"/>
    </row>
    <row r="21" spans="1:5" s="59" customFormat="1">
      <c r="A21" s="20" t="s">
        <v>1464</v>
      </c>
      <c r="B21" s="2"/>
      <c r="C21" s="3"/>
      <c r="D21" s="3"/>
      <c r="E21" s="2"/>
    </row>
    <row r="22" spans="1:5" s="59" customFormat="1">
      <c r="A22" s="20" t="s">
        <v>1465</v>
      </c>
      <c r="B22" s="2"/>
      <c r="C22" s="3"/>
      <c r="D22" s="3"/>
      <c r="E22" s="2"/>
    </row>
    <row r="23" spans="1:5" s="59" customFormat="1">
      <c r="A23" s="20"/>
      <c r="B23" s="2"/>
      <c r="C23" s="3"/>
      <c r="D23" s="3"/>
      <c r="E23" s="2"/>
    </row>
    <row r="24" spans="1:5" s="59" customFormat="1">
      <c r="A24" s="16" t="s">
        <v>1466</v>
      </c>
      <c r="B24" s="2"/>
      <c r="C24" s="3"/>
      <c r="D24" s="3"/>
      <c r="E24" s="2"/>
    </row>
    <row r="25" spans="1:5" s="59" customFormat="1">
      <c r="A25" s="20" t="s">
        <v>1467</v>
      </c>
      <c r="B25" s="2"/>
      <c r="C25" s="3"/>
      <c r="D25" s="3"/>
      <c r="E25" s="2"/>
    </row>
    <row r="26" spans="1:5" s="59" customFormat="1">
      <c r="A26" s="20" t="s">
        <v>1468</v>
      </c>
      <c r="B26" s="2"/>
      <c r="C26" s="3"/>
      <c r="D26" s="3"/>
      <c r="E26" s="2"/>
    </row>
    <row r="27" spans="1:5" s="59" customFormat="1">
      <c r="A27" s="20"/>
      <c r="B27" s="2"/>
      <c r="C27" s="3"/>
      <c r="D27" s="3"/>
      <c r="E27" s="2"/>
    </row>
    <row r="28" spans="1:5" s="59" customFormat="1">
      <c r="A28" s="20"/>
      <c r="B28" s="2"/>
      <c r="C28" s="3"/>
      <c r="D28" s="3"/>
      <c r="E28" s="2"/>
    </row>
    <row r="29" spans="1:5" s="59" customFormat="1">
      <c r="A29" s="44" t="s">
        <v>1469</v>
      </c>
      <c r="B29" s="2"/>
      <c r="C29" s="3"/>
      <c r="D29" s="3"/>
      <c r="E29" s="2"/>
    </row>
    <row r="30" spans="1:5" s="59" customFormat="1">
      <c r="A30" s="20" t="s">
        <v>1470</v>
      </c>
      <c r="B30" s="2"/>
      <c r="C30" s="3"/>
      <c r="D30" s="3"/>
      <c r="E30" s="2"/>
    </row>
    <row r="31" spans="1:5" s="59" customFormat="1">
      <c r="A31" s="132">
        <v>2012</v>
      </c>
      <c r="B31" s="2"/>
      <c r="C31" s="3"/>
      <c r="D31" s="3"/>
      <c r="E31" s="2"/>
    </row>
    <row r="32" spans="1:5" s="59" customFormat="1">
      <c r="A32" s="59" t="s">
        <v>1471</v>
      </c>
      <c r="B32" s="2"/>
      <c r="C32" s="3"/>
      <c r="D32" s="3"/>
      <c r="E32" s="2"/>
    </row>
    <row r="33" spans="1:5" s="59" customFormat="1">
      <c r="A33" s="43" t="s">
        <v>1472</v>
      </c>
      <c r="B33" s="2"/>
      <c r="C33" s="3"/>
      <c r="D33" s="3"/>
      <c r="E33" s="2"/>
    </row>
    <row r="34" spans="1:5" s="59" customFormat="1">
      <c r="A34" s="20" t="s">
        <v>1473</v>
      </c>
      <c r="B34" s="2"/>
      <c r="C34" s="3"/>
      <c r="D34" s="3"/>
      <c r="E34" s="2"/>
    </row>
    <row r="35" spans="1:5" s="59" customFormat="1">
      <c r="A35" s="20"/>
      <c r="B35" s="2"/>
      <c r="C35" s="3"/>
      <c r="D35" s="3"/>
      <c r="E35" s="2"/>
    </row>
    <row r="36" spans="1:5" s="59" customFormat="1">
      <c r="A36" s="44" t="s">
        <v>1474</v>
      </c>
      <c r="B36" s="2"/>
      <c r="C36" s="3"/>
      <c r="D36" s="3"/>
      <c r="E36" s="2"/>
    </row>
    <row r="37" spans="1:5" s="59" customFormat="1">
      <c r="A37" s="20" t="s">
        <v>1470</v>
      </c>
      <c r="B37" s="2"/>
      <c r="C37" s="3"/>
      <c r="D37" s="3"/>
      <c r="E37" s="2"/>
    </row>
    <row r="38" spans="1:5" s="59" customFormat="1">
      <c r="A38" s="132">
        <v>2010</v>
      </c>
      <c r="B38" s="2"/>
      <c r="C38" s="3"/>
      <c r="D38" s="3"/>
      <c r="E38" s="2"/>
    </row>
    <row r="39" spans="1:5" s="59" customFormat="1">
      <c r="A39" s="59" t="s">
        <v>1475</v>
      </c>
      <c r="B39" s="2"/>
      <c r="C39" s="3"/>
      <c r="D39" s="3"/>
      <c r="E39" s="2"/>
    </row>
    <row r="40" spans="1:5" s="59" customFormat="1">
      <c r="A40" s="43" t="s">
        <v>1476</v>
      </c>
      <c r="B40" s="2"/>
      <c r="C40" s="3"/>
      <c r="D40" s="3"/>
      <c r="E40" s="2"/>
    </row>
    <row r="41" spans="1:5" s="59" customFormat="1">
      <c r="A41" s="20" t="s">
        <v>1477</v>
      </c>
      <c r="B41" s="2"/>
      <c r="C41" s="3"/>
      <c r="D41" s="3"/>
      <c r="E41" s="2"/>
    </row>
    <row r="42" spans="1:5" s="59" customFormat="1">
      <c r="A42" s="20"/>
      <c r="B42" s="2"/>
      <c r="C42" s="3"/>
      <c r="D42" s="3"/>
      <c r="E42" s="2"/>
    </row>
    <row r="43" spans="1:5" s="59" customFormat="1">
      <c r="A43" s="44" t="s">
        <v>1478</v>
      </c>
      <c r="B43" s="2"/>
      <c r="C43" s="3"/>
      <c r="D43" s="3"/>
      <c r="E43" s="2"/>
    </row>
    <row r="44" spans="1:5" s="59" customFormat="1">
      <c r="A44" s="59" t="s">
        <v>1479</v>
      </c>
      <c r="B44" s="2"/>
      <c r="C44" s="3"/>
      <c r="D44" s="3"/>
      <c r="E44" s="2"/>
    </row>
    <row r="45" spans="1:5" s="59" customFormat="1">
      <c r="A45" s="71">
        <v>2017</v>
      </c>
      <c r="B45" s="2"/>
      <c r="C45" s="3"/>
      <c r="D45" s="3"/>
      <c r="E45" s="2"/>
    </row>
    <row r="46" spans="1:5" s="59" customFormat="1">
      <c r="A46" s="59" t="s">
        <v>1480</v>
      </c>
      <c r="B46" s="2"/>
      <c r="C46" s="3"/>
      <c r="D46" s="3"/>
      <c r="E46" s="2"/>
    </row>
    <row r="47" spans="1:5" s="59" customFormat="1">
      <c r="A47" s="43" t="s">
        <v>1481</v>
      </c>
      <c r="B47" s="2"/>
      <c r="C47" s="3"/>
      <c r="D47" s="3"/>
      <c r="E47" s="2"/>
    </row>
    <row r="48" spans="1:5" s="59" customFormat="1">
      <c r="A48" s="20" t="s">
        <v>1482</v>
      </c>
      <c r="B48" s="2"/>
      <c r="C48" s="3"/>
      <c r="D48" s="3"/>
      <c r="E48" s="2"/>
    </row>
    <row r="49" spans="1:5" s="59" customFormat="1">
      <c r="A49" s="20"/>
      <c r="B49" s="2"/>
      <c r="C49" s="3"/>
      <c r="D49" s="3"/>
      <c r="E49" s="2"/>
    </row>
    <row r="50" spans="1:5" s="59" customFormat="1">
      <c r="A50" s="44" t="s">
        <v>1483</v>
      </c>
      <c r="B50" s="2"/>
      <c r="C50" s="3"/>
      <c r="D50" s="3"/>
      <c r="E50" s="2"/>
    </row>
    <row r="51" spans="1:5" s="59" customFormat="1">
      <c r="A51" s="20" t="s">
        <v>1484</v>
      </c>
      <c r="B51" s="2"/>
      <c r="C51" s="3"/>
      <c r="D51" s="3"/>
      <c r="E51" s="2"/>
    </row>
    <row r="52" spans="1:5" s="59" customFormat="1">
      <c r="A52" s="132">
        <v>2013</v>
      </c>
      <c r="B52" s="2"/>
      <c r="C52" s="3"/>
      <c r="D52" s="3"/>
      <c r="E52" s="2"/>
    </row>
    <row r="53" spans="1:5" s="59" customFormat="1">
      <c r="A53" s="20" t="s">
        <v>1485</v>
      </c>
      <c r="B53" s="2"/>
      <c r="C53" s="3"/>
      <c r="D53" s="3"/>
      <c r="E53" s="2"/>
    </row>
    <row r="54" spans="1:5" s="59" customFormat="1">
      <c r="A54" s="43" t="s">
        <v>1486</v>
      </c>
      <c r="B54" s="2"/>
      <c r="C54" s="3"/>
      <c r="D54" s="3"/>
      <c r="E54" s="2"/>
    </row>
    <row r="55" spans="1:5" s="59" customFormat="1">
      <c r="A55" s="20" t="s">
        <v>1487</v>
      </c>
      <c r="B55" s="2"/>
      <c r="C55" s="3"/>
      <c r="D55" s="3"/>
      <c r="E55" s="2"/>
    </row>
    <row r="56" spans="1:5" s="59" customFormat="1">
      <c r="A56" s="20"/>
      <c r="B56" s="2"/>
      <c r="C56" s="3"/>
      <c r="D56" s="3"/>
      <c r="E56" s="2"/>
    </row>
    <row r="57" spans="1:5" s="59" customFormat="1">
      <c r="A57" s="20"/>
      <c r="B57" s="2"/>
      <c r="C57" s="3"/>
      <c r="D57" s="3"/>
      <c r="E57" s="2"/>
    </row>
    <row r="58" spans="1:5" s="59" customFormat="1">
      <c r="A58" s="44" t="s">
        <v>1488</v>
      </c>
      <c r="B58" s="107"/>
      <c r="C58" s="131"/>
      <c r="D58" s="3"/>
      <c r="E58" s="2"/>
    </row>
    <row r="59" spans="1:5" s="59" customFormat="1" ht="30">
      <c r="A59" s="68" t="s">
        <v>1489</v>
      </c>
      <c r="B59" s="133" t="s">
        <v>1490</v>
      </c>
      <c r="C59" s="133" t="s">
        <v>1491</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75">
      <c r="A74" s="134" t="s">
        <v>1492</v>
      </c>
      <c r="B74" s="135"/>
      <c r="C74" s="135"/>
      <c r="D74" s="135"/>
      <c r="E74" s="135"/>
      <c r="F74" s="135"/>
    </row>
    <row r="75" spans="1:7" s="59" customFormat="1" ht="30">
      <c r="A75" s="136"/>
      <c r="B75" s="137" t="s">
        <v>1493</v>
      </c>
      <c r="C75" s="137" t="s">
        <v>1494</v>
      </c>
      <c r="D75" s="137" t="s">
        <v>537</v>
      </c>
      <c r="E75" s="137" t="s">
        <v>538</v>
      </c>
      <c r="F75" s="138" t="s">
        <v>1495</v>
      </c>
      <c r="G75" s="65"/>
    </row>
    <row r="76" spans="1:7" s="59" customFormat="1" ht="17.25">
      <c r="A76" s="139" t="s">
        <v>1496</v>
      </c>
      <c r="B76" s="140">
        <v>1497029.2</v>
      </c>
      <c r="C76" s="140">
        <v>275358</v>
      </c>
      <c r="D76" s="140">
        <v>20564.2</v>
      </c>
      <c r="E76" s="140">
        <v>239.31</v>
      </c>
      <c r="F76" s="140">
        <v>1727706.1</v>
      </c>
    </row>
    <row r="77" spans="1:7" s="59" customFormat="1" ht="17.25">
      <c r="A77" s="141" t="s">
        <v>1497</v>
      </c>
      <c r="B77" s="142">
        <v>992836.3</v>
      </c>
      <c r="C77" s="143"/>
      <c r="D77" s="142">
        <v>4266.05</v>
      </c>
      <c r="E77" s="142">
        <v>56.88</v>
      </c>
      <c r="F77" s="142">
        <v>1100056.8899999999</v>
      </c>
    </row>
    <row r="78" spans="1:7" s="59" customFormat="1" ht="17.25">
      <c r="A78" s="144" t="s">
        <v>1498</v>
      </c>
      <c r="B78" s="145">
        <v>715829.8</v>
      </c>
      <c r="C78" s="146"/>
      <c r="D78" s="145">
        <v>8.14</v>
      </c>
      <c r="E78" s="145">
        <v>10.66</v>
      </c>
      <c r="F78" s="145">
        <v>719305.34</v>
      </c>
    </row>
    <row r="79" spans="1:7" s="59" customFormat="1" ht="17.25">
      <c r="A79" s="144" t="s">
        <v>1499</v>
      </c>
      <c r="B79" s="145">
        <v>33787.5</v>
      </c>
      <c r="C79" s="146"/>
      <c r="D79" s="145">
        <v>1.72</v>
      </c>
      <c r="E79" s="145">
        <v>7.0000000000000007E-2</v>
      </c>
      <c r="F79" s="145">
        <v>33845.32</v>
      </c>
    </row>
    <row r="80" spans="1:7" s="59" customFormat="1" ht="17.25">
      <c r="A80" s="144" t="s">
        <v>1500</v>
      </c>
      <c r="B80" s="145">
        <v>138858</v>
      </c>
      <c r="C80" s="146"/>
      <c r="D80" s="145">
        <v>23.47</v>
      </c>
      <c r="E80" s="145">
        <v>8.67</v>
      </c>
      <c r="F80" s="145">
        <v>142038.57</v>
      </c>
    </row>
    <row r="81" spans="1:7" s="59" customFormat="1">
      <c r="A81" s="147" t="s">
        <v>1501</v>
      </c>
      <c r="B81" s="148">
        <v>121211</v>
      </c>
      <c r="C81" s="146"/>
      <c r="D81" s="148">
        <v>23</v>
      </c>
      <c r="E81" s="148">
        <v>6</v>
      </c>
      <c r="F81" s="148">
        <v>123554</v>
      </c>
    </row>
    <row r="82" spans="1:7" s="59" customFormat="1">
      <c r="A82" s="147" t="s">
        <v>1502</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7.25">
      <c r="A85" s="144" t="s">
        <v>516</v>
      </c>
      <c r="B85" s="145">
        <v>69427</v>
      </c>
      <c r="C85" s="146"/>
      <c r="D85" s="145">
        <v>2721.94</v>
      </c>
      <c r="E85" s="145">
        <v>36.29</v>
      </c>
      <c r="F85" s="145">
        <v>137838.49</v>
      </c>
    </row>
    <row r="86" spans="1:7" s="59" customFormat="1" ht="17.25">
      <c r="A86" s="144" t="s">
        <v>1503</v>
      </c>
      <c r="B86" s="145">
        <v>1657</v>
      </c>
      <c r="C86" s="146"/>
      <c r="D86" s="145">
        <v>0.18</v>
      </c>
      <c r="E86" s="145">
        <v>0.04</v>
      </c>
      <c r="F86" s="145">
        <v>1673.18</v>
      </c>
    </row>
    <row r="87" spans="1:7" s="59" customFormat="1" ht="17.25">
      <c r="A87" s="144" t="s">
        <v>1504</v>
      </c>
      <c r="B87" s="145">
        <v>33277</v>
      </c>
      <c r="C87" s="146"/>
      <c r="D87" s="145">
        <v>1.2</v>
      </c>
      <c r="E87" s="145">
        <v>1.1499999999999999</v>
      </c>
      <c r="F87" s="145">
        <v>33658.699999999997</v>
      </c>
    </row>
    <row r="88" spans="1:7" s="59" customFormat="1" ht="17.25">
      <c r="A88" s="144" t="s">
        <v>519</v>
      </c>
      <c r="B88" s="146"/>
      <c r="C88" s="146"/>
      <c r="D88" s="145">
        <v>1509.4</v>
      </c>
      <c r="E88" s="146"/>
      <c r="F88" s="145">
        <v>31697.3</v>
      </c>
    </row>
    <row r="89" spans="1:7" s="59" customFormat="1" ht="17.25">
      <c r="A89" s="141" t="s">
        <v>1505</v>
      </c>
      <c r="B89" s="142">
        <v>405862.9</v>
      </c>
      <c r="C89" s="143"/>
      <c r="D89" s="142">
        <v>14.77</v>
      </c>
      <c r="E89" s="142">
        <v>20.56</v>
      </c>
      <c r="F89" s="142">
        <v>412546.53</v>
      </c>
      <c r="G89" s="65"/>
    </row>
    <row r="90" spans="1:7" s="59" customFormat="1" ht="17.25">
      <c r="A90" s="149" t="s">
        <v>1506</v>
      </c>
      <c r="B90" s="150">
        <v>130783.95</v>
      </c>
      <c r="C90" s="151"/>
      <c r="D90" s="150">
        <v>0.32</v>
      </c>
      <c r="E90" s="150">
        <v>0.46</v>
      </c>
      <c r="F90" s="150">
        <v>130933.27</v>
      </c>
    </row>
    <row r="91" spans="1:7" s="59" customFormat="1" ht="17.25">
      <c r="A91" s="144" t="s">
        <v>1507</v>
      </c>
      <c r="B91" s="145">
        <v>129920</v>
      </c>
      <c r="C91" s="146"/>
      <c r="D91" s="146"/>
      <c r="E91" s="146"/>
      <c r="F91" s="145">
        <v>129920</v>
      </c>
    </row>
    <row r="92" spans="1:7" s="59" customFormat="1" ht="17.25">
      <c r="A92" s="144" t="s">
        <v>1508</v>
      </c>
      <c r="B92" s="145">
        <v>277.82</v>
      </c>
      <c r="C92" s="146"/>
      <c r="D92" s="145">
        <v>0.32</v>
      </c>
      <c r="E92" s="145">
        <v>0.46</v>
      </c>
      <c r="F92" s="145">
        <v>427.14</v>
      </c>
    </row>
    <row r="93" spans="1:7" s="59" customFormat="1" ht="17.25">
      <c r="A93" s="144" t="s">
        <v>1509</v>
      </c>
      <c r="B93" s="145">
        <v>586.12</v>
      </c>
      <c r="C93" s="146"/>
      <c r="D93" s="146"/>
      <c r="E93" s="146"/>
      <c r="F93" s="145">
        <v>586.12</v>
      </c>
    </row>
    <row r="94" spans="1:7" s="59" customFormat="1" ht="17.25">
      <c r="A94" s="149" t="s">
        <v>932</v>
      </c>
      <c r="B94" s="150">
        <v>27888.86</v>
      </c>
      <c r="C94" s="151"/>
      <c r="D94" s="150">
        <v>11.14</v>
      </c>
      <c r="E94" s="150">
        <v>17.329999999999998</v>
      </c>
      <c r="F94" s="150">
        <v>33496.42</v>
      </c>
    </row>
    <row r="95" spans="1:7" s="59" customFormat="1" ht="17.25">
      <c r="A95" s="144" t="s">
        <v>1510</v>
      </c>
      <c r="B95" s="145">
        <v>10056.43</v>
      </c>
      <c r="C95" s="146"/>
      <c r="D95" s="146"/>
      <c r="E95" s="146"/>
      <c r="F95" s="145">
        <v>10056.43</v>
      </c>
    </row>
    <row r="96" spans="1:7" s="59" customFormat="1" ht="17.25">
      <c r="A96" s="144" t="s">
        <v>1511</v>
      </c>
      <c r="B96" s="146"/>
      <c r="C96" s="146"/>
      <c r="D96" s="146"/>
      <c r="E96" s="145">
        <v>16.05</v>
      </c>
      <c r="F96" s="145">
        <v>4975.5</v>
      </c>
    </row>
    <row r="97" spans="1:6" s="59" customFormat="1" ht="17.25">
      <c r="A97" s="144" t="s">
        <v>1512</v>
      </c>
      <c r="B97" s="145">
        <v>119.58</v>
      </c>
      <c r="C97" s="146"/>
      <c r="D97" s="146"/>
      <c r="E97" s="146"/>
      <c r="F97" s="145">
        <v>119.58</v>
      </c>
    </row>
    <row r="98" spans="1:6" s="59" customFormat="1" ht="17.25">
      <c r="A98" s="144" t="s">
        <v>1513</v>
      </c>
      <c r="B98" s="145">
        <v>88.04</v>
      </c>
      <c r="C98" s="146"/>
      <c r="D98" s="146"/>
      <c r="E98" s="146"/>
      <c r="F98" s="145">
        <v>88.04</v>
      </c>
    </row>
    <row r="99" spans="1:6" s="59" customFormat="1" ht="17.25">
      <c r="A99" s="144" t="s">
        <v>1514</v>
      </c>
      <c r="B99" s="145">
        <v>266.18</v>
      </c>
      <c r="C99" s="146"/>
      <c r="D99" s="145">
        <v>0.91</v>
      </c>
      <c r="E99" s="146"/>
      <c r="F99" s="145">
        <v>285.37</v>
      </c>
    </row>
    <row r="100" spans="1:6" s="59" customFormat="1" ht="17.25">
      <c r="A100" s="144" t="s">
        <v>1515</v>
      </c>
      <c r="B100" s="145">
        <v>7072.52</v>
      </c>
      <c r="C100" s="146"/>
      <c r="D100" s="145">
        <v>9.43</v>
      </c>
      <c r="E100" s="146"/>
      <c r="F100" s="145">
        <v>7270.64</v>
      </c>
    </row>
    <row r="101" spans="1:6" s="59" customFormat="1" ht="17.25">
      <c r="A101" s="144" t="s">
        <v>1516</v>
      </c>
      <c r="B101" s="145">
        <v>198.91</v>
      </c>
      <c r="C101" s="146"/>
      <c r="D101" s="146"/>
      <c r="E101" s="146"/>
      <c r="F101" s="145">
        <v>198.91</v>
      </c>
    </row>
    <row r="102" spans="1:6" s="59" customFormat="1" ht="17.25">
      <c r="A102" s="144" t="s">
        <v>1517</v>
      </c>
      <c r="B102" s="145">
        <v>93.64</v>
      </c>
      <c r="C102" s="146"/>
      <c r="D102" s="145">
        <v>0.19</v>
      </c>
      <c r="E102" s="146"/>
      <c r="F102" s="145">
        <v>97.71</v>
      </c>
    </row>
    <row r="103" spans="1:6" s="59" customFormat="1" ht="17.25">
      <c r="A103" s="144" t="s">
        <v>1518</v>
      </c>
      <c r="B103" s="145">
        <v>37.840000000000003</v>
      </c>
      <c r="C103" s="146"/>
      <c r="D103" s="145">
        <v>0.01</v>
      </c>
      <c r="E103" s="146"/>
      <c r="F103" s="145">
        <v>37.979999999999997</v>
      </c>
    </row>
    <row r="104" spans="1:6" s="59" customFormat="1" ht="17.25">
      <c r="A104" s="144" t="s">
        <v>1519</v>
      </c>
      <c r="B104" s="145">
        <v>1155.52</v>
      </c>
      <c r="C104" s="146"/>
      <c r="D104" s="145">
        <v>0.03</v>
      </c>
      <c r="E104" s="146"/>
      <c r="F104" s="145">
        <v>1156.07</v>
      </c>
    </row>
    <row r="105" spans="1:6" s="59" customFormat="1" ht="17.25">
      <c r="A105" s="144" t="s">
        <v>1520</v>
      </c>
      <c r="B105" s="146"/>
      <c r="C105" s="146"/>
      <c r="D105" s="146"/>
      <c r="E105" s="145">
        <v>1.08</v>
      </c>
      <c r="F105" s="145">
        <v>336.22</v>
      </c>
    </row>
    <row r="106" spans="1:6" s="59" customFormat="1" ht="17.25">
      <c r="A106" s="144" t="s">
        <v>1521</v>
      </c>
      <c r="B106" s="145">
        <v>8800.2099999999991</v>
      </c>
      <c r="C106" s="146"/>
      <c r="D106" s="145">
        <v>0.56000000000000005</v>
      </c>
      <c r="E106" s="145">
        <v>0.2</v>
      </c>
      <c r="F106" s="145">
        <v>8873.9699999999993</v>
      </c>
    </row>
    <row r="107" spans="1:6" s="59" customFormat="1" ht="17.25">
      <c r="A107" s="149" t="s">
        <v>1522</v>
      </c>
      <c r="B107" s="150">
        <v>122371.43</v>
      </c>
      <c r="C107" s="151"/>
      <c r="D107" s="150">
        <v>0.95</v>
      </c>
      <c r="E107" s="150">
        <v>1.1100000000000001</v>
      </c>
      <c r="F107" s="150">
        <v>122736.91</v>
      </c>
    </row>
    <row r="108" spans="1:6" s="59" customFormat="1" ht="17.25">
      <c r="A108" s="144" t="s">
        <v>1523</v>
      </c>
      <c r="B108" s="145">
        <v>116958.37</v>
      </c>
      <c r="C108" s="146"/>
      <c r="D108" s="145">
        <v>0.85</v>
      </c>
      <c r="E108" s="145">
        <v>1.0900000000000001</v>
      </c>
      <c r="F108" s="145">
        <v>117315.63</v>
      </c>
    </row>
    <row r="109" spans="1:6" s="59" customFormat="1" ht="17.25">
      <c r="A109" s="144" t="s">
        <v>1524</v>
      </c>
      <c r="B109" s="145">
        <v>2460.6999999999998</v>
      </c>
      <c r="C109" s="146"/>
      <c r="D109" s="145">
        <v>0.08</v>
      </c>
      <c r="E109" s="146"/>
      <c r="F109" s="145">
        <v>2462.29</v>
      </c>
    </row>
    <row r="110" spans="1:6" s="59" customFormat="1" ht="17.25">
      <c r="A110" s="144" t="s">
        <v>1525</v>
      </c>
      <c r="B110" s="145">
        <v>2728.87</v>
      </c>
      <c r="C110" s="146"/>
      <c r="D110" s="145">
        <v>0.01</v>
      </c>
      <c r="E110" s="145">
        <v>0</v>
      </c>
      <c r="F110" s="145">
        <v>2729.91</v>
      </c>
    </row>
    <row r="111" spans="1:6" s="59" customFormat="1" ht="17.25">
      <c r="A111" s="144" t="s">
        <v>1526</v>
      </c>
      <c r="B111" s="145">
        <v>84.13</v>
      </c>
      <c r="C111" s="146"/>
      <c r="D111" s="145">
        <v>0</v>
      </c>
      <c r="E111" s="145">
        <v>0.01</v>
      </c>
      <c r="F111" s="145">
        <v>86.38</v>
      </c>
    </row>
    <row r="112" spans="1:6" s="59" customFormat="1" ht="17.25">
      <c r="A112" s="144" t="s">
        <v>1527</v>
      </c>
      <c r="B112" s="145">
        <v>76.11</v>
      </c>
      <c r="C112" s="146"/>
      <c r="D112" s="145">
        <v>0</v>
      </c>
      <c r="E112" s="145">
        <v>0.01</v>
      </c>
      <c r="F112" s="145">
        <v>77.989999999999995</v>
      </c>
    </row>
    <row r="113" spans="1:6" s="59" customFormat="1" ht="17.25">
      <c r="A113" s="144" t="s">
        <v>1528</v>
      </c>
      <c r="B113" s="145">
        <v>63.25</v>
      </c>
      <c r="C113" s="146"/>
      <c r="D113" s="145">
        <v>0.01</v>
      </c>
      <c r="E113" s="145">
        <v>0</v>
      </c>
      <c r="F113" s="145">
        <v>64.7</v>
      </c>
    </row>
    <row r="114" spans="1:6" s="59" customFormat="1" ht="17.25">
      <c r="A114" s="149" t="s">
        <v>148</v>
      </c>
      <c r="B114" s="150">
        <v>123969.17</v>
      </c>
      <c r="C114" s="151"/>
      <c r="D114" s="150">
        <v>2.37</v>
      </c>
      <c r="E114" s="150">
        <v>1.65</v>
      </c>
      <c r="F114" s="150">
        <v>124530.44</v>
      </c>
    </row>
    <row r="115" spans="1:6" s="59" customFormat="1" ht="17.25">
      <c r="A115" s="144" t="s">
        <v>1529</v>
      </c>
      <c r="B115" s="145">
        <v>5222.5</v>
      </c>
      <c r="C115" s="146"/>
      <c r="D115" s="145">
        <v>0.05</v>
      </c>
      <c r="E115" s="145">
        <v>0.08</v>
      </c>
      <c r="F115" s="145">
        <v>5248.35</v>
      </c>
    </row>
    <row r="116" spans="1:6" s="59" customFormat="1" ht="17.25">
      <c r="A116" s="144" t="s">
        <v>1530</v>
      </c>
      <c r="B116" s="145">
        <v>27625.53</v>
      </c>
      <c r="C116" s="146"/>
      <c r="D116" s="145">
        <v>1.1200000000000001</v>
      </c>
      <c r="E116" s="145">
        <v>0.22</v>
      </c>
      <c r="F116" s="145">
        <v>27717.25</v>
      </c>
    </row>
    <row r="117" spans="1:6" s="59" customFormat="1" ht="17.25">
      <c r="A117" s="144" t="s">
        <v>1531</v>
      </c>
      <c r="B117" s="145">
        <v>1861.11</v>
      </c>
      <c r="C117" s="146"/>
      <c r="D117" s="145">
        <v>0.03</v>
      </c>
      <c r="E117" s="145">
        <v>0.02</v>
      </c>
      <c r="F117" s="145">
        <v>1867.94</v>
      </c>
    </row>
    <row r="118" spans="1:6" s="59" customFormat="1" ht="17.25">
      <c r="A118" s="144" t="s">
        <v>1532</v>
      </c>
      <c r="B118" s="145">
        <v>1460.26</v>
      </c>
      <c r="C118" s="146"/>
      <c r="D118" s="145">
        <v>0.06</v>
      </c>
      <c r="E118" s="145">
        <v>0.01</v>
      </c>
      <c r="F118" s="145">
        <v>1464.62</v>
      </c>
    </row>
    <row r="119" spans="1:6" s="59" customFormat="1" ht="17.25">
      <c r="A119" s="144" t="s">
        <v>1533</v>
      </c>
      <c r="B119" s="145">
        <v>87799.77</v>
      </c>
      <c r="C119" s="146"/>
      <c r="D119" s="145">
        <v>1.1100000000000001</v>
      </c>
      <c r="E119" s="145">
        <v>1.32</v>
      </c>
      <c r="F119" s="145">
        <v>88232.28</v>
      </c>
    </row>
    <row r="120" spans="1:6" s="59" customFormat="1" ht="17.25">
      <c r="A120" s="152" t="s">
        <v>1534</v>
      </c>
      <c r="B120" s="153">
        <v>849.49</v>
      </c>
      <c r="C120" s="154"/>
      <c r="D120" s="154"/>
      <c r="E120" s="154"/>
      <c r="F120" s="155">
        <v>849.49</v>
      </c>
    </row>
    <row r="121" spans="1:6" s="59" customFormat="1" ht="17.25">
      <c r="A121" s="144" t="s">
        <v>1535</v>
      </c>
      <c r="B121" s="145">
        <v>776.75</v>
      </c>
      <c r="C121" s="146"/>
      <c r="D121" s="146"/>
      <c r="E121" s="146"/>
      <c r="F121" s="145">
        <v>776.75</v>
      </c>
    </row>
    <row r="122" spans="1:6" s="59" customFormat="1" ht="17.25">
      <c r="A122" s="144" t="s">
        <v>1536</v>
      </c>
      <c r="B122" s="145">
        <v>72.75</v>
      </c>
      <c r="C122" s="146"/>
      <c r="D122" s="146"/>
      <c r="E122" s="146"/>
      <c r="F122" s="145">
        <v>72.75</v>
      </c>
    </row>
    <row r="123" spans="1:6" s="59" customFormat="1" ht="17.25">
      <c r="A123" s="141" t="s">
        <v>1537</v>
      </c>
      <c r="B123" s="143"/>
      <c r="C123" s="143"/>
      <c r="D123" s="142">
        <v>13767.8</v>
      </c>
      <c r="E123" s="142">
        <v>146.07</v>
      </c>
      <c r="F123" s="142">
        <v>334405.5</v>
      </c>
    </row>
    <row r="124" spans="1:6" s="59" customFormat="1" ht="17.25">
      <c r="A124" s="144" t="s">
        <v>1538</v>
      </c>
      <c r="B124" s="146"/>
      <c r="C124" s="146"/>
      <c r="D124" s="145">
        <v>10099.799999999999</v>
      </c>
      <c r="E124" s="146"/>
      <c r="F124" s="145">
        <v>212095.8</v>
      </c>
    </row>
    <row r="125" spans="1:6" s="59" customFormat="1" ht="17.25">
      <c r="A125" s="144" t="s">
        <v>1539</v>
      </c>
      <c r="B125" s="146"/>
      <c r="C125" s="146"/>
      <c r="D125" s="145">
        <v>115</v>
      </c>
      <c r="E125" s="145">
        <v>7.0000000000000007E-2</v>
      </c>
      <c r="F125" s="145">
        <v>2436.6999999999998</v>
      </c>
    </row>
    <row r="126" spans="1:6" s="59" customFormat="1" ht="17.25">
      <c r="A126" s="144" t="s">
        <v>1540</v>
      </c>
      <c r="B126" s="146"/>
      <c r="C126" s="146"/>
      <c r="D126" s="145">
        <v>3327</v>
      </c>
      <c r="E126" s="146"/>
      <c r="F126" s="145">
        <v>69867</v>
      </c>
    </row>
    <row r="127" spans="1:6" s="59" customFormat="1" ht="17.25">
      <c r="A127" s="144" t="s">
        <v>1541</v>
      </c>
      <c r="B127" s="146"/>
      <c r="C127" s="146"/>
      <c r="D127" s="146"/>
      <c r="E127" s="145">
        <v>140</v>
      </c>
      <c r="F127" s="145">
        <v>43400</v>
      </c>
    </row>
    <row r="128" spans="1:6" s="59" customFormat="1" ht="17.25">
      <c r="A128" s="144" t="s">
        <v>1542</v>
      </c>
      <c r="B128" s="146"/>
      <c r="C128" s="146"/>
      <c r="D128" s="145">
        <v>226</v>
      </c>
      <c r="E128" s="145">
        <v>6</v>
      </c>
      <c r="F128" s="145">
        <v>6606</v>
      </c>
    </row>
    <row r="129" spans="1:6" s="59" customFormat="1" ht="17.25">
      <c r="A129" s="141" t="s">
        <v>1543</v>
      </c>
      <c r="B129" s="142">
        <v>98330</v>
      </c>
      <c r="C129" s="142">
        <v>275358</v>
      </c>
      <c r="D129" s="143"/>
      <c r="E129" s="143"/>
      <c r="F129" s="156">
        <v>-177028</v>
      </c>
    </row>
    <row r="130" spans="1:6" s="59" customFormat="1" ht="17.25">
      <c r="A130" s="144" t="s">
        <v>1544</v>
      </c>
      <c r="B130" s="146"/>
      <c r="C130" s="145">
        <v>67800</v>
      </c>
      <c r="D130" s="146"/>
      <c r="E130" s="146"/>
      <c r="F130" s="157">
        <v>-67800</v>
      </c>
    </row>
    <row r="131" spans="1:6" s="59" customFormat="1" ht="17.25">
      <c r="A131" s="144" t="s">
        <v>1545</v>
      </c>
      <c r="B131" s="146"/>
      <c r="C131" s="145">
        <v>207520</v>
      </c>
      <c r="D131" s="146"/>
      <c r="E131" s="146"/>
      <c r="F131" s="157">
        <v>-207520</v>
      </c>
    </row>
    <row r="132" spans="1:6" s="59" customFormat="1" ht="17.25">
      <c r="A132" s="144" t="s">
        <v>1546</v>
      </c>
      <c r="B132" s="145">
        <v>10490</v>
      </c>
      <c r="C132" s="146"/>
      <c r="D132" s="146"/>
      <c r="E132" s="146"/>
      <c r="F132" s="145">
        <v>10490</v>
      </c>
    </row>
    <row r="133" spans="1:6" s="59" customFormat="1" ht="17.25">
      <c r="A133" s="144" t="s">
        <v>1547</v>
      </c>
      <c r="B133" s="146"/>
      <c r="C133" s="145">
        <v>38</v>
      </c>
      <c r="D133" s="146"/>
      <c r="E133" s="146"/>
      <c r="F133" s="157">
        <v>-38</v>
      </c>
    </row>
    <row r="134" spans="1:6" s="59" customFormat="1" ht="17.25">
      <c r="A134" s="144" t="s">
        <v>1548</v>
      </c>
      <c r="B134" s="158" t="s">
        <v>511</v>
      </c>
      <c r="C134" s="146"/>
      <c r="D134" s="146"/>
      <c r="E134" s="146"/>
      <c r="F134" s="158" t="s">
        <v>511</v>
      </c>
    </row>
    <row r="135" spans="1:6" s="59" customFormat="1" ht="17.25">
      <c r="A135" s="144" t="s">
        <v>1549</v>
      </c>
      <c r="B135" s="144" t="s">
        <v>512</v>
      </c>
      <c r="C135" s="146"/>
      <c r="D135" s="146"/>
      <c r="E135" s="146"/>
      <c r="F135" s="144" t="s">
        <v>512</v>
      </c>
    </row>
    <row r="136" spans="1:6" s="59" customFormat="1" ht="17.25">
      <c r="A136" s="144" t="s">
        <v>1550</v>
      </c>
      <c r="B136" s="145">
        <v>87840</v>
      </c>
      <c r="C136" s="146"/>
      <c r="D136" s="146"/>
      <c r="E136" s="146"/>
      <c r="F136" s="145">
        <v>87840</v>
      </c>
    </row>
    <row r="137" spans="1:6" s="59" customFormat="1" ht="17.25">
      <c r="A137" s="141" t="s">
        <v>1551</v>
      </c>
      <c r="B137" s="143"/>
      <c r="C137" s="143"/>
      <c r="D137" s="142">
        <v>2515.58</v>
      </c>
      <c r="E137" s="142">
        <v>15.8</v>
      </c>
      <c r="F137" s="142">
        <v>57725.18</v>
      </c>
    </row>
    <row r="138" spans="1:6" s="59" customFormat="1" ht="17.25">
      <c r="A138" s="144" t="s">
        <v>1552</v>
      </c>
      <c r="B138" s="146"/>
      <c r="C138" s="146"/>
      <c r="D138" s="145">
        <v>604.51</v>
      </c>
      <c r="E138" s="146"/>
      <c r="F138" s="145">
        <v>12694.71</v>
      </c>
    </row>
    <row r="139" spans="1:6" s="59" customFormat="1" ht="17.25">
      <c r="A139" s="144" t="s">
        <v>1553</v>
      </c>
      <c r="B139" s="146"/>
      <c r="C139" s="146"/>
      <c r="D139" s="145">
        <v>861.07</v>
      </c>
      <c r="E139" s="145">
        <v>15.8</v>
      </c>
      <c r="F139" s="145">
        <v>22980.47</v>
      </c>
    </row>
    <row r="140" spans="1:6" s="59" customFormat="1" ht="17.25">
      <c r="A140" s="144" t="s">
        <v>1554</v>
      </c>
      <c r="B140" s="146"/>
      <c r="C140" s="146"/>
      <c r="D140" s="145">
        <v>1050</v>
      </c>
      <c r="E140" s="146"/>
      <c r="F140" s="145">
        <v>22050</v>
      </c>
    </row>
    <row r="141" spans="1:6" s="59" customFormat="1" ht="17.25">
      <c r="A141" s="141" t="s">
        <v>1555</v>
      </c>
      <c r="B141" s="159">
        <v>3454</v>
      </c>
      <c r="C141" s="143"/>
      <c r="D141" s="142">
        <v>0.03</v>
      </c>
      <c r="E141" s="142">
        <v>0.1</v>
      </c>
      <c r="F141" s="142">
        <v>3484.45</v>
      </c>
    </row>
    <row r="142" spans="1:6" s="59" customFormat="1" ht="17.25">
      <c r="A142" s="144" t="s">
        <v>1556</v>
      </c>
      <c r="B142" s="160">
        <v>3326</v>
      </c>
      <c r="C142" s="146"/>
      <c r="D142" s="145">
        <v>0.02</v>
      </c>
      <c r="E142" s="145">
        <v>0.09</v>
      </c>
      <c r="F142" s="145">
        <v>3355.31</v>
      </c>
    </row>
    <row r="143" spans="1:6" s="59" customFormat="1" ht="17.25">
      <c r="A143" s="144" t="s">
        <v>1557</v>
      </c>
      <c r="B143" s="160">
        <v>128</v>
      </c>
      <c r="C143" s="146"/>
      <c r="D143" s="145">
        <v>0.01</v>
      </c>
      <c r="E143" s="161">
        <v>3.0000000000000001E-3</v>
      </c>
      <c r="F143" s="145">
        <v>129.13999999999999</v>
      </c>
    </row>
    <row r="144" spans="1:6" s="59" customFormat="1">
      <c r="A144" s="162" t="s">
        <v>1558</v>
      </c>
      <c r="B144" s="50"/>
      <c r="C144" s="50"/>
      <c r="D144" s="50"/>
      <c r="E144" s="50"/>
      <c r="F144" s="50"/>
    </row>
    <row r="145" spans="1:11" s="59" customFormat="1">
      <c r="A145" s="162" t="s">
        <v>1559</v>
      </c>
      <c r="B145" s="50"/>
      <c r="C145" s="50"/>
      <c r="D145" s="50"/>
      <c r="E145" s="50"/>
      <c r="F145" s="50"/>
    </row>
    <row r="146" spans="1:11" s="59" customFormat="1">
      <c r="A146" s="163"/>
      <c r="B146" s="164" t="s">
        <v>529</v>
      </c>
      <c r="C146" s="164"/>
      <c r="D146" s="164" t="s">
        <v>537</v>
      </c>
      <c r="E146" s="164" t="s">
        <v>538</v>
      </c>
      <c r="F146" s="50"/>
    </row>
    <row r="147" spans="1:11" s="59" customFormat="1">
      <c r="A147" s="165" t="s">
        <v>1560</v>
      </c>
      <c r="B147" s="166">
        <f>B76-C76</f>
        <v>1221671.2</v>
      </c>
      <c r="C147" s="50"/>
      <c r="D147" s="167">
        <f>D76</f>
        <v>20564.2</v>
      </c>
      <c r="E147" s="167">
        <f>E76</f>
        <v>239.31</v>
      </c>
      <c r="F147" s="50"/>
    </row>
    <row r="148" spans="1:11" s="59" customFormat="1">
      <c r="A148" s="165" t="s">
        <v>1561</v>
      </c>
      <c r="B148" s="50">
        <f>B147*$C$60</f>
        <v>1221671.2</v>
      </c>
      <c r="C148" s="50"/>
      <c r="D148" s="50">
        <f>D147*$C$69</f>
        <v>575797.6</v>
      </c>
      <c r="E148" s="50">
        <f>E147*$C$70</f>
        <v>63417.15</v>
      </c>
      <c r="F148" s="50"/>
    </row>
    <row r="149" spans="1:11" s="59" customFormat="1">
      <c r="A149" s="165" t="s">
        <v>1562</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1563</v>
      </c>
      <c r="B152" s="134"/>
      <c r="C152" s="134"/>
      <c r="D152" s="134"/>
      <c r="E152" s="134"/>
      <c r="F152" s="134"/>
      <c r="G152" s="134"/>
      <c r="H152" s="134"/>
      <c r="I152" s="134"/>
      <c r="J152" s="134"/>
      <c r="K152" s="134"/>
    </row>
    <row r="153" spans="1:11" s="59" customFormat="1" ht="28.5">
      <c r="A153" s="169"/>
      <c r="B153" s="169" t="s">
        <v>1564</v>
      </c>
      <c r="C153" s="169" t="s">
        <v>1565</v>
      </c>
      <c r="D153" s="169" t="s">
        <v>537</v>
      </c>
      <c r="E153" s="169" t="s">
        <v>538</v>
      </c>
      <c r="F153" s="170" t="s">
        <v>518</v>
      </c>
      <c r="G153" s="170" t="s">
        <v>517</v>
      </c>
      <c r="H153" s="169" t="s">
        <v>525</v>
      </c>
      <c r="I153" s="169" t="s">
        <v>526</v>
      </c>
      <c r="J153" s="169" t="s">
        <v>527</v>
      </c>
      <c r="K153" s="169" t="s">
        <v>1566</v>
      </c>
    </row>
    <row r="154" spans="1:11" s="59" customFormat="1">
      <c r="A154" s="171" t="s">
        <v>1567</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1568</v>
      </c>
      <c r="B155" s="176">
        <v>952212.06</v>
      </c>
      <c r="C155" s="177"/>
      <c r="D155" s="176">
        <v>2991.42</v>
      </c>
      <c r="E155" s="178">
        <v>38.659999999999997</v>
      </c>
      <c r="F155" s="177"/>
      <c r="G155" s="177"/>
      <c r="H155" s="177"/>
      <c r="I155" s="177"/>
      <c r="J155" s="177"/>
      <c r="K155" s="176">
        <v>1027015.54</v>
      </c>
    </row>
    <row r="156" spans="1:11" s="59" customFormat="1">
      <c r="A156" s="179" t="s">
        <v>1569</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1570</v>
      </c>
      <c r="B158" s="180">
        <v>522495.43</v>
      </c>
      <c r="C158" s="181"/>
      <c r="D158" s="182">
        <v>5.99</v>
      </c>
      <c r="E158" s="182">
        <v>7.75</v>
      </c>
      <c r="F158" s="181"/>
      <c r="G158" s="181"/>
      <c r="H158" s="181"/>
      <c r="I158" s="181"/>
      <c r="J158" s="181"/>
      <c r="K158" s="180">
        <v>525023.42000000004</v>
      </c>
    </row>
    <row r="159" spans="1:11" s="59" customFormat="1">
      <c r="A159" s="183" t="s">
        <v>1571</v>
      </c>
      <c r="B159" s="180">
        <v>18695.900000000001</v>
      </c>
      <c r="C159" s="181"/>
      <c r="D159" s="182">
        <v>0.97</v>
      </c>
      <c r="E159" s="182">
        <v>0.03</v>
      </c>
      <c r="F159" s="181"/>
      <c r="G159" s="181"/>
      <c r="H159" s="181"/>
      <c r="I159" s="181"/>
      <c r="J159" s="181"/>
      <c r="K159" s="180">
        <v>18726.43</v>
      </c>
    </row>
    <row r="160" spans="1:11" s="59" customFormat="1">
      <c r="A160" s="183" t="s">
        <v>1572</v>
      </c>
      <c r="B160" s="183" t="s">
        <v>1573</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1574</v>
      </c>
      <c r="B162" s="180">
        <v>39696</v>
      </c>
      <c r="C162" s="181"/>
      <c r="D162" s="181"/>
      <c r="E162" s="181"/>
      <c r="F162" s="181"/>
      <c r="G162" s="181"/>
      <c r="H162" s="181"/>
      <c r="I162" s="181"/>
      <c r="J162" s="181"/>
      <c r="K162" s="180">
        <v>39696</v>
      </c>
    </row>
    <row r="163" spans="1:11" s="59" customFormat="1">
      <c r="A163" s="183" t="s">
        <v>1575</v>
      </c>
      <c r="B163" s="180">
        <v>52366.02</v>
      </c>
      <c r="C163" s="181"/>
      <c r="D163" s="182">
        <v>0.64</v>
      </c>
      <c r="E163" s="182">
        <v>0.85</v>
      </c>
      <c r="F163" s="181"/>
      <c r="G163" s="181"/>
      <c r="H163" s="181"/>
      <c r="I163" s="181"/>
      <c r="J163" s="181"/>
      <c r="K163" s="180">
        <v>52641.440000000002</v>
      </c>
    </row>
    <row r="164" spans="1:11" s="59" customFormat="1">
      <c r="A164" s="183" t="s">
        <v>1576</v>
      </c>
      <c r="B164" s="180">
        <v>1885.88</v>
      </c>
      <c r="C164" s="181"/>
      <c r="D164" s="182">
        <v>0.03</v>
      </c>
      <c r="E164" s="182">
        <v>0.03</v>
      </c>
      <c r="F164" s="181"/>
      <c r="G164" s="181"/>
      <c r="H164" s="181"/>
      <c r="I164" s="181"/>
      <c r="J164" s="181"/>
      <c r="K164" s="180">
        <v>1894.52</v>
      </c>
    </row>
    <row r="165" spans="1:11" s="59" customFormat="1">
      <c r="A165" s="183" t="s">
        <v>1577</v>
      </c>
      <c r="B165" s="180">
        <v>34482.44</v>
      </c>
      <c r="C165" s="181"/>
      <c r="D165" s="182">
        <v>1.1000000000000001</v>
      </c>
      <c r="E165" s="182">
        <v>0.34</v>
      </c>
      <c r="F165" s="181"/>
      <c r="G165" s="181"/>
      <c r="H165" s="181"/>
      <c r="I165" s="181"/>
      <c r="J165" s="181"/>
      <c r="K165" s="180">
        <v>34612.32</v>
      </c>
    </row>
    <row r="166" spans="1:11" s="59" customFormat="1">
      <c r="A166" s="183" t="s">
        <v>1578</v>
      </c>
      <c r="B166" s="180">
        <v>5331.75</v>
      </c>
      <c r="C166" s="181"/>
      <c r="D166" s="182">
        <v>0.06</v>
      </c>
      <c r="E166" s="182">
        <v>0.08</v>
      </c>
      <c r="F166" s="181"/>
      <c r="G166" s="181"/>
      <c r="H166" s="181"/>
      <c r="I166" s="181"/>
      <c r="J166" s="181"/>
      <c r="K166" s="180">
        <v>5358.71</v>
      </c>
    </row>
    <row r="167" spans="1:11" s="59" customFormat="1">
      <c r="A167" s="183" t="s">
        <v>1579</v>
      </c>
      <c r="B167" s="180">
        <v>24577.85</v>
      </c>
      <c r="C167" s="181"/>
      <c r="D167" s="182">
        <v>0.99</v>
      </c>
      <c r="E167" s="182">
        <v>0.2</v>
      </c>
      <c r="F167" s="181"/>
      <c r="G167" s="181"/>
      <c r="H167" s="181"/>
      <c r="I167" s="181"/>
      <c r="J167" s="181"/>
      <c r="K167" s="180">
        <v>24660.34</v>
      </c>
    </row>
    <row r="168" spans="1:11" s="59" customFormat="1">
      <c r="A168" s="183" t="s">
        <v>1580</v>
      </c>
      <c r="B168" s="180">
        <v>1010.93</v>
      </c>
      <c r="C168" s="181"/>
      <c r="D168" s="182">
        <v>0.04</v>
      </c>
      <c r="E168" s="182">
        <v>0.01</v>
      </c>
      <c r="F168" s="181"/>
      <c r="G168" s="181"/>
      <c r="H168" s="181"/>
      <c r="I168" s="181"/>
      <c r="J168" s="181"/>
      <c r="K168" s="180">
        <v>1014.23</v>
      </c>
    </row>
    <row r="169" spans="1:11" s="59" customFormat="1">
      <c r="A169" s="183" t="s">
        <v>1581</v>
      </c>
      <c r="B169" s="180">
        <v>2509.79</v>
      </c>
      <c r="C169" s="181"/>
      <c r="D169" s="182">
        <v>0.1</v>
      </c>
      <c r="E169" s="182">
        <v>0.02</v>
      </c>
      <c r="F169" s="181"/>
      <c r="G169" s="181"/>
      <c r="H169" s="181"/>
      <c r="I169" s="181"/>
      <c r="J169" s="181"/>
      <c r="K169" s="180">
        <v>2518.16</v>
      </c>
    </row>
    <row r="170" spans="1:11" s="59" customFormat="1">
      <c r="A170" s="183" t="s">
        <v>1582</v>
      </c>
      <c r="B170" s="180">
        <v>7669.09</v>
      </c>
      <c r="C170" s="181"/>
      <c r="D170" s="182">
        <v>0.21</v>
      </c>
      <c r="E170" s="182">
        <v>0.08</v>
      </c>
      <c r="F170" s="181"/>
      <c r="G170" s="181"/>
      <c r="H170" s="181"/>
      <c r="I170" s="181"/>
      <c r="J170" s="181"/>
      <c r="K170" s="180">
        <v>7699.48</v>
      </c>
    </row>
    <row r="171" spans="1:11" s="59" customFormat="1">
      <c r="A171" s="183" t="s">
        <v>1583</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1584</v>
      </c>
      <c r="B173" s="180">
        <v>85515.82</v>
      </c>
      <c r="C173" s="181"/>
      <c r="D173" s="182">
        <v>9.08</v>
      </c>
      <c r="E173" s="182">
        <v>4</v>
      </c>
      <c r="F173" s="181"/>
      <c r="G173" s="181"/>
      <c r="H173" s="181"/>
      <c r="I173" s="181"/>
      <c r="J173" s="181"/>
      <c r="K173" s="180">
        <v>86946.62</v>
      </c>
    </row>
    <row r="174" spans="1:11" s="59" customFormat="1">
      <c r="A174" s="183" t="s">
        <v>1585</v>
      </c>
      <c r="B174" s="180">
        <v>4021.98</v>
      </c>
      <c r="C174" s="181"/>
      <c r="D174" s="182">
        <v>0.04</v>
      </c>
      <c r="E174" s="182">
        <v>0.12</v>
      </c>
      <c r="F174" s="181"/>
      <c r="G174" s="181"/>
      <c r="H174" s="181"/>
      <c r="I174" s="181"/>
      <c r="J174" s="181"/>
      <c r="K174" s="180">
        <v>4058.69</v>
      </c>
    </row>
    <row r="175" spans="1:11" s="59" customFormat="1">
      <c r="A175" s="183" t="s">
        <v>1586</v>
      </c>
      <c r="B175" s="180">
        <v>5426.32</v>
      </c>
      <c r="C175" s="181"/>
      <c r="D175" s="182">
        <v>0.31</v>
      </c>
      <c r="E175" s="182">
        <v>2.06</v>
      </c>
      <c r="F175" s="181"/>
      <c r="G175" s="181"/>
      <c r="H175" s="181"/>
      <c r="I175" s="181"/>
      <c r="J175" s="181"/>
      <c r="K175" s="180">
        <v>6071.83</v>
      </c>
    </row>
    <row r="176" spans="1:11" s="59" customFormat="1">
      <c r="A176" s="183" t="s">
        <v>1587</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1588</v>
      </c>
      <c r="B178" s="180">
        <v>3268</v>
      </c>
      <c r="C178" s="181"/>
      <c r="D178" s="182">
        <v>0.5</v>
      </c>
      <c r="E178" s="182">
        <v>0.03</v>
      </c>
      <c r="F178" s="181"/>
      <c r="G178" s="181"/>
      <c r="H178" s="181"/>
      <c r="I178" s="181"/>
      <c r="J178" s="181"/>
      <c r="K178" s="180">
        <v>3287.8</v>
      </c>
    </row>
    <row r="179" spans="1:11" s="59" customFormat="1">
      <c r="A179" s="183" t="s">
        <v>1589</v>
      </c>
      <c r="B179" s="180">
        <v>55182</v>
      </c>
      <c r="C179" s="181"/>
      <c r="D179" s="180">
        <v>1614</v>
      </c>
      <c r="E179" s="182">
        <v>22</v>
      </c>
      <c r="F179" s="181"/>
      <c r="G179" s="181"/>
      <c r="H179" s="181"/>
      <c r="I179" s="181"/>
      <c r="J179" s="181"/>
      <c r="K179" s="180">
        <v>95896</v>
      </c>
    </row>
    <row r="180" spans="1:11" s="59" customFormat="1">
      <c r="A180" s="183" t="s">
        <v>1590</v>
      </c>
      <c r="B180" s="180">
        <v>28347</v>
      </c>
      <c r="C180" s="181"/>
      <c r="D180" s="182">
        <v>4</v>
      </c>
      <c r="E180" s="182">
        <v>0.23</v>
      </c>
      <c r="F180" s="181"/>
      <c r="G180" s="181"/>
      <c r="H180" s="181"/>
      <c r="I180" s="181"/>
      <c r="J180" s="181"/>
      <c r="K180" s="180">
        <v>28502.3</v>
      </c>
    </row>
    <row r="181" spans="1:11" s="59" customFormat="1">
      <c r="A181" s="179" t="s">
        <v>1591</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1592</v>
      </c>
      <c r="B183" s="181"/>
      <c r="C183" s="181"/>
      <c r="D183" s="182">
        <v>239.3</v>
      </c>
      <c r="E183" s="181"/>
      <c r="F183" s="181"/>
      <c r="G183" s="181"/>
      <c r="H183" s="181"/>
      <c r="I183" s="181"/>
      <c r="J183" s="181"/>
      <c r="K183" s="180">
        <v>5025.37</v>
      </c>
    </row>
    <row r="184" spans="1:11" s="59" customFormat="1">
      <c r="A184" s="183" t="s">
        <v>1593</v>
      </c>
      <c r="B184" s="181"/>
      <c r="C184" s="181"/>
      <c r="D184" s="182">
        <v>346.35</v>
      </c>
      <c r="E184" s="181"/>
      <c r="F184" s="181"/>
      <c r="G184" s="181"/>
      <c r="H184" s="181"/>
      <c r="I184" s="181"/>
      <c r="J184" s="181"/>
      <c r="K184" s="180">
        <v>7273.37</v>
      </c>
    </row>
    <row r="185" spans="1:11" s="59" customFormat="1">
      <c r="A185" s="179" t="s">
        <v>1594</v>
      </c>
      <c r="B185" s="181"/>
      <c r="C185" s="181"/>
      <c r="D185" s="182">
        <v>766.52</v>
      </c>
      <c r="E185" s="181"/>
      <c r="F185" s="181"/>
      <c r="G185" s="181"/>
      <c r="H185" s="181"/>
      <c r="I185" s="181"/>
      <c r="J185" s="181"/>
      <c r="K185" s="180">
        <v>16096.83</v>
      </c>
    </row>
    <row r="186" spans="1:11" s="59" customFormat="1">
      <c r="A186" s="183" t="s">
        <v>1595</v>
      </c>
      <c r="B186" s="181"/>
      <c r="C186" s="181"/>
      <c r="D186" s="182">
        <v>49.25</v>
      </c>
      <c r="E186" s="181"/>
      <c r="F186" s="181"/>
      <c r="G186" s="181"/>
      <c r="H186" s="181"/>
      <c r="I186" s="181"/>
      <c r="J186" s="181"/>
      <c r="K186" s="180">
        <v>1034.1600000000001</v>
      </c>
    </row>
    <row r="187" spans="1:11" s="59" customFormat="1">
      <c r="A187" s="183" t="s">
        <v>1596</v>
      </c>
      <c r="B187" s="181"/>
      <c r="C187" s="181"/>
      <c r="D187" s="182">
        <v>698.49</v>
      </c>
      <c r="E187" s="181"/>
      <c r="F187" s="181"/>
      <c r="G187" s="181"/>
      <c r="H187" s="181"/>
      <c r="I187" s="181"/>
      <c r="J187" s="181"/>
      <c r="K187" s="180">
        <v>14668.34</v>
      </c>
    </row>
    <row r="188" spans="1:11" s="59" customFormat="1">
      <c r="A188" s="183" t="s">
        <v>1597</v>
      </c>
      <c r="B188" s="181"/>
      <c r="C188" s="181"/>
      <c r="D188" s="182">
        <v>18.78</v>
      </c>
      <c r="E188" s="181"/>
      <c r="F188" s="181"/>
      <c r="G188" s="181"/>
      <c r="H188" s="181"/>
      <c r="I188" s="181"/>
      <c r="J188" s="181"/>
      <c r="K188" s="182">
        <v>394.33</v>
      </c>
    </row>
    <row r="189" spans="1:11" s="59" customFormat="1">
      <c r="A189" s="175" t="s">
        <v>1598</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1599</v>
      </c>
      <c r="B190" s="180">
        <v>53558.17</v>
      </c>
      <c r="C190" s="181"/>
      <c r="D190" s="181"/>
      <c r="E190" s="181"/>
      <c r="F190" s="181"/>
      <c r="G190" s="181"/>
      <c r="H190" s="181"/>
      <c r="I190" s="181"/>
      <c r="J190" s="181"/>
      <c r="K190" s="180">
        <v>53558.17</v>
      </c>
    </row>
    <row r="191" spans="1:11" s="59" customFormat="1">
      <c r="A191" s="183" t="s">
        <v>1600</v>
      </c>
      <c r="B191" s="180">
        <v>44056</v>
      </c>
      <c r="C191" s="181"/>
      <c r="D191" s="181"/>
      <c r="E191" s="181"/>
      <c r="F191" s="181"/>
      <c r="G191" s="181"/>
      <c r="H191" s="181"/>
      <c r="I191" s="181"/>
      <c r="J191" s="181"/>
      <c r="K191" s="180">
        <v>44056</v>
      </c>
    </row>
    <row r="192" spans="1:11" s="59" customFormat="1">
      <c r="A192" s="183" t="s">
        <v>1601</v>
      </c>
      <c r="B192" s="180">
        <v>2921</v>
      </c>
      <c r="C192" s="181"/>
      <c r="D192" s="181"/>
      <c r="E192" s="181"/>
      <c r="F192" s="181"/>
      <c r="G192" s="181"/>
      <c r="H192" s="181"/>
      <c r="I192" s="181"/>
      <c r="J192" s="181"/>
      <c r="K192" s="180">
        <v>2921</v>
      </c>
    </row>
    <row r="193" spans="1:11" s="59" customFormat="1">
      <c r="A193" s="183" t="s">
        <v>1602</v>
      </c>
      <c r="B193" s="180">
        <v>5961.68</v>
      </c>
      <c r="C193" s="181"/>
      <c r="D193" s="181"/>
      <c r="E193" s="181"/>
      <c r="F193" s="181"/>
      <c r="G193" s="181"/>
      <c r="H193" s="181"/>
      <c r="I193" s="181"/>
      <c r="J193" s="181"/>
      <c r="K193" s="180">
        <v>5961.68</v>
      </c>
    </row>
    <row r="194" spans="1:11" s="59" customFormat="1">
      <c r="A194" s="183" t="s">
        <v>1603</v>
      </c>
      <c r="B194" s="182">
        <v>463.94</v>
      </c>
      <c r="C194" s="181"/>
      <c r="D194" s="181"/>
      <c r="E194" s="181"/>
      <c r="F194" s="181"/>
      <c r="G194" s="181"/>
      <c r="H194" s="181"/>
      <c r="I194" s="181"/>
      <c r="J194" s="181"/>
      <c r="K194" s="182">
        <v>463.94</v>
      </c>
    </row>
    <row r="195" spans="1:11" s="59" customFormat="1">
      <c r="A195" s="183" t="s">
        <v>1604</v>
      </c>
      <c r="B195" s="182">
        <v>155.54</v>
      </c>
      <c r="C195" s="181"/>
      <c r="D195" s="181"/>
      <c r="E195" s="181"/>
      <c r="F195" s="181"/>
      <c r="G195" s="181"/>
      <c r="H195" s="181"/>
      <c r="I195" s="181"/>
      <c r="J195" s="181"/>
      <c r="K195" s="182">
        <v>155.54</v>
      </c>
    </row>
    <row r="196" spans="1:11" s="59" customFormat="1">
      <c r="A196" s="179" t="s">
        <v>1605</v>
      </c>
      <c r="B196" s="180">
        <v>15785.98</v>
      </c>
      <c r="C196" s="181"/>
      <c r="D196" s="182">
        <v>5.34</v>
      </c>
      <c r="E196" s="182">
        <v>12.8</v>
      </c>
      <c r="F196" s="181"/>
      <c r="G196" s="181"/>
      <c r="H196" s="181"/>
      <c r="I196" s="181"/>
      <c r="J196" s="181"/>
      <c r="K196" s="180">
        <v>19866.66</v>
      </c>
    </row>
    <row r="197" spans="1:11" s="59" customFormat="1">
      <c r="A197" s="183" t="s">
        <v>1606</v>
      </c>
      <c r="B197" s="180">
        <v>11067.3</v>
      </c>
      <c r="C197" s="181"/>
      <c r="D197" s="181"/>
      <c r="E197" s="181"/>
      <c r="F197" s="181"/>
      <c r="G197" s="181"/>
      <c r="H197" s="181"/>
      <c r="I197" s="181"/>
      <c r="J197" s="181"/>
      <c r="K197" s="180">
        <v>11067.3</v>
      </c>
    </row>
    <row r="198" spans="1:11" s="59" customFormat="1">
      <c r="A198" s="183" t="s">
        <v>1607</v>
      </c>
      <c r="B198" s="182">
        <v>0</v>
      </c>
      <c r="C198" s="181"/>
      <c r="D198" s="181"/>
      <c r="E198" s="182">
        <v>11.75</v>
      </c>
      <c r="F198" s="181"/>
      <c r="G198" s="181"/>
      <c r="H198" s="181"/>
      <c r="I198" s="181"/>
      <c r="J198" s="181"/>
      <c r="K198" s="180">
        <v>3643.83</v>
      </c>
    </row>
    <row r="199" spans="1:11" s="59" customFormat="1">
      <c r="A199" s="183" t="s">
        <v>1608</v>
      </c>
      <c r="B199" s="182">
        <v>102.72</v>
      </c>
      <c r="C199" s="181"/>
      <c r="D199" s="181"/>
      <c r="E199" s="181"/>
      <c r="F199" s="181"/>
      <c r="G199" s="181"/>
      <c r="H199" s="181"/>
      <c r="I199" s="181"/>
      <c r="J199" s="181"/>
      <c r="K199" s="182">
        <v>102.72</v>
      </c>
    </row>
    <row r="200" spans="1:11" s="59" customFormat="1">
      <c r="A200" s="183" t="s">
        <v>1609</v>
      </c>
      <c r="B200" s="182">
        <v>43.75</v>
      </c>
      <c r="C200" s="181"/>
      <c r="D200" s="181"/>
      <c r="E200" s="181"/>
      <c r="F200" s="181"/>
      <c r="G200" s="181"/>
      <c r="H200" s="181"/>
      <c r="I200" s="181"/>
      <c r="J200" s="181"/>
      <c r="K200" s="182">
        <v>43.75</v>
      </c>
    </row>
    <row r="201" spans="1:11" s="59" customFormat="1">
      <c r="A201" s="183" t="s">
        <v>1610</v>
      </c>
      <c r="B201" s="182">
        <v>229.84</v>
      </c>
      <c r="C201" s="181"/>
      <c r="D201" s="182">
        <v>0.79</v>
      </c>
      <c r="E201" s="181"/>
      <c r="F201" s="181"/>
      <c r="G201" s="181"/>
      <c r="H201" s="181"/>
      <c r="I201" s="181"/>
      <c r="J201" s="181"/>
      <c r="K201" s="182">
        <v>246.41</v>
      </c>
    </row>
    <row r="202" spans="1:11" s="59" customFormat="1">
      <c r="A202" s="183" t="s">
        <v>1611</v>
      </c>
      <c r="B202" s="180">
        <v>3317.23</v>
      </c>
      <c r="C202" s="181"/>
      <c r="D202" s="182">
        <v>4.42</v>
      </c>
      <c r="E202" s="181"/>
      <c r="F202" s="181"/>
      <c r="G202" s="181"/>
      <c r="H202" s="181"/>
      <c r="I202" s="181"/>
      <c r="J202" s="181"/>
      <c r="K202" s="180">
        <v>3410.15</v>
      </c>
    </row>
    <row r="203" spans="1:11" s="59" customFormat="1">
      <c r="A203" s="183" t="s">
        <v>1612</v>
      </c>
      <c r="B203" s="182">
        <v>233.23</v>
      </c>
      <c r="C203" s="181"/>
      <c r="D203" s="181"/>
      <c r="E203" s="181"/>
      <c r="F203" s="181"/>
      <c r="G203" s="181"/>
      <c r="H203" s="181"/>
      <c r="I203" s="181"/>
      <c r="J203" s="181"/>
      <c r="K203" s="182">
        <v>233.23</v>
      </c>
    </row>
    <row r="204" spans="1:11" s="59" customFormat="1">
      <c r="A204" s="183" t="s">
        <v>1613</v>
      </c>
      <c r="B204" s="182">
        <v>51.29</v>
      </c>
      <c r="C204" s="181"/>
      <c r="D204" s="182">
        <v>0.11</v>
      </c>
      <c r="E204" s="181"/>
      <c r="F204" s="181"/>
      <c r="G204" s="181"/>
      <c r="H204" s="181"/>
      <c r="I204" s="181"/>
      <c r="J204" s="181"/>
      <c r="K204" s="182">
        <v>53.53</v>
      </c>
    </row>
    <row r="205" spans="1:11" s="59" customFormat="1">
      <c r="A205" s="183" t="s">
        <v>1614</v>
      </c>
      <c r="B205" s="182">
        <v>26.98</v>
      </c>
      <c r="C205" s="181"/>
      <c r="D205" s="185">
        <v>4.8999999999999998E-3</v>
      </c>
      <c r="E205" s="181"/>
      <c r="F205" s="181"/>
      <c r="G205" s="181"/>
      <c r="H205" s="181"/>
      <c r="I205" s="181"/>
      <c r="J205" s="181"/>
      <c r="K205" s="182">
        <v>27.08</v>
      </c>
    </row>
    <row r="206" spans="1:11" s="59" customFormat="1">
      <c r="A206" s="183" t="s">
        <v>1615</v>
      </c>
      <c r="B206" s="182">
        <v>713.64</v>
      </c>
      <c r="C206" s="181"/>
      <c r="D206" s="182">
        <v>0.02</v>
      </c>
      <c r="E206" s="181"/>
      <c r="F206" s="181"/>
      <c r="G206" s="181"/>
      <c r="H206" s="181"/>
      <c r="I206" s="181"/>
      <c r="J206" s="181"/>
      <c r="K206" s="182">
        <v>713.98</v>
      </c>
    </row>
    <row r="207" spans="1:11" s="59" customFormat="1">
      <c r="A207" s="183" t="s">
        <v>1616</v>
      </c>
      <c r="B207" s="181"/>
      <c r="C207" s="181"/>
      <c r="D207" s="181"/>
      <c r="E207" s="182">
        <v>1.05</v>
      </c>
      <c r="F207" s="181"/>
      <c r="G207" s="181"/>
      <c r="H207" s="181"/>
      <c r="I207" s="181"/>
      <c r="J207" s="181"/>
      <c r="K207" s="182">
        <v>324.69</v>
      </c>
    </row>
    <row r="208" spans="1:11" s="59" customFormat="1">
      <c r="A208" s="179" t="s">
        <v>1617</v>
      </c>
      <c r="B208" s="186">
        <v>2522.5</v>
      </c>
      <c r="C208" s="181"/>
      <c r="D208" s="182">
        <v>0.05</v>
      </c>
      <c r="E208" s="181"/>
      <c r="F208" s="181"/>
      <c r="G208" s="181"/>
      <c r="H208" s="187">
        <v>0.87</v>
      </c>
      <c r="I208" s="187">
        <v>8.6999999999999994E-2</v>
      </c>
      <c r="J208" s="182">
        <v>0.01</v>
      </c>
      <c r="K208" s="180">
        <v>9229.6200000000008</v>
      </c>
    </row>
    <row r="209" spans="1:11" s="59" customFormat="1">
      <c r="A209" s="183" t="s">
        <v>1618</v>
      </c>
      <c r="B209" s="181"/>
      <c r="C209" s="181"/>
      <c r="D209" s="181"/>
      <c r="E209" s="181"/>
      <c r="F209" s="181"/>
      <c r="G209" s="181"/>
      <c r="H209" s="181"/>
      <c r="I209" s="181"/>
      <c r="J209" s="181"/>
      <c r="K209" s="181"/>
    </row>
    <row r="210" spans="1:11" s="59" customFormat="1">
      <c r="A210" s="183" t="s">
        <v>1619</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1620</v>
      </c>
      <c r="B212" s="182">
        <v>23.22</v>
      </c>
      <c r="C212" s="181"/>
      <c r="D212" s="181"/>
      <c r="E212" s="181"/>
      <c r="F212" s="181"/>
      <c r="G212" s="181"/>
      <c r="H212" s="181"/>
      <c r="I212" s="181"/>
      <c r="J212" s="181"/>
      <c r="K212" s="182">
        <v>23.22</v>
      </c>
    </row>
    <row r="213" spans="1:11" s="59" customFormat="1">
      <c r="A213" s="183" t="s">
        <v>1621</v>
      </c>
      <c r="B213" s="182">
        <v>6.42</v>
      </c>
      <c r="C213" s="181"/>
      <c r="D213" s="181"/>
      <c r="E213" s="181"/>
      <c r="F213" s="181"/>
      <c r="G213" s="181"/>
      <c r="H213" s="181"/>
      <c r="I213" s="181"/>
      <c r="J213" s="181"/>
      <c r="K213" s="182">
        <v>6.42</v>
      </c>
    </row>
    <row r="214" spans="1:11" s="59" customFormat="1">
      <c r="A214" s="183" t="s">
        <v>1622</v>
      </c>
      <c r="B214" s="181"/>
      <c r="C214" s="181"/>
      <c r="D214" s="181"/>
      <c r="E214" s="181"/>
      <c r="F214" s="181"/>
      <c r="G214" s="181"/>
      <c r="H214" s="181"/>
      <c r="I214" s="181"/>
      <c r="J214" s="182">
        <v>0.01</v>
      </c>
      <c r="K214" s="182">
        <v>250.95</v>
      </c>
    </row>
    <row r="215" spans="1:11" s="59" customFormat="1">
      <c r="A215" s="179" t="s">
        <v>1623</v>
      </c>
      <c r="B215" s="181"/>
      <c r="C215" s="181"/>
      <c r="D215" s="181"/>
      <c r="E215" s="181"/>
      <c r="F215" s="187">
        <v>0.22</v>
      </c>
      <c r="G215" s="187">
        <v>0.42</v>
      </c>
      <c r="H215" s="181"/>
      <c r="I215" s="181"/>
      <c r="J215" s="185">
        <v>2.5000000000000001E-3</v>
      </c>
      <c r="K215" s="180">
        <v>5259.1</v>
      </c>
    </row>
    <row r="216" spans="1:11" s="59" customFormat="1">
      <c r="A216" s="183" t="s">
        <v>1624</v>
      </c>
      <c r="B216" s="181"/>
      <c r="C216" s="181"/>
      <c r="D216" s="181"/>
      <c r="E216" s="181"/>
      <c r="F216" s="187">
        <v>0.22</v>
      </c>
      <c r="G216" s="182">
        <v>0.42</v>
      </c>
      <c r="H216" s="181"/>
      <c r="I216" s="181"/>
      <c r="J216" s="181"/>
      <c r="K216" s="180">
        <v>5199.3500000000004</v>
      </c>
    </row>
    <row r="217" spans="1:11" s="59" customFormat="1">
      <c r="A217" s="181" t="s">
        <v>1625</v>
      </c>
      <c r="B217" s="181"/>
      <c r="C217" s="181"/>
      <c r="D217" s="181"/>
      <c r="E217" s="181"/>
      <c r="F217" s="181"/>
      <c r="G217" s="181"/>
      <c r="H217" s="181"/>
      <c r="I217" s="181"/>
      <c r="J217" s="185">
        <v>2.5000000000000001E-3</v>
      </c>
      <c r="K217" s="182">
        <v>59.75</v>
      </c>
    </row>
    <row r="218" spans="1:11" s="59" customFormat="1">
      <c r="A218" s="179" t="s">
        <v>1626</v>
      </c>
      <c r="B218" s="182">
        <v>694.14</v>
      </c>
      <c r="C218" s="181"/>
      <c r="D218" s="181"/>
      <c r="E218" s="181"/>
      <c r="F218" s="181"/>
      <c r="G218" s="181"/>
      <c r="H218" s="181"/>
      <c r="I218" s="181"/>
      <c r="J218" s="181"/>
      <c r="K218" s="182">
        <v>694.14</v>
      </c>
    </row>
    <row r="219" spans="1:11" s="59" customFormat="1">
      <c r="A219" s="183" t="s">
        <v>1627</v>
      </c>
      <c r="B219" s="182">
        <v>672.91</v>
      </c>
      <c r="C219" s="181"/>
      <c r="D219" s="181"/>
      <c r="E219" s="181"/>
      <c r="F219" s="181"/>
      <c r="G219" s="181"/>
      <c r="H219" s="181"/>
      <c r="I219" s="181"/>
      <c r="J219" s="181"/>
      <c r="K219" s="182">
        <v>672.91</v>
      </c>
    </row>
    <row r="220" spans="1:11" s="59" customFormat="1">
      <c r="A220" s="183" t="s">
        <v>1628</v>
      </c>
      <c r="B220" s="182">
        <v>21.23</v>
      </c>
      <c r="C220" s="181"/>
      <c r="D220" s="181"/>
      <c r="E220" s="181"/>
      <c r="F220" s="181"/>
      <c r="G220" s="181"/>
      <c r="H220" s="181"/>
      <c r="I220" s="181"/>
      <c r="J220" s="181"/>
      <c r="K220" s="182">
        <v>21.23</v>
      </c>
    </row>
    <row r="221" spans="1:11" s="59" customFormat="1">
      <c r="A221" s="175" t="s">
        <v>1629</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1630</v>
      </c>
      <c r="B223" s="181"/>
      <c r="C223" s="181"/>
      <c r="D223" s="182">
        <v>241.19</v>
      </c>
      <c r="E223" s="182">
        <v>7.0000000000000007E-2</v>
      </c>
      <c r="F223" s="181"/>
      <c r="G223" s="181"/>
      <c r="H223" s="181"/>
      <c r="I223" s="181"/>
      <c r="J223" s="181"/>
      <c r="K223" s="180">
        <v>5087.75</v>
      </c>
    </row>
    <row r="224" spans="1:11" s="59" customFormat="1">
      <c r="A224" s="183" t="s">
        <v>1631</v>
      </c>
      <c r="B224" s="181"/>
      <c r="C224" s="181"/>
      <c r="D224" s="180">
        <v>3540.98</v>
      </c>
      <c r="E224" s="182">
        <v>0</v>
      </c>
      <c r="F224" s="181"/>
      <c r="G224" s="181"/>
      <c r="H224" s="181"/>
      <c r="I224" s="181"/>
      <c r="J224" s="181"/>
      <c r="K224" s="180">
        <v>74360.58</v>
      </c>
    </row>
    <row r="225" spans="1:11" s="59" customFormat="1">
      <c r="A225" s="183" t="s">
        <v>1632</v>
      </c>
      <c r="B225" s="181"/>
      <c r="C225" s="181"/>
      <c r="D225" s="181"/>
      <c r="E225" s="182">
        <v>186.49</v>
      </c>
      <c r="F225" s="181"/>
      <c r="G225" s="181"/>
      <c r="H225" s="181"/>
      <c r="I225" s="181"/>
      <c r="J225" s="181"/>
      <c r="K225" s="180">
        <v>57810.47</v>
      </c>
    </row>
    <row r="226" spans="1:11" s="59" customFormat="1">
      <c r="A226" s="183" t="s">
        <v>1633</v>
      </c>
      <c r="B226" s="181"/>
      <c r="C226" s="181"/>
      <c r="D226" s="182">
        <v>238.06</v>
      </c>
      <c r="E226" s="182">
        <v>6.17</v>
      </c>
      <c r="F226" s="181"/>
      <c r="G226" s="181"/>
      <c r="H226" s="181"/>
      <c r="I226" s="181"/>
      <c r="J226" s="181"/>
      <c r="K226" s="180">
        <v>6911.96</v>
      </c>
    </row>
    <row r="227" spans="1:11" s="59" customFormat="1">
      <c r="A227" s="175" t="s">
        <v>1634</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1635</v>
      </c>
      <c r="B231" s="181"/>
      <c r="C231" s="182">
        <v>75.55</v>
      </c>
      <c r="D231" s="181"/>
      <c r="E231" s="181"/>
      <c r="F231" s="181"/>
      <c r="G231" s="181"/>
      <c r="H231" s="181"/>
      <c r="I231" s="181"/>
      <c r="J231" s="181"/>
      <c r="K231" s="190">
        <v>-75.55</v>
      </c>
    </row>
    <row r="232" spans="1:11" s="59" customFormat="1">
      <c r="A232" s="183" t="s">
        <v>1636</v>
      </c>
      <c r="B232" s="181"/>
      <c r="C232" s="181"/>
      <c r="D232" s="181"/>
      <c r="E232" s="181"/>
      <c r="F232" s="181"/>
      <c r="G232" s="181"/>
      <c r="H232" s="181"/>
      <c r="I232" s="181"/>
      <c r="J232" s="181"/>
      <c r="K232" s="182">
        <v>0</v>
      </c>
    </row>
    <row r="233" spans="1:11" s="59" customFormat="1">
      <c r="A233" s="183" t="s">
        <v>1637</v>
      </c>
      <c r="B233" s="181"/>
      <c r="C233" s="181"/>
      <c r="D233" s="181"/>
      <c r="E233" s="181"/>
      <c r="F233" s="181"/>
      <c r="G233" s="181"/>
      <c r="H233" s="181"/>
      <c r="I233" s="181"/>
      <c r="J233" s="181"/>
      <c r="K233" s="182">
        <v>0</v>
      </c>
    </row>
    <row r="234" spans="1:11" s="59" customFormat="1">
      <c r="A234" s="183" t="s">
        <v>1638</v>
      </c>
      <c r="B234" s="181"/>
      <c r="C234" s="181"/>
      <c r="D234" s="181"/>
      <c r="E234" s="181"/>
      <c r="F234" s="181"/>
      <c r="G234" s="181"/>
      <c r="H234" s="181"/>
      <c r="I234" s="181"/>
      <c r="J234" s="181"/>
      <c r="K234" s="182">
        <v>0</v>
      </c>
    </row>
    <row r="235" spans="1:11" s="59" customFormat="1">
      <c r="A235" s="175" t="s">
        <v>1639</v>
      </c>
      <c r="B235" s="177"/>
      <c r="C235" s="177"/>
      <c r="D235" s="176">
        <v>2307.19</v>
      </c>
      <c r="E235" s="178">
        <v>13.23</v>
      </c>
      <c r="F235" s="177"/>
      <c r="G235" s="177"/>
      <c r="H235" s="177"/>
      <c r="I235" s="177"/>
      <c r="J235" s="177"/>
      <c r="K235" s="176">
        <v>52552.29</v>
      </c>
    </row>
    <row r="236" spans="1:11" s="59" customFormat="1">
      <c r="A236" s="183" t="s">
        <v>1640</v>
      </c>
      <c r="B236" s="181"/>
      <c r="C236" s="181"/>
      <c r="D236" s="182">
        <v>488.19</v>
      </c>
      <c r="E236" s="181"/>
      <c r="F236" s="181"/>
      <c r="G236" s="181"/>
      <c r="H236" s="181"/>
      <c r="I236" s="181"/>
      <c r="J236" s="181"/>
      <c r="K236" s="180">
        <v>10251.99</v>
      </c>
    </row>
    <row r="237" spans="1:11" s="59" customFormat="1">
      <c r="A237" s="183" t="s">
        <v>1641</v>
      </c>
      <c r="B237" s="181"/>
      <c r="C237" s="181"/>
      <c r="D237" s="182">
        <v>488.19</v>
      </c>
      <c r="E237" s="181"/>
      <c r="F237" s="181"/>
      <c r="G237" s="181"/>
      <c r="H237" s="181"/>
      <c r="I237" s="181"/>
      <c r="J237" s="181"/>
      <c r="K237" s="180">
        <v>10251.99</v>
      </c>
    </row>
    <row r="238" spans="1:11" s="59" customFormat="1">
      <c r="A238" s="183" t="s">
        <v>1642</v>
      </c>
      <c r="B238" s="181"/>
      <c r="C238" s="181"/>
      <c r="D238" s="180">
        <v>1819</v>
      </c>
      <c r="E238" s="182">
        <v>13.23</v>
      </c>
      <c r="F238" s="181"/>
      <c r="G238" s="181"/>
      <c r="H238" s="181"/>
      <c r="I238" s="181"/>
      <c r="J238" s="181"/>
      <c r="K238" s="180">
        <v>42300.3</v>
      </c>
    </row>
    <row r="239" spans="1:11" s="59" customFormat="1">
      <c r="A239" s="183" t="s">
        <v>1643</v>
      </c>
      <c r="B239" s="181"/>
      <c r="C239" s="181"/>
      <c r="D239" s="180">
        <v>1103</v>
      </c>
      <c r="E239" s="181"/>
      <c r="F239" s="181"/>
      <c r="G239" s="181"/>
      <c r="H239" s="181"/>
      <c r="I239" s="181"/>
      <c r="J239" s="181"/>
      <c r="K239" s="180">
        <v>23163</v>
      </c>
    </row>
    <row r="240" spans="1:11" s="59" customFormat="1">
      <c r="A240" s="183" t="s">
        <v>1644</v>
      </c>
      <c r="B240" s="181"/>
      <c r="C240" s="181"/>
      <c r="D240" s="182">
        <v>716</v>
      </c>
      <c r="E240" s="182">
        <v>13.23</v>
      </c>
      <c r="F240" s="181"/>
      <c r="G240" s="181"/>
      <c r="H240" s="181"/>
      <c r="I240" s="181"/>
      <c r="J240" s="181"/>
      <c r="K240" s="180">
        <v>19137.3</v>
      </c>
    </row>
    <row r="241" spans="1:11" s="59" customFormat="1">
      <c r="A241" s="175" t="s">
        <v>1645</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1646</v>
      </c>
      <c r="B244" s="182">
        <v>273</v>
      </c>
      <c r="C244" s="181"/>
      <c r="D244" s="182">
        <v>0.03</v>
      </c>
      <c r="E244" s="187">
        <v>0.01</v>
      </c>
      <c r="F244" s="181"/>
      <c r="G244" s="181"/>
      <c r="H244" s="181"/>
      <c r="I244" s="181"/>
      <c r="J244" s="181"/>
      <c r="K244" s="182">
        <v>276.73</v>
      </c>
    </row>
    <row r="245" spans="1:11" s="59" customFormat="1">
      <c r="A245" s="181" t="s">
        <v>1647</v>
      </c>
      <c r="B245" s="180">
        <v>376005</v>
      </c>
      <c r="C245" s="181"/>
      <c r="D245" s="181"/>
      <c r="E245" s="181"/>
      <c r="F245" s="181"/>
      <c r="G245" s="181"/>
      <c r="H245" s="181"/>
      <c r="I245" s="181"/>
      <c r="J245" s="181"/>
      <c r="K245" s="180">
        <v>376005</v>
      </c>
    </row>
    <row r="246" spans="1:11" s="59" customFormat="1" ht="15" customHeight="1">
      <c r="A246" s="487" t="s">
        <v>1648</v>
      </c>
      <c r="B246" s="488"/>
      <c r="C246" s="488"/>
      <c r="D246" s="488"/>
      <c r="E246" s="488"/>
      <c r="F246" s="488"/>
      <c r="G246" s="488"/>
      <c r="H246" s="488"/>
      <c r="I246" s="488"/>
      <c r="J246" s="488"/>
      <c r="K246" s="489"/>
    </row>
    <row r="247" spans="1:11" s="59" customFormat="1"/>
    <row r="248" spans="1:11" s="59" customFormat="1" ht="30">
      <c r="A248" s="2" t="s">
        <v>1649</v>
      </c>
      <c r="B248" s="191" t="s">
        <v>529</v>
      </c>
      <c r="C248" s="191"/>
      <c r="D248" s="191" t="s">
        <v>537</v>
      </c>
      <c r="E248" s="191" t="s">
        <v>538</v>
      </c>
    </row>
    <row r="249" spans="1:11" s="59" customFormat="1">
      <c r="A249" s="165" t="s">
        <v>1650</v>
      </c>
      <c r="B249" s="192">
        <f>B154-C154</f>
        <v>788515.40999999992</v>
      </c>
      <c r="C249" s="192"/>
      <c r="D249" s="192">
        <f>D154</f>
        <v>19944.68</v>
      </c>
      <c r="E249" s="192">
        <f>E154</f>
        <v>264.16000000000003</v>
      </c>
    </row>
    <row r="250" spans="1:11" s="59" customFormat="1">
      <c r="A250" s="165" t="s">
        <v>1651</v>
      </c>
      <c r="B250" s="192">
        <f>B249*$C$60</f>
        <v>788515.40999999992</v>
      </c>
      <c r="C250" s="192"/>
      <c r="D250" s="192">
        <f>D249*$C$69</f>
        <v>558451.04</v>
      </c>
      <c r="E250" s="192">
        <f>E249*$C$70</f>
        <v>70002.400000000009</v>
      </c>
    </row>
    <row r="251" spans="1:11" s="59" customFormat="1">
      <c r="A251" s="165" t="s">
        <v>1652</v>
      </c>
      <c r="B251" s="192">
        <f>SUM(B250:E250)</f>
        <v>1416968.8499999999</v>
      </c>
      <c r="C251" s="192"/>
      <c r="D251" s="192"/>
      <c r="E251" s="192"/>
    </row>
    <row r="252" spans="1:11" s="59" customFormat="1"/>
    <row r="253" spans="1:11" s="59" customFormat="1"/>
    <row r="254" spans="1:11" s="59" customFormat="1">
      <c r="A254" s="193" t="s">
        <v>1653</v>
      </c>
      <c r="B254" s="51"/>
    </row>
    <row r="255" spans="1:11" s="59" customFormat="1">
      <c r="A255" s="59" t="s">
        <v>1654</v>
      </c>
    </row>
    <row r="256" spans="1:11" s="59" customFormat="1">
      <c r="A256" s="59" t="s">
        <v>1655</v>
      </c>
    </row>
    <row r="257" spans="1:4" s="59" customFormat="1"/>
    <row r="258" spans="1:4" s="59" customFormat="1">
      <c r="A258" s="59" t="s">
        <v>1656</v>
      </c>
      <c r="B258" s="59">
        <v>719</v>
      </c>
    </row>
    <row r="259" spans="1:4" s="59" customFormat="1">
      <c r="A259" s="59" t="s">
        <v>1657</v>
      </c>
      <c r="B259" s="59">
        <v>11</v>
      </c>
    </row>
    <row r="260" spans="1:4" s="59" customFormat="1">
      <c r="A260" s="59" t="s">
        <v>1658</v>
      </c>
      <c r="B260" s="194">
        <f>B259/B258*10^6</f>
        <v>15299.026425591099</v>
      </c>
    </row>
    <row r="261" spans="1:4" s="59" customFormat="1"/>
    <row r="262" spans="1:4" s="59" customFormat="1"/>
    <row r="263" spans="1:4" s="59" customFormat="1">
      <c r="A263" s="52" t="s">
        <v>1659</v>
      </c>
      <c r="B263" s="51"/>
      <c r="C263" s="51"/>
    </row>
    <row r="264" spans="1:4" s="59" customFormat="1">
      <c r="A264" s="59" t="s">
        <v>1660</v>
      </c>
      <c r="B264" s="194">
        <f>(B149-B251)/(2007-2000)*(2005-2000)+B251+B260</f>
        <v>1749351.5192827338</v>
      </c>
      <c r="C264" s="59" t="s">
        <v>1661</v>
      </c>
    </row>
    <row r="265" spans="1:4" s="59" customFormat="1">
      <c r="A265" s="59" t="s">
        <v>1662</v>
      </c>
      <c r="B265" s="59">
        <f>B264/B266</f>
        <v>1.3916388945402507</v>
      </c>
      <c r="C265" s="59" t="s">
        <v>1663</v>
      </c>
    </row>
    <row r="266" spans="1:4" s="59" customFormat="1">
      <c r="A266" s="59" t="s">
        <v>1664</v>
      </c>
      <c r="B266" s="194">
        <f>1257044141368.77/10^6</f>
        <v>1257044.14136877</v>
      </c>
      <c r="C266" s="59" t="s">
        <v>1665</v>
      </c>
      <c r="D266" s="59" t="s">
        <v>1762</v>
      </c>
    </row>
    <row r="267" spans="1:4" s="59" customFormat="1">
      <c r="A267" s="59" t="s">
        <v>1666</v>
      </c>
      <c r="B267" s="194">
        <f>6038976120915.99/10^6</f>
        <v>6038976.1209159903</v>
      </c>
      <c r="C267" s="59" t="s">
        <v>1665</v>
      </c>
    </row>
    <row r="268" spans="1:4" s="59" customFormat="1">
      <c r="A268" s="59" t="s">
        <v>1667</v>
      </c>
      <c r="B268" s="195">
        <v>0.33</v>
      </c>
      <c r="C268" s="59" t="s">
        <v>1668</v>
      </c>
    </row>
    <row r="269" spans="1:4" s="59" customFormat="1">
      <c r="A269" s="59" t="s">
        <v>1669</v>
      </c>
      <c r="B269" s="195">
        <v>0.35</v>
      </c>
      <c r="C269" s="59" t="s">
        <v>1668</v>
      </c>
    </row>
    <row r="270" spans="1:4" s="59" customFormat="1"/>
    <row r="271" spans="1:4" s="59" customFormat="1">
      <c r="A271" s="59" t="s">
        <v>1670</v>
      </c>
      <c r="B271" s="59">
        <f>B265*(1-B268)</f>
        <v>0.93239805934196784</v>
      </c>
    </row>
    <row r="272" spans="1:4" s="59" customFormat="1">
      <c r="A272" s="59" t="s">
        <v>1671</v>
      </c>
      <c r="B272" s="59">
        <f>B265*(1-B269)</f>
        <v>0.90456528145116299</v>
      </c>
    </row>
    <row r="273" spans="1:10" s="59" customFormat="1"/>
    <row r="274" spans="1:10" s="59" customFormat="1">
      <c r="A274" s="59" t="s">
        <v>1672</v>
      </c>
      <c r="B274" s="59">
        <f>B267*B271</f>
        <v>5630729.6155545544</v>
      </c>
      <c r="C274" s="59" t="s">
        <v>1661</v>
      </c>
    </row>
    <row r="275" spans="1:10" s="59" customFormat="1">
      <c r="A275" s="59" t="s">
        <v>1673</v>
      </c>
      <c r="B275" s="59">
        <f>B267*B272</f>
        <v>5462648.1344932253</v>
      </c>
      <c r="C275" s="59" t="s">
        <v>1661</v>
      </c>
    </row>
    <row r="276" spans="1:10" s="59" customFormat="1"/>
    <row r="277" spans="1:10" s="59" customFormat="1">
      <c r="A277" s="59" t="s">
        <v>1672</v>
      </c>
      <c r="B277" s="194">
        <f>B274/1000</f>
        <v>5630.7296155545546</v>
      </c>
      <c r="C277" s="59" t="s">
        <v>1674</v>
      </c>
    </row>
    <row r="278" spans="1:10" s="59" customFormat="1">
      <c r="A278" s="59" t="s">
        <v>1673</v>
      </c>
      <c r="B278" s="194">
        <f>B275/1000</f>
        <v>5462.6481344932254</v>
      </c>
      <c r="C278" s="59" t="s">
        <v>1674</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75">
      <c r="A307" s="208"/>
      <c r="B307" s="208"/>
      <c r="C307" s="208"/>
      <c r="D307" s="208"/>
      <c r="E307" s="208"/>
      <c r="F307" s="208"/>
      <c r="G307" s="208"/>
      <c r="H307" s="209"/>
      <c r="I307" s="209"/>
      <c r="J307" s="209"/>
      <c r="K307" s="209"/>
      <c r="L307" s="209"/>
      <c r="M307" s="210"/>
    </row>
    <row r="308" spans="1:13" s="18" customFormat="1" ht="15.75">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7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75">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75">
      <c r="A411" s="228"/>
      <c r="B411" s="209"/>
      <c r="C411" s="209"/>
      <c r="D411" s="209"/>
      <c r="E411" s="209"/>
      <c r="F411" s="210"/>
      <c r="G411" s="210"/>
    </row>
    <row r="412" spans="1:36" s="18" customFormat="1" ht="15.7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75">
      <c r="A496" s="211"/>
      <c r="B496" s="209"/>
      <c r="C496" s="209"/>
      <c r="D496" s="209"/>
      <c r="E496" s="209"/>
      <c r="F496" s="209"/>
      <c r="G496" s="210"/>
    </row>
    <row r="497" spans="1:7" s="18" customFormat="1" ht="15.75">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75">
      <c r="A531" s="227"/>
      <c r="B531" s="227"/>
      <c r="C531" s="209"/>
      <c r="D531" s="209"/>
      <c r="E531" s="209"/>
      <c r="F531" s="209"/>
      <c r="G531" s="209"/>
      <c r="H531" s="210"/>
    </row>
    <row r="532" spans="1:8" s="18" customFormat="1" ht="15.75">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7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xr:uid="{00000000-0002-0000-0900-000000000000}"/>
  </dataValidations>
  <hyperlinks>
    <hyperlink ref="A33" r:id="rId1" xr:uid="{00000000-0004-0000-0900-000000000000}"/>
    <hyperlink ref="A40" r:id="rId2" xr:uid="{00000000-0004-0000-0900-000001000000}"/>
    <hyperlink ref="A47" r:id="rId3" xr:uid="{00000000-0004-0000-0900-000002000000}"/>
    <hyperlink ref="A54" r:id="rId4" xr:uid="{00000000-0004-0000-0900-000003000000}"/>
    <hyperlink ref="A16" r:id="rId5" xr:uid="{00000000-0004-0000-0900-000004000000}"/>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94" t="s">
        <v>11</v>
      </c>
      <c r="B1" s="494"/>
      <c r="C1" s="494"/>
      <c r="D1" s="494"/>
      <c r="E1" s="494"/>
    </row>
    <row r="2" spans="1:5">
      <c r="A2" s="495" t="s">
        <v>166</v>
      </c>
      <c r="B2" s="495"/>
      <c r="C2" s="495"/>
      <c r="D2" s="495"/>
      <c r="E2" s="495"/>
    </row>
    <row r="19" spans="1:5">
      <c r="A19" s="5" t="s">
        <v>167</v>
      </c>
    </row>
    <row r="20" spans="1:5">
      <c r="A20" s="5">
        <v>155400</v>
      </c>
      <c r="B20" s="5" t="s">
        <v>168</v>
      </c>
    </row>
    <row r="21" spans="1:5">
      <c r="A21" s="495" t="s">
        <v>169</v>
      </c>
      <c r="B21" s="495"/>
      <c r="C21" s="495"/>
      <c r="D21" s="495"/>
      <c r="E21" s="495"/>
    </row>
    <row r="38" spans="1:5">
      <c r="A38" s="5" t="s">
        <v>167</v>
      </c>
    </row>
    <row r="39" spans="1:5">
      <c r="A39" s="5">
        <v>100800</v>
      </c>
      <c r="B39" s="5" t="s">
        <v>168</v>
      </c>
    </row>
    <row r="40" spans="1:5">
      <c r="A40" s="495" t="s">
        <v>170</v>
      </c>
      <c r="B40" s="495"/>
      <c r="C40" s="495"/>
      <c r="D40" s="495"/>
      <c r="E40" s="495"/>
    </row>
    <row r="57" spans="1:5" ht="15.75" thickBot="1">
      <c r="A57" s="5" t="s">
        <v>167</v>
      </c>
    </row>
    <row r="58" spans="1:5" ht="15.75" thickBot="1">
      <c r="A58" s="6">
        <v>194000</v>
      </c>
      <c r="B58" s="5" t="s">
        <v>171</v>
      </c>
    </row>
    <row r="60" spans="1:5">
      <c r="A60" s="494" t="s">
        <v>172</v>
      </c>
      <c r="B60" s="494"/>
      <c r="C60" s="494"/>
      <c r="D60" s="494"/>
      <c r="E60" s="494"/>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94" t="s">
        <v>173</v>
      </c>
      <c r="B89" s="494"/>
      <c r="C89" s="494"/>
      <c r="D89" s="494"/>
      <c r="E89" s="494"/>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94" t="s">
        <v>174</v>
      </c>
      <c r="B98" s="494"/>
      <c r="C98" s="494"/>
      <c r="D98" s="494"/>
      <c r="E98" s="494"/>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94" t="s">
        <v>176</v>
      </c>
      <c r="B109" s="494"/>
      <c r="C109" s="494"/>
      <c r="D109" s="494"/>
      <c r="E109" s="494"/>
    </row>
    <row r="110" spans="1:5" ht="15.75" thickBot="1"/>
    <row r="111" spans="1:5" ht="15.75" thickBot="1">
      <c r="A111" s="14">
        <f>A122</f>
        <v>0.20481927710843381</v>
      </c>
      <c r="B111" s="5" t="s">
        <v>407</v>
      </c>
    </row>
    <row r="113" spans="1:12">
      <c r="A113" s="494" t="s">
        <v>175</v>
      </c>
      <c r="B113" s="494"/>
      <c r="C113" s="494"/>
      <c r="D113" s="494"/>
      <c r="E113" s="494"/>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94" t="s">
        <v>408</v>
      </c>
      <c r="B124" s="494"/>
      <c r="C124" s="494"/>
      <c r="D124" s="494"/>
      <c r="E124" s="494"/>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94" t="s">
        <v>106</v>
      </c>
      <c r="B134" s="494"/>
      <c r="C134" s="494"/>
      <c r="D134" s="494"/>
      <c r="E134" s="494"/>
    </row>
    <row r="135" spans="1:12">
      <c r="A135" s="21" t="s">
        <v>423</v>
      </c>
      <c r="B135" s="22"/>
      <c r="C135" s="22"/>
      <c r="D135" s="22"/>
      <c r="E135" s="22"/>
      <c r="F135" s="22"/>
      <c r="G135" s="22"/>
    </row>
    <row r="136" spans="1:12" ht="15.75">
      <c r="A136" s="23"/>
      <c r="B136" s="491" t="s">
        <v>424</v>
      </c>
      <c r="C136" s="492"/>
      <c r="D136" s="492"/>
      <c r="E136" s="493"/>
      <c r="F136" s="22"/>
      <c r="G136" s="22"/>
    </row>
    <row r="137" spans="1:12" ht="15.75">
      <c r="A137" s="24"/>
      <c r="B137" s="491" t="s">
        <v>425</v>
      </c>
      <c r="C137" s="493"/>
      <c r="D137" s="491" t="s">
        <v>426</v>
      </c>
      <c r="E137" s="493"/>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4" t="s">
        <v>179</v>
      </c>
      <c r="B165" s="494"/>
      <c r="C165" s="494"/>
      <c r="D165" s="494"/>
      <c r="E165" s="494"/>
    </row>
    <row r="166" spans="1:7" ht="15.75" thickBot="1">
      <c r="A166" s="18" t="s">
        <v>180</v>
      </c>
      <c r="B166" s="12">
        <v>0.4</v>
      </c>
    </row>
    <row r="167" spans="1:7" ht="15.75" thickBot="1">
      <c r="A167" s="5" t="s">
        <v>181</v>
      </c>
      <c r="B167" s="39">
        <f>(1+B166)^(1/(2020-2010))-1</f>
        <v>3.4219694129380196E-2</v>
      </c>
    </row>
    <row r="168" spans="1:7">
      <c r="B168" s="40"/>
    </row>
    <row r="169" spans="1:7">
      <c r="A169" s="494" t="s">
        <v>415</v>
      </c>
      <c r="B169" s="494"/>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94" t="s">
        <v>186</v>
      </c>
      <c r="B174" s="494"/>
      <c r="C174" s="494"/>
      <c r="D174" s="494"/>
      <c r="E174" s="494"/>
    </row>
    <row r="175" spans="1:7" ht="15.75" thickBot="1">
      <c r="A175" s="18" t="s">
        <v>422</v>
      </c>
      <c r="B175" s="40">
        <v>0.1246</v>
      </c>
    </row>
    <row r="176" spans="1:7" ht="15.75" thickBot="1">
      <c r="A176" s="18" t="s">
        <v>419</v>
      </c>
      <c r="B176" s="39">
        <f>1-B175</f>
        <v>0.87539999999999996</v>
      </c>
    </row>
    <row r="178" spans="1:5">
      <c r="A178" s="494" t="s">
        <v>182</v>
      </c>
      <c r="B178" s="494"/>
      <c r="C178" s="494"/>
      <c r="D178" s="494"/>
      <c r="E178" s="494"/>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94" t="s">
        <v>184</v>
      </c>
      <c r="B183" s="494"/>
      <c r="C183" s="494"/>
      <c r="D183" s="494"/>
      <c r="E183" s="494"/>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94" t="s">
        <v>196</v>
      </c>
      <c r="B191" s="494"/>
      <c r="C191" s="494"/>
      <c r="D191" s="494"/>
      <c r="E191" s="494"/>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4" t="s">
        <v>1403</v>
      </c>
    </row>
    <row r="201" spans="1:9">
      <c r="A201" s="126" t="s">
        <v>1423</v>
      </c>
      <c r="B201" s="490" t="s">
        <v>1406</v>
      </c>
      <c r="C201" s="490"/>
      <c r="D201" s="490"/>
      <c r="E201" s="490"/>
      <c r="F201" s="490"/>
      <c r="G201" s="490"/>
      <c r="H201" s="490"/>
      <c r="I201" s="490"/>
    </row>
    <row r="202" spans="1:9">
      <c r="A202" s="52" t="s">
        <v>1407</v>
      </c>
      <c r="B202" s="52" t="s">
        <v>1408</v>
      </c>
      <c r="C202" s="52" t="s">
        <v>1409</v>
      </c>
      <c r="D202" s="52" t="s">
        <v>1410</v>
      </c>
      <c r="E202" s="52" t="s">
        <v>660</v>
      </c>
      <c r="F202" s="52" t="s">
        <v>91</v>
      </c>
      <c r="G202" s="52" t="s">
        <v>1411</v>
      </c>
      <c r="H202" s="52" t="s">
        <v>1412</v>
      </c>
      <c r="I202" s="52" t="s">
        <v>1413</v>
      </c>
    </row>
    <row r="203" spans="1:9">
      <c r="A203" s="52" t="s">
        <v>1414</v>
      </c>
      <c r="B203" s="59">
        <v>0</v>
      </c>
      <c r="C203" s="59">
        <v>6</v>
      </c>
      <c r="D203" s="59">
        <v>9</v>
      </c>
      <c r="E203" s="59">
        <v>25</v>
      </c>
      <c r="F203" s="59">
        <v>21</v>
      </c>
      <c r="G203" s="59">
        <v>215</v>
      </c>
      <c r="H203" s="59">
        <v>81</v>
      </c>
      <c r="I203" s="59">
        <v>134</v>
      </c>
    </row>
    <row r="204" spans="1:9">
      <c r="A204" s="52" t="s">
        <v>1415</v>
      </c>
      <c r="B204" s="59">
        <v>4</v>
      </c>
      <c r="C204" s="59">
        <v>3</v>
      </c>
      <c r="D204" s="59">
        <v>15</v>
      </c>
      <c r="E204" s="59">
        <v>40</v>
      </c>
      <c r="F204" s="59">
        <v>43</v>
      </c>
      <c r="G204" s="59">
        <v>163</v>
      </c>
      <c r="H204" s="59">
        <v>56</v>
      </c>
      <c r="I204" s="59">
        <v>94</v>
      </c>
    </row>
    <row r="205" spans="1:9" ht="15.75" thickBot="1">
      <c r="A205" s="44" t="s">
        <v>1416</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9" t="s">
        <v>1417</v>
      </c>
      <c r="B206" s="14">
        <f>SUM(G205:H205)/SUM(G203:H203)</f>
        <v>-0.26013513513513514</v>
      </c>
    </row>
    <row r="207" spans="1:9" ht="15.75" thickBot="1">
      <c r="A207" s="115" t="s">
        <v>1418</v>
      </c>
      <c r="B207" s="14">
        <f>I205/I203</f>
        <v>-0.29850746268656714</v>
      </c>
    </row>
    <row r="209" spans="1:9">
      <c r="A209" s="126" t="s">
        <v>1424</v>
      </c>
      <c r="B209" s="490" t="s">
        <v>1406</v>
      </c>
      <c r="C209" s="490"/>
      <c r="D209" s="490"/>
      <c r="E209" s="490"/>
      <c r="F209" s="490"/>
      <c r="G209" s="490"/>
      <c r="H209" s="490"/>
      <c r="I209" s="490"/>
    </row>
    <row r="210" spans="1:9">
      <c r="A210" s="52" t="s">
        <v>1407</v>
      </c>
      <c r="B210" s="52" t="s">
        <v>1408</v>
      </c>
      <c r="C210" s="52" t="s">
        <v>1409</v>
      </c>
      <c r="D210" s="52" t="s">
        <v>1410</v>
      </c>
      <c r="E210" s="52" t="s">
        <v>660</v>
      </c>
      <c r="F210" s="52" t="s">
        <v>91</v>
      </c>
      <c r="G210" s="52" t="s">
        <v>1411</v>
      </c>
      <c r="H210" s="52" t="s">
        <v>1412</v>
      </c>
      <c r="I210" s="52" t="s">
        <v>1413</v>
      </c>
    </row>
    <row r="211" spans="1:9">
      <c r="A211" s="52" t="s">
        <v>1414</v>
      </c>
      <c r="B211" s="59">
        <v>0</v>
      </c>
      <c r="C211" s="59">
        <v>17</v>
      </c>
      <c r="D211" s="59">
        <v>18</v>
      </c>
      <c r="E211" s="59">
        <v>22</v>
      </c>
      <c r="F211" s="59">
        <v>12</v>
      </c>
      <c r="G211" s="59">
        <v>73</v>
      </c>
      <c r="H211" s="59">
        <v>21</v>
      </c>
      <c r="I211" s="59">
        <v>21</v>
      </c>
    </row>
    <row r="212" spans="1:9">
      <c r="A212" s="52" t="s">
        <v>1415</v>
      </c>
      <c r="B212" s="59">
        <v>0</v>
      </c>
      <c r="C212" s="59">
        <v>15</v>
      </c>
      <c r="D212" s="59">
        <v>22</v>
      </c>
      <c r="E212" s="59">
        <v>39</v>
      </c>
      <c r="F212" s="59">
        <v>23</v>
      </c>
      <c r="G212" s="59">
        <v>51</v>
      </c>
      <c r="H212" s="59">
        <v>17</v>
      </c>
      <c r="I212" s="59">
        <v>19</v>
      </c>
    </row>
    <row r="213" spans="1:9" ht="15.75" thickBot="1">
      <c r="A213" s="44" t="s">
        <v>1416</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9" t="s">
        <v>1417</v>
      </c>
      <c r="B214" s="14">
        <f>SUM(G213:H213)/SUM(G211:H211)</f>
        <v>-0.27659574468085107</v>
      </c>
    </row>
    <row r="215" spans="1:9" ht="15.75" thickBot="1">
      <c r="A215" s="115" t="s">
        <v>1418</v>
      </c>
      <c r="B215" s="14">
        <f>I213/I211</f>
        <v>-9.5238095238095233E-2</v>
      </c>
    </row>
    <row r="217" spans="1:9">
      <c r="A217" s="125" t="s">
        <v>1425</v>
      </c>
      <c r="B217" s="490" t="s">
        <v>1406</v>
      </c>
      <c r="C217" s="490"/>
      <c r="D217" s="490"/>
      <c r="E217" s="490"/>
    </row>
    <row r="218" spans="1:9">
      <c r="A218" s="52" t="s">
        <v>1407</v>
      </c>
      <c r="B218" s="52" t="s">
        <v>1419</v>
      </c>
      <c r="C218" s="52" t="s">
        <v>1420</v>
      </c>
      <c r="D218" s="52" t="s">
        <v>1421</v>
      </c>
      <c r="E218" s="52" t="s">
        <v>91</v>
      </c>
    </row>
    <row r="219" spans="1:9">
      <c r="A219" s="52" t="s">
        <v>1414</v>
      </c>
      <c r="B219" s="59">
        <v>112</v>
      </c>
      <c r="C219" s="59">
        <v>16</v>
      </c>
      <c r="D219" s="59">
        <v>9</v>
      </c>
      <c r="E219" s="59">
        <v>134</v>
      </c>
    </row>
    <row r="220" spans="1:9">
      <c r="A220" s="52" t="s">
        <v>1415</v>
      </c>
      <c r="B220" s="59">
        <v>87</v>
      </c>
      <c r="C220" s="59">
        <v>17</v>
      </c>
      <c r="D220" s="59">
        <v>9</v>
      </c>
      <c r="E220" s="59">
        <v>151</v>
      </c>
    </row>
    <row r="221" spans="1:9" ht="15.75" thickBot="1">
      <c r="A221" s="44" t="s">
        <v>1416</v>
      </c>
      <c r="B221" s="5">
        <f>B220-B219</f>
        <v>-25</v>
      </c>
      <c r="C221" s="5">
        <f t="shared" ref="C221:E221" si="9">C220-C219</f>
        <v>1</v>
      </c>
      <c r="D221" s="5">
        <f t="shared" si="9"/>
        <v>0</v>
      </c>
      <c r="E221" s="5">
        <f t="shared" si="9"/>
        <v>17</v>
      </c>
    </row>
    <row r="222" spans="1:9" ht="15.75" thickBot="1">
      <c r="A222" s="115" t="s">
        <v>1422</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2021-09-08T20:12:06Z</dcterms:modified>
</cp:coreProperties>
</file>