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RTMF\"/>
    </mc:Choice>
  </mc:AlternateContent>
  <bookViews>
    <workbookView xWindow="0" yWindow="0" windowWidth="19200" windowHeight="5730"/>
  </bookViews>
  <sheets>
    <sheet name="About" sheetId="1" r:id="rId1"/>
    <sheet name="IndiaCalcs- Web Guidance" sheetId="4" r:id="rId2"/>
    <sheet name="RTMF-passengers" sheetId="2" r:id="rId3"/>
    <sheet name="RTMF-freight" sheetId="3" r:id="rId4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E2" i="2"/>
  <c r="E7" i="2" s="1"/>
  <c r="C2" i="2"/>
  <c r="C7" i="2" s="1"/>
  <c r="H6" i="4"/>
  <c r="I3" i="4"/>
  <c r="F8" i="4"/>
  <c r="G8" i="4" s="1"/>
  <c r="E8" i="4"/>
  <c r="F7" i="4"/>
  <c r="E7" i="4"/>
  <c r="F6" i="4"/>
  <c r="G6" i="4" s="1"/>
  <c r="E6" i="4"/>
  <c r="F5" i="4"/>
  <c r="E5" i="4"/>
  <c r="F4" i="4"/>
  <c r="E4" i="4"/>
  <c r="E9" i="4" s="1"/>
  <c r="G3" i="4"/>
  <c r="G7" i="4" l="1"/>
  <c r="F9" i="4"/>
  <c r="G5" i="4"/>
  <c r="G4" i="4"/>
  <c r="J7" i="4"/>
  <c r="J6" i="4"/>
  <c r="J8" i="4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<sst xmlns="http://schemas.openxmlformats.org/spreadsheetml/2006/main" count="73" uniqueCount="51">
  <si>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</si>
  <si>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</si>
  <si>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</si>
  <si>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</si>
  <si>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</si>
  <si>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</si>
  <si>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</si>
  <si>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</si>
  <si>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</si>
  <si>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</si>
  <si>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</si>
  <si>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</si>
  <si>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</si>
  <si>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</si>
  <si>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</si>
  <si>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</si>
  <si>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</si>
  <si>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</si>
  <si>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</si>
  <si>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</si>
  <si>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</si>
  <si>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</si>
  <si>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</si>
  <si>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</si>
  <si>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</si>
  <si>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</si>
  <si>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</si>
  <si>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</si>
  <si>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</si>
  <si>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</si>
  <si>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</si>
  <si>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BAU</t>
  </si>
  <si>
    <t>Cars</t>
  </si>
  <si>
    <t>2ws</t>
  </si>
  <si>
    <t>3ws</t>
  </si>
  <si>
    <t>bus</t>
  </si>
  <si>
    <t>nmt</t>
  </si>
  <si>
    <t>change</t>
  </si>
  <si>
    <t>shift-to</t>
  </si>
  <si>
    <t>shift-from</t>
  </si>
  <si>
    <t>ratios of target modes</t>
  </si>
  <si>
    <t>Sustainable Scenario</t>
  </si>
  <si>
    <t>Mode shares in 2050</t>
  </si>
  <si>
    <t xml:space="preserve">Source: </t>
  </si>
  <si>
    <t>https://orbit.dtu.dk/files/120569095/Transport_Scenarios_for_India.pdf</t>
  </si>
  <si>
    <t>Passenger Private Transport</t>
  </si>
  <si>
    <t>Freight HDVs</t>
  </si>
  <si>
    <t xml:space="preserve">"In the High Rail Scenario, a modal shift to </t>
  </si>
  <si>
    <t xml:space="preserve">rail occurs.. in freight transport (mainly) away </t>
  </si>
  <si>
    <t>from heavy trucks"</t>
  </si>
  <si>
    <t>https://www.iea.org/reports/the-future-of-rail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</si>
</sst>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 applyFill="1"/>
    <xf numFmtId="164" fontId="0" fillId="2" borderId="0" xfId="0" applyNumberFormat="1" applyFill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0</xdr:rowOff>
    </xdr:from>
    <xdr:to>
      <xdr:col>18</xdr:col>
      <xdr:colOff>172463</xdr:colOff>
      <xdr:row>13</xdr:row>
      <xdr:rowOff>182544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E3A85D-E566-4907-8CCC-8D20F9F0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5" y="0"/>
          <a:ext cx="4954013" cy="26590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161925</xdr:rowOff>
    </xdr:from>
    <xdr:to>
      <xdr:col>11</xdr:col>
      <xdr:colOff>548377</xdr:colOff>
      <xdr:row>37</xdr:row>
      <xdr:rowOff>10094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61108-1913-413A-A894-2E04D3DC4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3400425"/>
          <a:ext cx="5863327" cy="3658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3" workbookViewId="0">
      <selection activeCell="C25" sqref="C25"/>
    </sheetView>
  </sheetViews>
  <sheetFormatPr defaultRowHeight="14.25" x14ac:dyDescent="0.45"/>
  <cols>
    <col min="2" max="2" width="18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22</v>
      </c>
    </row>
    <row r="9" spans="1:2" x14ac:dyDescent="0.45">
      <c r="A9" s="1" t="s">
        <v>9</v>
      </c>
    </row>
    <row r="10" spans="1:2" x14ac:dyDescent="0.45">
      <c r="A10" t="s">
        <v>12</v>
      </c>
    </row>
    <row r="11" spans="1:2" x14ac:dyDescent="0.45">
      <c r="A11" t="s">
        <v>19</v>
      </c>
    </row>
    <row r="12" spans="1:2" x14ac:dyDescent="0.45">
      <c r="A12" t="s">
        <v>13</v>
      </c>
    </row>
    <row r="13" spans="1:2" x14ac:dyDescent="0.45">
      <c r="A13" t="s">
        <v>10</v>
      </c>
    </row>
    <row r="15" spans="1:2" x14ac:dyDescent="0.45">
      <c r="A15" t="s">
        <v>14</v>
      </c>
    </row>
    <row r="16" spans="1:2" x14ac:dyDescent="0.45">
      <c r="A16" t="s">
        <v>15</v>
      </c>
    </row>
    <row r="17" spans="1:3" x14ac:dyDescent="0.45">
      <c r="A17" t="s">
        <v>16</v>
      </c>
    </row>
    <row r="18" spans="1:3" x14ac:dyDescent="0.45">
      <c r="A18" t="s">
        <v>17</v>
      </c>
    </row>
    <row r="19" spans="1:3" x14ac:dyDescent="0.45">
      <c r="A19" t="s">
        <v>18</v>
      </c>
    </row>
    <row r="21" spans="1:3" x14ac:dyDescent="0.45">
      <c r="A21" s="2" t="s">
        <v>20</v>
      </c>
    </row>
    <row r="22" spans="1:3" x14ac:dyDescent="0.45">
      <c r="A22" s="2" t="s">
        <v>21</v>
      </c>
    </row>
    <row r="23" spans="1:3" x14ac:dyDescent="0.45">
      <c r="A23" s="2"/>
    </row>
    <row r="24" spans="1:3" x14ac:dyDescent="0.45">
      <c r="A24" s="2" t="s">
        <v>23</v>
      </c>
    </row>
    <row r="25" spans="1:3" x14ac:dyDescent="0.45">
      <c r="A25" s="2" t="s">
        <v>30</v>
      </c>
    </row>
    <row r="26" spans="1:3" x14ac:dyDescent="0.45">
      <c r="A26" s="2"/>
      <c r="B26" s="1" t="s">
        <v>24</v>
      </c>
      <c r="C26" t="s">
        <v>27</v>
      </c>
    </row>
    <row r="27" spans="1:3" x14ac:dyDescent="0.45">
      <c r="A27" s="2"/>
      <c r="B27" s="1" t="s">
        <v>25</v>
      </c>
      <c r="C27" t="s">
        <v>28</v>
      </c>
    </row>
    <row r="28" spans="1:3" x14ac:dyDescent="0.4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11" sqref="F11"/>
    </sheetView>
  </sheetViews>
  <sheetFormatPr defaultRowHeight="14.25" x14ac:dyDescent="0.45"/>
  <cols>
    <col min="1" max="1" width="9.265625" customWidth="1"/>
    <col min="6" max="6" width="19.59765625" bestFit="1" customWidth="1"/>
    <col min="9" max="9" width="12.59765625" customWidth="1"/>
    <col min="10" max="10" width="20.1328125" customWidth="1"/>
  </cols>
  <sheetData>
    <row r="1" spans="1:12" x14ac:dyDescent="0.45">
      <c r="A1" s="7" t="s">
        <v>45</v>
      </c>
      <c r="B1" s="8"/>
      <c r="C1" s="8"/>
      <c r="E1" s="17" t="s">
        <v>42</v>
      </c>
      <c r="F1" s="17"/>
    </row>
    <row r="2" spans="1:12" x14ac:dyDescent="0.45">
      <c r="E2" s="11" t="s">
        <v>31</v>
      </c>
      <c r="F2" s="11" t="s">
        <v>41</v>
      </c>
      <c r="G2" s="12" t="s">
        <v>37</v>
      </c>
      <c r="H2" s="12" t="s">
        <v>38</v>
      </c>
      <c r="I2" s="12" t="s">
        <v>39</v>
      </c>
      <c r="J2" s="12" t="s">
        <v>40</v>
      </c>
    </row>
    <row r="3" spans="1:12" x14ac:dyDescent="0.45">
      <c r="D3" s="1" t="s">
        <v>32</v>
      </c>
      <c r="E3" s="9">
        <v>25</v>
      </c>
      <c r="F3" s="9">
        <v>19</v>
      </c>
      <c r="G3" s="13">
        <f t="shared" ref="G3:G8" si="0">F3-E3</f>
        <v>-6</v>
      </c>
      <c r="H3" s="13"/>
      <c r="I3" s="13">
        <f>SUM(G3:G5)</f>
        <v>-13</v>
      </c>
      <c r="J3" s="9"/>
    </row>
    <row r="4" spans="1:12" x14ac:dyDescent="0.45">
      <c r="D4" s="1" t="s">
        <v>33</v>
      </c>
      <c r="E4" s="9">
        <f>52-E3</f>
        <v>27</v>
      </c>
      <c r="F4" s="9">
        <f>40-F3</f>
        <v>21</v>
      </c>
      <c r="G4" s="13">
        <f t="shared" si="0"/>
        <v>-6</v>
      </c>
      <c r="H4" s="13"/>
      <c r="I4" s="13"/>
      <c r="J4" s="9"/>
    </row>
    <row r="5" spans="1:12" x14ac:dyDescent="0.45">
      <c r="D5" s="1" t="s">
        <v>34</v>
      </c>
      <c r="E5" s="9">
        <f>58-52</f>
        <v>6</v>
      </c>
      <c r="F5" s="9">
        <f>45-40</f>
        <v>5</v>
      </c>
      <c r="G5" s="13">
        <f t="shared" si="0"/>
        <v>-1</v>
      </c>
      <c r="H5" s="13"/>
      <c r="I5" s="13"/>
      <c r="J5" s="9"/>
    </row>
    <row r="6" spans="1:12" x14ac:dyDescent="0.45">
      <c r="D6" s="1" t="s">
        <v>35</v>
      </c>
      <c r="E6" s="9">
        <f>82-58</f>
        <v>24</v>
      </c>
      <c r="F6" s="9">
        <f>77-45</f>
        <v>32</v>
      </c>
      <c r="G6" s="14">
        <f t="shared" si="0"/>
        <v>8</v>
      </c>
      <c r="H6" s="14">
        <f>SUM(G6:G8)</f>
        <v>13</v>
      </c>
      <c r="I6" s="9"/>
      <c r="J6" s="10">
        <f>G6/$H$6</f>
        <v>0.61538461538461542</v>
      </c>
    </row>
    <row r="7" spans="1:12" x14ac:dyDescent="0.45">
      <c r="D7" s="1" t="s">
        <v>6</v>
      </c>
      <c r="E7" s="9">
        <f>91-82</f>
        <v>9</v>
      </c>
      <c r="F7" s="9">
        <f>88-77</f>
        <v>11</v>
      </c>
      <c r="G7" s="14">
        <f t="shared" si="0"/>
        <v>2</v>
      </c>
      <c r="H7" s="14"/>
      <c r="I7" s="9"/>
      <c r="J7" s="10">
        <f>G7/$H$6</f>
        <v>0.15384615384615385</v>
      </c>
    </row>
    <row r="8" spans="1:12" x14ac:dyDescent="0.45">
      <c r="D8" s="1" t="s">
        <v>36</v>
      </c>
      <c r="E8" s="9">
        <f>100-91</f>
        <v>9</v>
      </c>
      <c r="F8" s="9">
        <f>100-88</f>
        <v>12</v>
      </c>
      <c r="G8" s="14">
        <f t="shared" si="0"/>
        <v>3</v>
      </c>
      <c r="H8" s="14"/>
      <c r="I8" s="9"/>
      <c r="J8" s="10">
        <f>G8/$H$6</f>
        <v>0.23076923076923078</v>
      </c>
    </row>
    <row r="9" spans="1:12" x14ac:dyDescent="0.45">
      <c r="E9" s="9">
        <f>SUM(E3:E8)</f>
        <v>100</v>
      </c>
      <c r="F9" s="9">
        <f>SUM(F3:F8)</f>
        <v>100</v>
      </c>
      <c r="G9" s="9"/>
      <c r="H9" s="9"/>
      <c r="I9" s="9"/>
      <c r="J9" s="9"/>
    </row>
    <row r="16" spans="1:12" x14ac:dyDescent="0.45">
      <c r="K16" t="s">
        <v>43</v>
      </c>
      <c r="L16" t="s">
        <v>44</v>
      </c>
    </row>
    <row r="19" spans="1:2" x14ac:dyDescent="0.45">
      <c r="A19" s="7" t="s">
        <v>46</v>
      </c>
      <c r="B19" s="8"/>
    </row>
    <row r="21" spans="1:2" x14ac:dyDescent="0.45">
      <c r="A21" t="s">
        <v>47</v>
      </c>
    </row>
    <row r="22" spans="1:2" x14ac:dyDescent="0.45">
      <c r="A22" t="s">
        <v>48</v>
      </c>
    </row>
    <row r="23" spans="1:2" x14ac:dyDescent="0.45">
      <c r="A23" t="s">
        <v>49</v>
      </c>
    </row>
    <row r="39" spans="6:7" x14ac:dyDescent="0.45">
      <c r="F39" t="s">
        <v>43</v>
      </c>
      <c r="G39" t="s">
        <v>50</v>
      </c>
    </row>
  </sheetData>
  <mergeCells count="1">
    <mergeCell ref="E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8"/>
  <sheetViews>
    <sheetView workbookViewId="0">
      <selection activeCell="E6" sqref="E6"/>
    </sheetView>
  </sheetViews>
  <sheetFormatPr defaultRowHeight="14.25" x14ac:dyDescent="0.45"/>
  <cols>
    <col min="1" max="1" width="22.3984375" customWidth="1"/>
    <col min="7" max="7" width="11.59765625" customWidth="1"/>
    <col min="8" max="8" width="9.1328125" customWidth="1"/>
  </cols>
  <sheetData>
    <row r="1" spans="1:9" x14ac:dyDescent="0.4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45">
      <c r="A2" s="1" t="s">
        <v>3</v>
      </c>
      <c r="B2" s="4">
        <v>0</v>
      </c>
      <c r="C2" s="15">
        <f>'IndiaCalcs- Web Guidance'!J6</f>
        <v>0.61538461538461542</v>
      </c>
      <c r="D2" s="4">
        <v>0</v>
      </c>
      <c r="E2" s="15">
        <f>'IndiaCalcs- Web Guidance'!J7</f>
        <v>0.15384615384615385</v>
      </c>
      <c r="F2" s="4">
        <v>0</v>
      </c>
      <c r="G2" s="4">
        <v>0</v>
      </c>
      <c r="H2" s="4"/>
      <c r="I2" s="16">
        <f>1-SUM(B2:G2)</f>
        <v>0.23076923076923073</v>
      </c>
    </row>
    <row r="3" spans="1:9" x14ac:dyDescent="0.4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4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4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4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45">
      <c r="A7" s="1" t="s">
        <v>8</v>
      </c>
      <c r="B7" s="4">
        <v>0</v>
      </c>
      <c r="C7" s="15">
        <f>C2</f>
        <v>0.61538461538461542</v>
      </c>
      <c r="D7" s="4">
        <v>0</v>
      </c>
      <c r="E7" s="15">
        <f>E2</f>
        <v>0.15384615384615385</v>
      </c>
      <c r="F7" s="4">
        <v>0</v>
      </c>
      <c r="G7" s="4">
        <v>0</v>
      </c>
      <c r="H7" s="4"/>
      <c r="I7" s="16">
        <f t="shared" si="0"/>
        <v>0.23076923076923073</v>
      </c>
    </row>
    <row r="8" spans="1:9" x14ac:dyDescent="0.4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8"/>
  <sheetViews>
    <sheetView workbookViewId="0">
      <selection activeCell="G3" sqref="G3"/>
    </sheetView>
  </sheetViews>
  <sheetFormatPr defaultRowHeight="14.25" x14ac:dyDescent="0.45"/>
  <cols>
    <col min="1" max="1" width="22.3984375" customWidth="1"/>
    <col min="7" max="7" width="11.59765625" customWidth="1"/>
    <col min="8" max="8" width="9.1328125" customWidth="1"/>
  </cols>
  <sheetData>
    <row r="1" spans="1:9" x14ac:dyDescent="0.4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45">
      <c r="A2" s="1" t="s">
        <v>3</v>
      </c>
      <c r="B2" s="4">
        <v>0</v>
      </c>
      <c r="C2" s="4">
        <v>0.5</v>
      </c>
      <c r="D2" s="4">
        <v>0</v>
      </c>
      <c r="E2" s="4">
        <v>0.5</v>
      </c>
      <c r="F2" s="4">
        <v>0</v>
      </c>
      <c r="G2" s="4">
        <v>0</v>
      </c>
      <c r="H2" s="4"/>
      <c r="I2" s="6">
        <f>1-SUM(B2:G2)</f>
        <v>0</v>
      </c>
    </row>
    <row r="3" spans="1:9" x14ac:dyDescent="0.45">
      <c r="A3" s="1" t="s">
        <v>4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/>
      <c r="I3" s="6">
        <f t="shared" ref="I3:I7" si="0">1-SUM(B3:G3)</f>
        <v>0</v>
      </c>
    </row>
    <row r="4" spans="1:9" x14ac:dyDescent="0.4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4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4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45">
      <c r="A7" s="1" t="s">
        <v>8</v>
      </c>
      <c r="B7" s="4">
        <v>0</v>
      </c>
      <c r="C7" s="4">
        <v>0.33</v>
      </c>
      <c r="D7" s="4">
        <v>0</v>
      </c>
      <c r="E7" s="4">
        <v>0.33</v>
      </c>
      <c r="F7" s="4">
        <v>0</v>
      </c>
      <c r="G7" s="4">
        <v>0</v>
      </c>
      <c r="H7" s="4"/>
      <c r="I7" s="6">
        <f t="shared" si="0"/>
        <v>0.33999999999999997</v>
      </c>
    </row>
    <row r="8" spans="1:9" x14ac:dyDescent="0.4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IndiaCalcs- Web Guidance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2020-11-07T00:32:00Z</dcterms:created>
  <dcterms:modified xsi:type="dcterms:W3CDTF">2021-06-30T15:44:58Z</dcterms:modified>
</cp:coreProperties>
</file>