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24226"/>
  <mc:AlternateContent xmlns:mc="http://schemas.openxmlformats.org/markup-compatibility/2006">
    <mc:Choice Requires="x15">
      <x15ac:absPath xmlns:x15ac="http://schemas.microsoft.com/office/spreadsheetml/2010/11/ac" url="C:\Users\MeganMahajan\Documents\eps-india\InputData\elec\BRPSDbS\"/>
    </mc:Choice>
  </mc:AlternateContent>
  <xr:revisionPtr revIDLastSave="0" documentId="13_ncr:1_{4E3B25AA-DAD3-4F7E-9155-ECE2A0ADE1CB}" xr6:coauthVersionLast="47" xr6:coauthVersionMax="47" xr10:uidLastSave="{00000000-0000-0000-0000-000000000000}"/>
  <bookViews>
    <workbookView xWindow="28680" yWindow="-120" windowWidth="29040" windowHeight="17520" firstSheet="3" activeTab="4" xr2:uid="{00000000-000D-0000-FFFF-FFFF00000000}"/>
  </bookViews>
  <sheets>
    <sheet name="About" sheetId="1" r:id="rId1"/>
    <sheet name="India Data" sheetId="29" r:id="rId2"/>
    <sheet name="India's generation numbers" sheetId="31" r:id="rId3"/>
    <sheet name="RPO State forecasts" sheetId="32" r:id="rId4"/>
    <sheet name="BRPSDbS-electricity-shares" sheetId="25" r:id="rId5"/>
    <sheet name="BRPSDbS-RPS-percentages" sheetId="24" r:id="rId6"/>
    <sheet name="Not Used -&gt;" sheetId="28" r:id="rId7"/>
    <sheet name="EIA 2020 ESRAP Table 10" sheetId="23" r:id="rId8"/>
    <sheet name="BNL_RPS Targets (%)" sheetId="19" r:id="rId9"/>
    <sheet name="BNL calcs" sheetId="21" r:id="rId10"/>
  </sheets>
  <definedNames>
    <definedName name="_xlnm._FilterDatabase" localSheetId="8" hidden="1">'BNL_RPS Targets (%)'!$A$25:$BG$122</definedName>
    <definedName name="_xlnm._FilterDatabase" localSheetId="7" hidden="1">'EIA 2020 ESRAP Table 10'!$A$3:$G$3353</definedName>
    <definedName name="ExternalData_1" localSheetId="2" hidden="1">'India''s generation numbers'!$A$1:$E$49</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 localSheetId="7">#REF!</definedName>
    <definedName name="Net_Generation_by_State__Type_of_Producer__Energy_Sourc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16" i="32" l="1"/>
  <c r="AB15" i="32"/>
  <c r="AB14" i="32"/>
  <c r="AB13" i="32"/>
  <c r="AB12" i="32"/>
  <c r="AB11" i="32"/>
  <c r="AB10" i="32"/>
  <c r="AB9" i="32"/>
  <c r="AB8" i="32"/>
  <c r="AB7" i="32"/>
  <c r="AB6" i="32"/>
  <c r="J36" i="32"/>
  <c r="K36" i="32" s="1"/>
  <c r="L36" i="32" s="1"/>
  <c r="M36" i="32" s="1"/>
  <c r="N36" i="32" s="1"/>
  <c r="O36" i="32" s="1"/>
  <c r="P36" i="32" s="1"/>
  <c r="O19" i="32"/>
  <c r="P19" i="32"/>
  <c r="N19" i="32"/>
  <c r="F53" i="31"/>
  <c r="F54" i="31"/>
  <c r="F55" i="31"/>
  <c r="F56" i="31"/>
  <c r="F57" i="31"/>
  <c r="F58" i="31"/>
  <c r="F59" i="31"/>
  <c r="F60" i="31"/>
  <c r="F61" i="31"/>
  <c r="F62" i="31"/>
  <c r="F63" i="31"/>
  <c r="F64" i="31"/>
  <c r="F65" i="31"/>
  <c r="F66" i="31"/>
  <c r="F67" i="31"/>
  <c r="F68" i="31"/>
  <c r="F69" i="31"/>
  <c r="F70" i="31"/>
  <c r="F71" i="31"/>
  <c r="F72" i="31"/>
  <c r="F73" i="31"/>
  <c r="F74" i="31"/>
  <c r="F75" i="31"/>
  <c r="F76" i="31"/>
  <c r="F77" i="31"/>
  <c r="F78" i="31"/>
  <c r="F79" i="31"/>
  <c r="F80" i="31"/>
  <c r="F81" i="31"/>
  <c r="F82" i="31"/>
  <c r="F83" i="31"/>
  <c r="F84" i="31"/>
  <c r="F85" i="31"/>
  <c r="F86" i="31"/>
  <c r="F87" i="31"/>
  <c r="F88" i="31"/>
  <c r="F89" i="31"/>
  <c r="F90" i="31"/>
  <c r="F91" i="31"/>
  <c r="F92" i="31"/>
  <c r="F93" i="31"/>
  <c r="C94" i="31"/>
  <c r="F5" i="31"/>
  <c r="B5" i="21"/>
  <c r="B40" i="21" s="1"/>
  <c r="B6" i="21"/>
  <c r="B41" i="21" s="1"/>
  <c r="B7" i="21"/>
  <c r="B42" i="21" s="1"/>
  <c r="B8" i="21"/>
  <c r="B43" i="21" s="1"/>
  <c r="B9" i="21"/>
  <c r="B44" i="21" s="1"/>
  <c r="B10" i="21"/>
  <c r="B45" i="21" s="1"/>
  <c r="B11" i="21"/>
  <c r="B46" i="21" s="1"/>
  <c r="B12" i="21"/>
  <c r="B47" i="21" s="1"/>
  <c r="B13" i="21"/>
  <c r="B48" i="21" s="1"/>
  <c r="B14" i="21"/>
  <c r="B49" i="21" s="1"/>
  <c r="B15" i="21"/>
  <c r="B50" i="21" s="1"/>
  <c r="B16" i="21"/>
  <c r="B51" i="21" s="1"/>
  <c r="B17" i="21"/>
  <c r="B52" i="21" s="1"/>
  <c r="B18" i="21"/>
  <c r="B53" i="21" s="1"/>
  <c r="B19" i="21"/>
  <c r="B20" i="21"/>
  <c r="B21" i="21"/>
  <c r="B56" i="21" s="1"/>
  <c r="B22" i="21"/>
  <c r="B57" i="21" s="1"/>
  <c r="B23" i="21"/>
  <c r="B58" i="21" s="1"/>
  <c r="B24" i="21"/>
  <c r="B59" i="21" s="1"/>
  <c r="B25" i="21"/>
  <c r="B26" i="21"/>
  <c r="B27" i="21"/>
  <c r="B28" i="21"/>
  <c r="B29" i="21"/>
  <c r="B30" i="21"/>
  <c r="B31" i="21"/>
  <c r="B66" i="21" s="1"/>
  <c r="B32" i="21"/>
  <c r="B33" i="21"/>
  <c r="B34" i="21"/>
  <c r="B4" i="21"/>
  <c r="B39" i="21" s="1"/>
  <c r="B48" i="19"/>
  <c r="B50" i="19"/>
  <c r="B64" i="19"/>
  <c r="B56" i="19"/>
  <c r="B77" i="19"/>
  <c r="B89" i="19"/>
  <c r="B101" i="19"/>
  <c r="B106" i="19"/>
  <c r="B116" i="19"/>
  <c r="B119" i="19"/>
  <c r="B122" i="19"/>
  <c r="B37" i="19"/>
  <c r="B44" i="19"/>
  <c r="B70" i="19"/>
  <c r="B75" i="19"/>
  <c r="B96" i="19"/>
  <c r="B98" i="19"/>
  <c r="B82" i="19"/>
  <c r="B109" i="19"/>
  <c r="B113" i="19"/>
  <c r="B121" i="19"/>
  <c r="B41" i="19"/>
  <c r="G50"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H71" i="21"/>
  <c r="AI71" i="21"/>
  <c r="AJ71" i="21"/>
  <c r="AK71" i="21"/>
  <c r="AL71" i="21"/>
  <c r="AM71" i="21"/>
  <c r="AN71" i="21"/>
  <c r="AO71" i="21"/>
  <c r="AP71" i="21"/>
  <c r="AQ71" i="21"/>
  <c r="AR71" i="21"/>
  <c r="AS71" i="21"/>
  <c r="AT71" i="21"/>
  <c r="AU71" i="21"/>
  <c r="AV71" i="21"/>
  <c r="AW71" i="21"/>
  <c r="AX71" i="21"/>
  <c r="AY71" i="21"/>
  <c r="AZ71" i="21"/>
  <c r="BA71" i="21"/>
  <c r="BB71" i="21"/>
  <c r="BC71" i="21"/>
  <c r="BD71" i="21"/>
  <c r="F71"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H43" i="21"/>
  <c r="AI43" i="21"/>
  <c r="AJ43" i="21"/>
  <c r="AK43" i="21"/>
  <c r="AL43" i="21"/>
  <c r="AM43" i="21"/>
  <c r="AN43" i="21"/>
  <c r="AO43" i="21"/>
  <c r="AP43" i="21"/>
  <c r="AQ43" i="21"/>
  <c r="AR43" i="21"/>
  <c r="AS43" i="21"/>
  <c r="AT43" i="21"/>
  <c r="AU43" i="21"/>
  <c r="AV43" i="21"/>
  <c r="AW43" i="21"/>
  <c r="AX43" i="21"/>
  <c r="AY43" i="21"/>
  <c r="AZ43" i="21"/>
  <c r="BA43" i="21"/>
  <c r="BB43" i="21"/>
  <c r="BC43" i="21"/>
  <c r="BD43" i="21"/>
  <c r="AE58" i="21"/>
  <c r="AH59" i="21"/>
  <c r="K64" i="21"/>
  <c r="Y64" i="21"/>
  <c r="AJ64" i="21"/>
  <c r="K66" i="21"/>
  <c r="V66" i="21"/>
  <c r="AF66" i="21"/>
  <c r="AQ66" i="21"/>
  <c r="BB66" i="21"/>
  <c r="Y67" i="21"/>
  <c r="BA67" i="21"/>
  <c r="L68" i="21"/>
  <c r="V68" i="21"/>
  <c r="AD68" i="21"/>
  <c r="AT68" i="21"/>
  <c r="AJ69" i="21"/>
  <c r="AR69" i="21"/>
  <c r="F43" i="21"/>
  <c r="F52" i="21"/>
  <c r="F40" i="21"/>
  <c r="F41" i="21"/>
  <c r="F42" i="21"/>
  <c r="F49" i="21"/>
  <c r="F51" i="21"/>
  <c r="AU58" i="21"/>
  <c r="AS59" i="21"/>
  <c r="N66" i="21"/>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26" i="19"/>
  <c r="B28" i="19"/>
  <c r="B30" i="19"/>
  <c r="B32" i="19"/>
  <c r="B33" i="19"/>
  <c r="B34" i="19"/>
  <c r="B49" i="19"/>
  <c r="B85" i="19"/>
  <c r="B91" i="19"/>
  <c r="B93" i="19"/>
  <c r="B94" i="19"/>
  <c r="B95" i="19"/>
  <c r="B110" i="19"/>
  <c r="B117" i="19"/>
  <c r="AZ69" i="21" l="1"/>
  <c r="B69" i="21"/>
  <c r="AL68" i="21"/>
  <c r="B68" i="21"/>
  <c r="N67" i="21"/>
  <c r="B67" i="21"/>
  <c r="P65" i="21"/>
  <c r="B65" i="21"/>
  <c r="AU64" i="21"/>
  <c r="B64" i="21"/>
  <c r="AJ63" i="21"/>
  <c r="B63" i="21"/>
  <c r="M62" i="21"/>
  <c r="B62" i="21"/>
  <c r="AE61" i="21"/>
  <c r="B61" i="21"/>
  <c r="AG60" i="21"/>
  <c r="B60" i="21"/>
  <c r="AS55" i="21"/>
  <c r="B55" i="21"/>
  <c r="M54" i="21"/>
  <c r="B54" i="21"/>
  <c r="AF6" i="32"/>
  <c r="AG6" i="32"/>
  <c r="AH6" i="32" s="1"/>
  <c r="AG7" i="32"/>
  <c r="AH7" i="32" s="1"/>
  <c r="AG8" i="32"/>
  <c r="AH8" i="32" s="1"/>
  <c r="AG9" i="32"/>
  <c r="AH9" i="32" s="1"/>
  <c r="AG10" i="32"/>
  <c r="AH10" i="32" s="1"/>
  <c r="AG11" i="32"/>
  <c r="AH11" i="32" s="1"/>
  <c r="AG12" i="32"/>
  <c r="AH12" i="32" s="1"/>
  <c r="AG13" i="32"/>
  <c r="AH13" i="32" s="1"/>
  <c r="AG14" i="32"/>
  <c r="AH14" i="32" s="1"/>
  <c r="AG15" i="32"/>
  <c r="AH15" i="32" s="1"/>
  <c r="G92" i="31"/>
  <c r="M63" i="21"/>
  <c r="AW60" i="21"/>
  <c r="H68" i="21"/>
  <c r="F60" i="21"/>
  <c r="L69" i="21"/>
  <c r="AR67" i="21"/>
  <c r="K63" i="21"/>
  <c r="BA55" i="21"/>
  <c r="AC62" i="21"/>
  <c r="AV63" i="21"/>
  <c r="P60" i="21"/>
  <c r="M69" i="21"/>
  <c r="F68" i="21"/>
  <c r="T69" i="21"/>
  <c r="V63" i="21"/>
  <c r="H67" i="21"/>
  <c r="BB68" i="21"/>
  <c r="AI67" i="21"/>
  <c r="AS62" i="21"/>
  <c r="AM54" i="21"/>
  <c r="R61" i="21"/>
  <c r="AB69" i="21"/>
  <c r="B108" i="19"/>
  <c r="B58" i="19"/>
  <c r="B105" i="19"/>
  <c r="B88" i="19"/>
  <c r="B103" i="19"/>
  <c r="B87" i="19"/>
  <c r="B100" i="19"/>
  <c r="B86" i="19"/>
  <c r="B104" i="19"/>
  <c r="B54" i="19"/>
  <c r="B84" i="19"/>
  <c r="B107" i="19"/>
  <c r="B57" i="19"/>
  <c r="B83" i="19"/>
  <c r="B80" i="19"/>
  <c r="B79" i="19"/>
  <c r="B81" i="19"/>
  <c r="B102" i="19"/>
  <c r="B78" i="19"/>
  <c r="B71" i="19"/>
  <c r="B115" i="19"/>
  <c r="B90" i="19"/>
  <c r="B31" i="19"/>
  <c r="B29" i="19"/>
  <c r="B36" i="19"/>
  <c r="B35" i="19"/>
  <c r="B118" i="19"/>
  <c r="B92" i="19"/>
  <c r="B69" i="19"/>
  <c r="B62" i="19"/>
  <c r="B40" i="19"/>
  <c r="B26" i="19"/>
  <c r="B97" i="19"/>
  <c r="B60" i="19"/>
  <c r="B27" i="19"/>
  <c r="B59" i="19"/>
  <c r="B61" i="19"/>
  <c r="B63" i="19"/>
  <c r="J57" i="21"/>
  <c r="R57" i="21"/>
  <c r="Z57" i="21"/>
  <c r="AH57" i="21"/>
  <c r="AP57" i="21"/>
  <c r="AX57" i="21"/>
  <c r="K57" i="21"/>
  <c r="S57" i="21"/>
  <c r="AA57" i="21"/>
  <c r="AI57" i="21"/>
  <c r="AQ57" i="21"/>
  <c r="AY57" i="21"/>
  <c r="L57" i="21"/>
  <c r="T57" i="21"/>
  <c r="AB57" i="21"/>
  <c r="AJ57" i="21"/>
  <c r="AR57" i="21"/>
  <c r="AZ57" i="21"/>
  <c r="M57" i="21"/>
  <c r="U57" i="21"/>
  <c r="AC57" i="21"/>
  <c r="AK57" i="21"/>
  <c r="AS57" i="21"/>
  <c r="BA57" i="21"/>
  <c r="N57" i="21"/>
  <c r="V57" i="21"/>
  <c r="AD57" i="21"/>
  <c r="AL57" i="21"/>
  <c r="AT57" i="21"/>
  <c r="BB57" i="21"/>
  <c r="G57" i="21"/>
  <c r="O57" i="21"/>
  <c r="W57" i="21"/>
  <c r="AE57" i="21"/>
  <c r="AM57" i="21"/>
  <c r="AU57" i="21"/>
  <c r="BC57" i="21"/>
  <c r="H57" i="21"/>
  <c r="P57" i="21"/>
  <c r="X57" i="21"/>
  <c r="AF57" i="21"/>
  <c r="AN57" i="21"/>
  <c r="AV57" i="21"/>
  <c r="BD57" i="21"/>
  <c r="AX65" i="21"/>
  <c r="M64" i="21"/>
  <c r="U64" i="21"/>
  <c r="AC64" i="21"/>
  <c r="AK64" i="21"/>
  <c r="AS64" i="21"/>
  <c r="BA64" i="21"/>
  <c r="G64" i="21"/>
  <c r="O64" i="21"/>
  <c r="W64" i="21"/>
  <c r="AE64" i="21"/>
  <c r="H64" i="21"/>
  <c r="P64" i="21"/>
  <c r="X64" i="21"/>
  <c r="AF64" i="21"/>
  <c r="AN64" i="21"/>
  <c r="AV64" i="21"/>
  <c r="BD64" i="21"/>
  <c r="L56" i="21"/>
  <c r="T56" i="21"/>
  <c r="AB56" i="21"/>
  <c r="AJ56" i="21"/>
  <c r="AR56" i="21"/>
  <c r="AZ56" i="21"/>
  <c r="M56" i="21"/>
  <c r="U56" i="21"/>
  <c r="AC56" i="21"/>
  <c r="AK56" i="21"/>
  <c r="AS56" i="21"/>
  <c r="BA56" i="21"/>
  <c r="N56" i="21"/>
  <c r="V56" i="21"/>
  <c r="AD56" i="21"/>
  <c r="AL56" i="21"/>
  <c r="AT56" i="21"/>
  <c r="BB56" i="21"/>
  <c r="G56" i="21"/>
  <c r="O56" i="21"/>
  <c r="W56" i="21"/>
  <c r="AE56" i="21"/>
  <c r="AM56" i="21"/>
  <c r="AU56" i="21"/>
  <c r="BC56" i="21"/>
  <c r="H56" i="21"/>
  <c r="P56" i="21"/>
  <c r="X56" i="21"/>
  <c r="AF56" i="21"/>
  <c r="AN56" i="21"/>
  <c r="AV56" i="21"/>
  <c r="BD56" i="21"/>
  <c r="I56" i="21"/>
  <c r="Q56" i="21"/>
  <c r="Y56" i="21"/>
  <c r="AG56" i="21"/>
  <c r="AO56" i="21"/>
  <c r="AW56" i="21"/>
  <c r="J56" i="21"/>
  <c r="R56" i="21"/>
  <c r="Z56" i="21"/>
  <c r="AH56" i="21"/>
  <c r="AP56" i="21"/>
  <c r="AX56" i="21"/>
  <c r="M47" i="21"/>
  <c r="U47" i="21"/>
  <c r="AC47" i="21"/>
  <c r="AK47" i="21"/>
  <c r="AS47" i="21"/>
  <c r="BA47" i="21"/>
  <c r="N47" i="21"/>
  <c r="V47" i="21"/>
  <c r="AD47" i="21"/>
  <c r="AL47" i="21"/>
  <c r="AT47" i="21"/>
  <c r="BB47" i="21"/>
  <c r="G47" i="21"/>
  <c r="O47" i="21"/>
  <c r="W47" i="21"/>
  <c r="AE47" i="21"/>
  <c r="AM47" i="21"/>
  <c r="AU47" i="21"/>
  <c r="BC47" i="21"/>
  <c r="H47" i="21"/>
  <c r="P47" i="21"/>
  <c r="X47" i="21"/>
  <c r="AF47" i="21"/>
  <c r="AN47" i="21"/>
  <c r="AV47" i="21"/>
  <c r="BD47" i="21"/>
  <c r="I47" i="21"/>
  <c r="Q47" i="21"/>
  <c r="Y47" i="21"/>
  <c r="AG47" i="21"/>
  <c r="AO47" i="21"/>
  <c r="AW47" i="21"/>
  <c r="J47" i="21"/>
  <c r="R47" i="21"/>
  <c r="Z47" i="21"/>
  <c r="AH47" i="21"/>
  <c r="AP47" i="21"/>
  <c r="AX47" i="21"/>
  <c r="K47" i="21"/>
  <c r="S47" i="21"/>
  <c r="AA47" i="21"/>
  <c r="AI47" i="21"/>
  <c r="AQ47" i="21"/>
  <c r="AY47" i="21"/>
  <c r="L47" i="21"/>
  <c r="T47" i="21"/>
  <c r="AB47" i="21"/>
  <c r="AJ47" i="21"/>
  <c r="AR47" i="21"/>
  <c r="AZ47" i="21"/>
  <c r="F67" i="21"/>
  <c r="F59" i="21"/>
  <c r="AY69" i="21"/>
  <c r="AQ69" i="21"/>
  <c r="AI69" i="21"/>
  <c r="AA69" i="21"/>
  <c r="S69" i="21"/>
  <c r="K69" i="21"/>
  <c r="BA68" i="21"/>
  <c r="AS68" i="21"/>
  <c r="AK68" i="21"/>
  <c r="AC68" i="21"/>
  <c r="T68" i="21"/>
  <c r="K68" i="21"/>
  <c r="AZ67" i="21"/>
  <c r="AQ67" i="21"/>
  <c r="AH67" i="21"/>
  <c r="X67" i="21"/>
  <c r="M67" i="21"/>
  <c r="BA66" i="21"/>
  <c r="AP66" i="21"/>
  <c r="AE66" i="21"/>
  <c r="U66" i="21"/>
  <c r="J66" i="21"/>
  <c r="AW65" i="21"/>
  <c r="AM65" i="21"/>
  <c r="AB65" i="21"/>
  <c r="Q65" i="21"/>
  <c r="G65" i="21"/>
  <c r="AT64" i="21"/>
  <c r="AI64" i="21"/>
  <c r="V64" i="21"/>
  <c r="J64" i="21"/>
  <c r="AT63" i="21"/>
  <c r="AI63" i="21"/>
  <c r="U63" i="21"/>
  <c r="H63" i="21"/>
  <c r="AN62" i="21"/>
  <c r="H62" i="21"/>
  <c r="Z61" i="21"/>
  <c r="AR60" i="21"/>
  <c r="K60" i="21"/>
  <c r="AC59" i="21"/>
  <c r="W58" i="21"/>
  <c r="I57" i="21"/>
  <c r="AE54" i="21"/>
  <c r="K48" i="21"/>
  <c r="S48" i="21"/>
  <c r="AA48" i="21"/>
  <c r="AI48" i="21"/>
  <c r="AQ48" i="21"/>
  <c r="AY48" i="21"/>
  <c r="L48" i="21"/>
  <c r="T48" i="21"/>
  <c r="AB48" i="21"/>
  <c r="AJ48" i="21"/>
  <c r="AR48" i="21"/>
  <c r="AZ48" i="21"/>
  <c r="M48" i="21"/>
  <c r="U48" i="21"/>
  <c r="AC48" i="21"/>
  <c r="AK48" i="21"/>
  <c r="AS48" i="21"/>
  <c r="BA48" i="21"/>
  <c r="N48" i="21"/>
  <c r="V48" i="21"/>
  <c r="AD48" i="21"/>
  <c r="AL48" i="21"/>
  <c r="AT48" i="21"/>
  <c r="BB48" i="21"/>
  <c r="G48" i="21"/>
  <c r="O48" i="21"/>
  <c r="W48" i="21"/>
  <c r="AE48" i="21"/>
  <c r="AM48" i="21"/>
  <c r="AU48" i="21"/>
  <c r="BC48" i="21"/>
  <c r="H48" i="21"/>
  <c r="P48" i="21"/>
  <c r="X48" i="21"/>
  <c r="AF48" i="21"/>
  <c r="AN48" i="21"/>
  <c r="AV48" i="21"/>
  <c r="BD48" i="21"/>
  <c r="I48" i="21"/>
  <c r="Q48" i="21"/>
  <c r="Y48" i="21"/>
  <c r="AG48" i="21"/>
  <c r="AO48" i="21"/>
  <c r="AW48" i="21"/>
  <c r="J48" i="21"/>
  <c r="R48" i="21"/>
  <c r="Z48" i="21"/>
  <c r="AH48" i="21"/>
  <c r="AP48" i="21"/>
  <c r="AX48" i="21"/>
  <c r="AN65" i="21"/>
  <c r="H65" i="21"/>
  <c r="N55" i="21"/>
  <c r="V55" i="21"/>
  <c r="AD55" i="21"/>
  <c r="AL55" i="21"/>
  <c r="AT55" i="21"/>
  <c r="BB55" i="21"/>
  <c r="G55" i="21"/>
  <c r="O55" i="21"/>
  <c r="W55" i="21"/>
  <c r="AE55" i="21"/>
  <c r="AM55" i="21"/>
  <c r="AU55" i="21"/>
  <c r="BC55" i="21"/>
  <c r="H55" i="21"/>
  <c r="P55" i="21"/>
  <c r="X55" i="21"/>
  <c r="AF55" i="21"/>
  <c r="AN55" i="21"/>
  <c r="AV55" i="21"/>
  <c r="BD55" i="21"/>
  <c r="I55" i="21"/>
  <c r="Q55" i="21"/>
  <c r="Y55" i="21"/>
  <c r="AG55" i="21"/>
  <c r="AO55" i="21"/>
  <c r="AW55" i="21"/>
  <c r="J55" i="21"/>
  <c r="R55" i="21"/>
  <c r="Z55" i="21"/>
  <c r="AH55" i="21"/>
  <c r="AP55" i="21"/>
  <c r="AX55" i="21"/>
  <c r="K55" i="21"/>
  <c r="S55" i="21"/>
  <c r="AA55" i="21"/>
  <c r="AI55" i="21"/>
  <c r="AQ55" i="21"/>
  <c r="AY55" i="21"/>
  <c r="L55" i="21"/>
  <c r="T55" i="21"/>
  <c r="AB55" i="21"/>
  <c r="AJ55" i="21"/>
  <c r="AR55" i="21"/>
  <c r="AZ55" i="21"/>
  <c r="G46" i="21"/>
  <c r="O46" i="21"/>
  <c r="W46" i="21"/>
  <c r="AE46" i="21"/>
  <c r="AM46" i="21"/>
  <c r="AU46" i="21"/>
  <c r="BC46" i="21"/>
  <c r="H46" i="21"/>
  <c r="P46" i="21"/>
  <c r="X46" i="21"/>
  <c r="AF46" i="21"/>
  <c r="AN46" i="21"/>
  <c r="AV46" i="21"/>
  <c r="BD46" i="21"/>
  <c r="I46" i="21"/>
  <c r="Q46" i="21"/>
  <c r="Y46" i="21"/>
  <c r="AG46" i="21"/>
  <c r="AO46" i="21"/>
  <c r="AW46" i="21"/>
  <c r="J46" i="21"/>
  <c r="R46" i="21"/>
  <c r="Z46" i="21"/>
  <c r="AH46" i="21"/>
  <c r="AP46" i="21"/>
  <c r="AX46" i="21"/>
  <c r="K46" i="21"/>
  <c r="S46" i="21"/>
  <c r="AA46" i="21"/>
  <c r="AI46" i="21"/>
  <c r="AQ46" i="21"/>
  <c r="AY46" i="21"/>
  <c r="L46" i="21"/>
  <c r="T46" i="21"/>
  <c r="AB46" i="21"/>
  <c r="AJ46" i="21"/>
  <c r="AR46" i="21"/>
  <c r="AZ46" i="21"/>
  <c r="M46" i="21"/>
  <c r="U46" i="21"/>
  <c r="AC46" i="21"/>
  <c r="AK46" i="21"/>
  <c r="AS46" i="21"/>
  <c r="BA46" i="21"/>
  <c r="N46" i="21"/>
  <c r="V46" i="21"/>
  <c r="AD46" i="21"/>
  <c r="AL46" i="21"/>
  <c r="AT46" i="21"/>
  <c r="BB46" i="21"/>
  <c r="F66" i="21"/>
  <c r="F58" i="21"/>
  <c r="AX69" i="21"/>
  <c r="AP69" i="21"/>
  <c r="AH69" i="21"/>
  <c r="Z69" i="21"/>
  <c r="R69" i="21"/>
  <c r="J69" i="21"/>
  <c r="AZ68" i="21"/>
  <c r="AR68" i="21"/>
  <c r="AJ68" i="21"/>
  <c r="AB68" i="21"/>
  <c r="S68" i="21"/>
  <c r="J68" i="21"/>
  <c r="AY67" i="21"/>
  <c r="AP67" i="21"/>
  <c r="AG67" i="21"/>
  <c r="V67" i="21"/>
  <c r="L67" i="21"/>
  <c r="AY66" i="21"/>
  <c r="AN66" i="21"/>
  <c r="AD66" i="21"/>
  <c r="S66" i="21"/>
  <c r="H66" i="21"/>
  <c r="AV65" i="21"/>
  <c r="AK65" i="21"/>
  <c r="Z65" i="21"/>
  <c r="BC64" i="21"/>
  <c r="AR64" i="21"/>
  <c r="AH64" i="21"/>
  <c r="T64" i="21"/>
  <c r="I64" i="21"/>
  <c r="AS63" i="21"/>
  <c r="AF63" i="21"/>
  <c r="T63" i="21"/>
  <c r="BD62" i="21"/>
  <c r="AK62" i="21"/>
  <c r="BC61" i="21"/>
  <c r="W61" i="21"/>
  <c r="AO60" i="21"/>
  <c r="H60" i="21"/>
  <c r="Z59" i="21"/>
  <c r="O58" i="21"/>
  <c r="AY56" i="21"/>
  <c r="AK55" i="21"/>
  <c r="V54" i="21"/>
  <c r="K65" i="21"/>
  <c r="S65" i="21"/>
  <c r="AA65" i="21"/>
  <c r="AI65" i="21"/>
  <c r="AQ65" i="21"/>
  <c r="AY65" i="21"/>
  <c r="N65" i="21"/>
  <c r="V65" i="21"/>
  <c r="AD65" i="21"/>
  <c r="AL65" i="21"/>
  <c r="AT65" i="21"/>
  <c r="BB65" i="21"/>
  <c r="I45" i="21"/>
  <c r="Q45" i="21"/>
  <c r="Y45" i="21"/>
  <c r="AG45" i="21"/>
  <c r="AO45" i="21"/>
  <c r="AW45" i="21"/>
  <c r="J45" i="21"/>
  <c r="R45" i="21"/>
  <c r="Z45" i="21"/>
  <c r="AH45" i="21"/>
  <c r="AP45" i="21"/>
  <c r="AX45" i="21"/>
  <c r="K45" i="21"/>
  <c r="S45" i="21"/>
  <c r="AA45" i="21"/>
  <c r="AI45" i="21"/>
  <c r="AQ45" i="21"/>
  <c r="AY45" i="21"/>
  <c r="L45" i="21"/>
  <c r="T45" i="21"/>
  <c r="AB45" i="21"/>
  <c r="AJ45" i="21"/>
  <c r="AR45" i="21"/>
  <c r="AZ45" i="21"/>
  <c r="M45" i="21"/>
  <c r="U45" i="21"/>
  <c r="AC45" i="21"/>
  <c r="AK45" i="21"/>
  <c r="AS45" i="21"/>
  <c r="BA45" i="21"/>
  <c r="N45" i="21"/>
  <c r="V45" i="21"/>
  <c r="AD45" i="21"/>
  <c r="AL45" i="21"/>
  <c r="AT45" i="21"/>
  <c r="BB45" i="21"/>
  <c r="G45" i="21"/>
  <c r="O45" i="21"/>
  <c r="W45" i="21"/>
  <c r="AE45" i="21"/>
  <c r="AM45" i="21"/>
  <c r="AU45" i="21"/>
  <c r="BC45" i="21"/>
  <c r="H45" i="21"/>
  <c r="P45" i="21"/>
  <c r="X45" i="21"/>
  <c r="AF45" i="21"/>
  <c r="AN45" i="21"/>
  <c r="AV45" i="21"/>
  <c r="BD45" i="21"/>
  <c r="F65" i="21"/>
  <c r="F57" i="21"/>
  <c r="F48" i="21"/>
  <c r="AW69" i="21"/>
  <c r="AO69" i="21"/>
  <c r="AG69" i="21"/>
  <c r="Y69" i="21"/>
  <c r="Q69" i="21"/>
  <c r="I69" i="21"/>
  <c r="AY68" i="21"/>
  <c r="AQ68" i="21"/>
  <c r="AI68" i="21"/>
  <c r="AA68" i="21"/>
  <c r="R68" i="21"/>
  <c r="I68" i="21"/>
  <c r="AX67" i="21"/>
  <c r="AO67" i="21"/>
  <c r="AF67" i="21"/>
  <c r="U67" i="21"/>
  <c r="K67" i="21"/>
  <c r="AX66" i="21"/>
  <c r="AM66" i="21"/>
  <c r="AC66" i="21"/>
  <c r="R66" i="21"/>
  <c r="G66" i="21"/>
  <c r="AU65" i="21"/>
  <c r="AJ65" i="21"/>
  <c r="Y65" i="21"/>
  <c r="O65" i="21"/>
  <c r="BB64" i="21"/>
  <c r="AQ64" i="21"/>
  <c r="AG64" i="21"/>
  <c r="S64" i="21"/>
  <c r="BD63" i="21"/>
  <c r="AR63" i="21"/>
  <c r="AD63" i="21"/>
  <c r="S63" i="21"/>
  <c r="BC62" i="21"/>
  <c r="AF62" i="21"/>
  <c r="AX61" i="21"/>
  <c r="AJ60" i="21"/>
  <c r="BA59" i="21"/>
  <c r="U59" i="21"/>
  <c r="G58" i="21"/>
  <c r="AQ56" i="21"/>
  <c r="AC55" i="21"/>
  <c r="I54" i="21"/>
  <c r="Q54" i="21"/>
  <c r="Y54" i="21"/>
  <c r="H54" i="21"/>
  <c r="N54" i="21"/>
  <c r="W54" i="21"/>
  <c r="AF54" i="21"/>
  <c r="AN54" i="21"/>
  <c r="AV54" i="21"/>
  <c r="BD54" i="21"/>
  <c r="O54" i="21"/>
  <c r="X54" i="21"/>
  <c r="AG54" i="21"/>
  <c r="AO54" i="21"/>
  <c r="AW54" i="21"/>
  <c r="P54" i="21"/>
  <c r="Z54" i="21"/>
  <c r="AH54" i="21"/>
  <c r="AP54" i="21"/>
  <c r="AX54" i="21"/>
  <c r="G54" i="21"/>
  <c r="R54" i="21"/>
  <c r="AA54" i="21"/>
  <c r="AI54" i="21"/>
  <c r="AQ54" i="21"/>
  <c r="AY54" i="21"/>
  <c r="J54" i="21"/>
  <c r="S54" i="21"/>
  <c r="AB54" i="21"/>
  <c r="AJ54" i="21"/>
  <c r="AR54" i="21"/>
  <c r="AZ54" i="21"/>
  <c r="K54" i="21"/>
  <c r="T54" i="21"/>
  <c r="AC54" i="21"/>
  <c r="AK54" i="21"/>
  <c r="AS54" i="21"/>
  <c r="BA54" i="21"/>
  <c r="L54" i="21"/>
  <c r="U54" i="21"/>
  <c r="AD54" i="21"/>
  <c r="AL54" i="21"/>
  <c r="AT54" i="21"/>
  <c r="BB54" i="21"/>
  <c r="K61" i="21"/>
  <c r="S61" i="21"/>
  <c r="AA61" i="21"/>
  <c r="AI61" i="21"/>
  <c r="AQ61" i="21"/>
  <c r="AY61" i="21"/>
  <c r="L61" i="21"/>
  <c r="T61" i="21"/>
  <c r="AB61" i="21"/>
  <c r="AJ61" i="21"/>
  <c r="AR61" i="21"/>
  <c r="AZ61" i="21"/>
  <c r="M61" i="21"/>
  <c r="U61" i="21"/>
  <c r="AC61" i="21"/>
  <c r="AK61" i="21"/>
  <c r="AS61" i="21"/>
  <c r="BA61" i="21"/>
  <c r="N61" i="21"/>
  <c r="V61" i="21"/>
  <c r="AD61" i="21"/>
  <c r="AL61" i="21"/>
  <c r="AT61" i="21"/>
  <c r="BB61" i="21"/>
  <c r="H61" i="21"/>
  <c r="P61" i="21"/>
  <c r="X61" i="21"/>
  <c r="AF61" i="21"/>
  <c r="AN61" i="21"/>
  <c r="AV61" i="21"/>
  <c r="BD61" i="21"/>
  <c r="I61" i="21"/>
  <c r="Q61" i="21"/>
  <c r="Y61" i="21"/>
  <c r="AG61" i="21"/>
  <c r="AO61" i="21"/>
  <c r="AW61" i="21"/>
  <c r="K53" i="21"/>
  <c r="S53" i="21"/>
  <c r="AA53" i="21"/>
  <c r="AI53" i="21"/>
  <c r="AQ53" i="21"/>
  <c r="AY53" i="21"/>
  <c r="L53" i="21"/>
  <c r="T53" i="21"/>
  <c r="AB53" i="21"/>
  <c r="AJ53" i="21"/>
  <c r="AR53" i="21"/>
  <c r="AZ53" i="21"/>
  <c r="M53" i="21"/>
  <c r="U53" i="21"/>
  <c r="AC53" i="21"/>
  <c r="AK53" i="21"/>
  <c r="AS53" i="21"/>
  <c r="BA53" i="21"/>
  <c r="N53" i="21"/>
  <c r="V53" i="21"/>
  <c r="AD53" i="21"/>
  <c r="AL53" i="21"/>
  <c r="AT53" i="21"/>
  <c r="BB53" i="21"/>
  <c r="G53" i="21"/>
  <c r="O53" i="21"/>
  <c r="W53" i="21"/>
  <c r="AE53" i="21"/>
  <c r="AM53" i="21"/>
  <c r="AU53" i="21"/>
  <c r="BC53" i="21"/>
  <c r="H53" i="21"/>
  <c r="P53" i="21"/>
  <c r="X53" i="21"/>
  <c r="AF53" i="21"/>
  <c r="AN53" i="21"/>
  <c r="AV53" i="21"/>
  <c r="BD53" i="21"/>
  <c r="J53" i="21"/>
  <c r="R53" i="21"/>
  <c r="Z53" i="21"/>
  <c r="AH53" i="21"/>
  <c r="AP53" i="21"/>
  <c r="AX53" i="21"/>
  <c r="AG53" i="21"/>
  <c r="AO53" i="21"/>
  <c r="AW53" i="21"/>
  <c r="I53" i="21"/>
  <c r="Q53" i="21"/>
  <c r="K44" i="21"/>
  <c r="S44" i="21"/>
  <c r="AA44" i="21"/>
  <c r="AI44" i="21"/>
  <c r="AQ44" i="21"/>
  <c r="AY44" i="21"/>
  <c r="L44" i="21"/>
  <c r="T44" i="21"/>
  <c r="AB44" i="21"/>
  <c r="AJ44" i="21"/>
  <c r="AR44" i="21"/>
  <c r="AZ44" i="21"/>
  <c r="M44" i="21"/>
  <c r="U44" i="21"/>
  <c r="AC44" i="21"/>
  <c r="AK44" i="21"/>
  <c r="AS44" i="21"/>
  <c r="BA44" i="21"/>
  <c r="N44" i="21"/>
  <c r="V44" i="21"/>
  <c r="AD44" i="21"/>
  <c r="AL44" i="21"/>
  <c r="AT44" i="21"/>
  <c r="BB44" i="21"/>
  <c r="G44" i="21"/>
  <c r="O44" i="21"/>
  <c r="W44" i="21"/>
  <c r="AE44" i="21"/>
  <c r="AM44" i="21"/>
  <c r="AU44" i="21"/>
  <c r="BC44" i="21"/>
  <c r="H44" i="21"/>
  <c r="P44" i="21"/>
  <c r="X44" i="21"/>
  <c r="AF44" i="21"/>
  <c r="AN44" i="21"/>
  <c r="AV44" i="21"/>
  <c r="BD44" i="21"/>
  <c r="I44" i="21"/>
  <c r="Q44" i="21"/>
  <c r="Y44" i="21"/>
  <c r="AG44" i="21"/>
  <c r="AO44" i="21"/>
  <c r="AW44" i="21"/>
  <c r="J44" i="21"/>
  <c r="R44" i="21"/>
  <c r="Z44" i="21"/>
  <c r="AH44" i="21"/>
  <c r="AP44" i="21"/>
  <c r="AX44" i="21"/>
  <c r="F64" i="21"/>
  <c r="F56" i="21"/>
  <c r="F47" i="21"/>
  <c r="BD69" i="21"/>
  <c r="AV69" i="21"/>
  <c r="AN69" i="21"/>
  <c r="AF69" i="21"/>
  <c r="X69" i="21"/>
  <c r="P69" i="21"/>
  <c r="H69" i="21"/>
  <c r="AX68" i="21"/>
  <c r="AP68" i="21"/>
  <c r="AH68" i="21"/>
  <c r="Z68" i="21"/>
  <c r="Q68" i="21"/>
  <c r="AW67" i="21"/>
  <c r="AN67" i="21"/>
  <c r="AD67" i="21"/>
  <c r="T67" i="21"/>
  <c r="I67" i="21"/>
  <c r="AV66" i="21"/>
  <c r="AL66" i="21"/>
  <c r="AA66" i="21"/>
  <c r="P66" i="21"/>
  <c r="BD65" i="21"/>
  <c r="AS65" i="21"/>
  <c r="AH65" i="21"/>
  <c r="X65" i="21"/>
  <c r="M65" i="21"/>
  <c r="AZ64" i="21"/>
  <c r="AP64" i="21"/>
  <c r="AD64" i="21"/>
  <c r="R64" i="21"/>
  <c r="BB63" i="21"/>
  <c r="AQ63" i="21"/>
  <c r="AC63" i="21"/>
  <c r="P63" i="21"/>
  <c r="BB62" i="21"/>
  <c r="AU61" i="21"/>
  <c r="O61" i="21"/>
  <c r="AX59" i="21"/>
  <c r="M59" i="21"/>
  <c r="AW57" i="21"/>
  <c r="AI56" i="21"/>
  <c r="U55" i="21"/>
  <c r="Y53" i="21"/>
  <c r="AC65" i="21"/>
  <c r="I62" i="21"/>
  <c r="Q62" i="21"/>
  <c r="Y62" i="21"/>
  <c r="AG62" i="21"/>
  <c r="AO62" i="21"/>
  <c r="AW62" i="21"/>
  <c r="J62" i="21"/>
  <c r="R62" i="21"/>
  <c r="Z62" i="21"/>
  <c r="AH62" i="21"/>
  <c r="AP62" i="21"/>
  <c r="K62" i="21"/>
  <c r="S62" i="21"/>
  <c r="AA62" i="21"/>
  <c r="AI62" i="21"/>
  <c r="AQ62" i="21"/>
  <c r="AY62" i="21"/>
  <c r="L62" i="21"/>
  <c r="T62" i="21"/>
  <c r="AB62" i="21"/>
  <c r="AJ62" i="21"/>
  <c r="AR62" i="21"/>
  <c r="AZ62" i="21"/>
  <c r="N62" i="21"/>
  <c r="V62" i="21"/>
  <c r="AD62" i="21"/>
  <c r="AL62" i="21"/>
  <c r="AT62" i="21"/>
  <c r="G62" i="21"/>
  <c r="O62" i="21"/>
  <c r="W62" i="21"/>
  <c r="AE62" i="21"/>
  <c r="AM62" i="21"/>
  <c r="AU62" i="21"/>
  <c r="M68" i="21"/>
  <c r="U68" i="21"/>
  <c r="W60" i="21"/>
  <c r="L60" i="21"/>
  <c r="T60" i="21"/>
  <c r="AC60" i="21"/>
  <c r="AK60" i="21"/>
  <c r="AS60" i="21"/>
  <c r="BA60" i="21"/>
  <c r="M60" i="21"/>
  <c r="U60" i="21"/>
  <c r="AD60" i="21"/>
  <c r="AL60" i="21"/>
  <c r="AT60" i="21"/>
  <c r="BB60" i="21"/>
  <c r="N60" i="21"/>
  <c r="V60" i="21"/>
  <c r="AE60" i="21"/>
  <c r="AM60" i="21"/>
  <c r="AU60" i="21"/>
  <c r="BC60" i="21"/>
  <c r="G60" i="21"/>
  <c r="O60" i="21"/>
  <c r="X60" i="21"/>
  <c r="AF60" i="21"/>
  <c r="AN60" i="21"/>
  <c r="AV60" i="21"/>
  <c r="BD60" i="21"/>
  <c r="I60" i="21"/>
  <c r="Q60" i="21"/>
  <c r="Z60" i="21"/>
  <c r="AH60" i="21"/>
  <c r="AP60" i="21"/>
  <c r="AX60" i="21"/>
  <c r="J60" i="21"/>
  <c r="R60" i="21"/>
  <c r="AA60" i="21"/>
  <c r="AI60" i="21"/>
  <c r="AQ60" i="21"/>
  <c r="AY60" i="21"/>
  <c r="M52" i="21"/>
  <c r="U52" i="21"/>
  <c r="AC52" i="21"/>
  <c r="AK52" i="21"/>
  <c r="AS52" i="21"/>
  <c r="BA52" i="21"/>
  <c r="N52" i="21"/>
  <c r="V52" i="21"/>
  <c r="AD52" i="21"/>
  <c r="AL52" i="21"/>
  <c r="AT52" i="21"/>
  <c r="BB52" i="21"/>
  <c r="G52" i="21"/>
  <c r="O52" i="21"/>
  <c r="W52" i="21"/>
  <c r="AE52" i="21"/>
  <c r="AM52" i="21"/>
  <c r="AU52" i="21"/>
  <c r="BC52" i="21"/>
  <c r="H52" i="21"/>
  <c r="P52" i="21"/>
  <c r="X52" i="21"/>
  <c r="AF52" i="21"/>
  <c r="AN52" i="21"/>
  <c r="AV52" i="21"/>
  <c r="BD52" i="21"/>
  <c r="I52" i="21"/>
  <c r="Q52" i="21"/>
  <c r="Y52" i="21"/>
  <c r="AG52" i="21"/>
  <c r="AO52" i="21"/>
  <c r="AW52" i="21"/>
  <c r="J52" i="21"/>
  <c r="R52" i="21"/>
  <c r="Z52" i="21"/>
  <c r="AH52" i="21"/>
  <c r="AP52" i="21"/>
  <c r="AX52" i="21"/>
  <c r="K52" i="21"/>
  <c r="S52" i="21"/>
  <c r="AA52" i="21"/>
  <c r="AI52" i="21"/>
  <c r="L52" i="21"/>
  <c r="T52" i="21"/>
  <c r="AB52" i="21"/>
  <c r="AJ52" i="21"/>
  <c r="AR52" i="21"/>
  <c r="AZ52" i="21"/>
  <c r="AQ52" i="21"/>
  <c r="AY52" i="21"/>
  <c r="O42" i="21"/>
  <c r="M42" i="21"/>
  <c r="V42" i="21"/>
  <c r="AE42" i="21"/>
  <c r="AM42" i="21"/>
  <c r="AU42" i="21"/>
  <c r="BC42" i="21"/>
  <c r="N42" i="21"/>
  <c r="W42" i="21"/>
  <c r="AF42" i="21"/>
  <c r="AN42" i="21"/>
  <c r="AV42" i="21"/>
  <c r="BD42" i="21"/>
  <c r="G42" i="21"/>
  <c r="P42" i="21"/>
  <c r="X42" i="21"/>
  <c r="AG42" i="21"/>
  <c r="AO42" i="21"/>
  <c r="AW42" i="21"/>
  <c r="H42" i="21"/>
  <c r="Q42" i="21"/>
  <c r="Y42" i="21"/>
  <c r="AH42" i="21"/>
  <c r="AP42" i="21"/>
  <c r="AX42" i="21"/>
  <c r="I42" i="21"/>
  <c r="R42" i="21"/>
  <c r="Z42" i="21"/>
  <c r="AI42" i="21"/>
  <c r="AQ42" i="21"/>
  <c r="AY42" i="21"/>
  <c r="AA42" i="21"/>
  <c r="J42" i="21"/>
  <c r="S42" i="21"/>
  <c r="AB42" i="21"/>
  <c r="AJ42" i="21"/>
  <c r="AR42" i="21"/>
  <c r="AZ42" i="21"/>
  <c r="K42" i="21"/>
  <c r="T42" i="21"/>
  <c r="AC42" i="21"/>
  <c r="AK42" i="21"/>
  <c r="AS42" i="21"/>
  <c r="BA42" i="21"/>
  <c r="L42" i="21"/>
  <c r="U42" i="21"/>
  <c r="AD42" i="21"/>
  <c r="AL42" i="21"/>
  <c r="AT42" i="21"/>
  <c r="BB42" i="21"/>
  <c r="F63" i="21"/>
  <c r="F55" i="21"/>
  <c r="F46" i="21"/>
  <c r="BC69" i="21"/>
  <c r="AU69" i="21"/>
  <c r="AM69" i="21"/>
  <c r="AE69" i="21"/>
  <c r="W69" i="21"/>
  <c r="O69" i="21"/>
  <c r="G69" i="21"/>
  <c r="AW68" i="21"/>
  <c r="AO68" i="21"/>
  <c r="AG68" i="21"/>
  <c r="Y68" i="21"/>
  <c r="P68" i="21"/>
  <c r="G68" i="21"/>
  <c r="AV67" i="21"/>
  <c r="AL67" i="21"/>
  <c r="AC67" i="21"/>
  <c r="S67" i="21"/>
  <c r="AU66" i="21"/>
  <c r="AK66" i="21"/>
  <c r="Z66" i="21"/>
  <c r="O66" i="21"/>
  <c r="BC65" i="21"/>
  <c r="AR65" i="21"/>
  <c r="AG65" i="21"/>
  <c r="W65" i="21"/>
  <c r="L65" i="21"/>
  <c r="AY64" i="21"/>
  <c r="AO64" i="21"/>
  <c r="AB64" i="21"/>
  <c r="Q64" i="21"/>
  <c r="BA63" i="21"/>
  <c r="AN63" i="21"/>
  <c r="AB63" i="21"/>
  <c r="N63" i="21"/>
  <c r="BA62" i="21"/>
  <c r="X62" i="21"/>
  <c r="AP61" i="21"/>
  <c r="J61" i="21"/>
  <c r="AB60" i="21"/>
  <c r="BC58" i="21"/>
  <c r="AO57" i="21"/>
  <c r="AA56" i="21"/>
  <c r="M55" i="21"/>
  <c r="Q57" i="21"/>
  <c r="J39" i="21"/>
  <c r="R39" i="21"/>
  <c r="AA39" i="21"/>
  <c r="AI39" i="21"/>
  <c r="AQ39" i="21"/>
  <c r="AY39" i="21"/>
  <c r="K39" i="21"/>
  <c r="S39" i="21"/>
  <c r="AB39" i="21"/>
  <c r="AJ39" i="21"/>
  <c r="AR39" i="21"/>
  <c r="AZ39" i="21"/>
  <c r="L39" i="21"/>
  <c r="T39" i="21"/>
  <c r="AC39" i="21"/>
  <c r="AK39" i="21"/>
  <c r="AS39" i="21"/>
  <c r="BA39" i="21"/>
  <c r="M39" i="21"/>
  <c r="U39" i="21"/>
  <c r="AD39" i="21"/>
  <c r="AL39" i="21"/>
  <c r="AT39" i="21"/>
  <c r="BB39" i="21"/>
  <c r="N39" i="21"/>
  <c r="V39" i="21"/>
  <c r="AE39" i="21"/>
  <c r="AM39" i="21"/>
  <c r="AU39" i="21"/>
  <c r="BC39" i="21"/>
  <c r="G39" i="21"/>
  <c r="O39" i="21"/>
  <c r="W39" i="21"/>
  <c r="AF39" i="21"/>
  <c r="AN39" i="21"/>
  <c r="AV39" i="21"/>
  <c r="BD39" i="21"/>
  <c r="H39" i="21"/>
  <c r="P39" i="21"/>
  <c r="X39" i="21"/>
  <c r="AG39" i="21"/>
  <c r="AO39" i="21"/>
  <c r="AW39" i="21"/>
  <c r="Z39" i="21"/>
  <c r="I39" i="21"/>
  <c r="Q39" i="21"/>
  <c r="Y39" i="21"/>
  <c r="AH39" i="21"/>
  <c r="AP39" i="21"/>
  <c r="AX39" i="21"/>
  <c r="G67" i="21"/>
  <c r="O67" i="21"/>
  <c r="W67" i="21"/>
  <c r="AE67" i="21"/>
  <c r="AM67" i="21"/>
  <c r="AU67" i="21"/>
  <c r="BC67" i="21"/>
  <c r="J67" i="21"/>
  <c r="R67" i="21"/>
  <c r="Z67" i="21"/>
  <c r="N59" i="21"/>
  <c r="V59" i="21"/>
  <c r="AD59" i="21"/>
  <c r="AL59" i="21"/>
  <c r="AT59" i="21"/>
  <c r="BB59" i="21"/>
  <c r="G59" i="21"/>
  <c r="O59" i="21"/>
  <c r="W59" i="21"/>
  <c r="AE59" i="21"/>
  <c r="AM59" i="21"/>
  <c r="AU59" i="21"/>
  <c r="BC59" i="21"/>
  <c r="H59" i="21"/>
  <c r="P59" i="21"/>
  <c r="X59" i="21"/>
  <c r="AF59" i="21"/>
  <c r="AN59" i="21"/>
  <c r="AV59" i="21"/>
  <c r="BD59" i="21"/>
  <c r="I59" i="21"/>
  <c r="Q59" i="21"/>
  <c r="Y59" i="21"/>
  <c r="AG59" i="21"/>
  <c r="AO59" i="21"/>
  <c r="AW59" i="21"/>
  <c r="J59" i="21"/>
  <c r="R59" i="21"/>
  <c r="K59" i="21"/>
  <c r="S59" i="21"/>
  <c r="AA59" i="21"/>
  <c r="AI59" i="21"/>
  <c r="AQ59" i="21"/>
  <c r="AY59" i="21"/>
  <c r="L59" i="21"/>
  <c r="T59" i="21"/>
  <c r="AB59" i="21"/>
  <c r="AJ59" i="21"/>
  <c r="AR59" i="21"/>
  <c r="AZ59" i="21"/>
  <c r="G51" i="21"/>
  <c r="O51" i="21"/>
  <c r="W51" i="21"/>
  <c r="AE51" i="21"/>
  <c r="AM51" i="21"/>
  <c r="AU51" i="21"/>
  <c r="BC51" i="21"/>
  <c r="H51" i="21"/>
  <c r="P51" i="21"/>
  <c r="X51" i="21"/>
  <c r="AF51" i="21"/>
  <c r="AN51" i="21"/>
  <c r="AV51" i="21"/>
  <c r="BD51" i="21"/>
  <c r="I51" i="21"/>
  <c r="Q51" i="21"/>
  <c r="Y51" i="21"/>
  <c r="AG51" i="21"/>
  <c r="AO51" i="21"/>
  <c r="AW51" i="21"/>
  <c r="J51" i="21"/>
  <c r="R51" i="21"/>
  <c r="Z51" i="21"/>
  <c r="AH51" i="21"/>
  <c r="AP51" i="21"/>
  <c r="AX51" i="21"/>
  <c r="K51" i="21"/>
  <c r="S51" i="21"/>
  <c r="AA51" i="21"/>
  <c r="AI51" i="21"/>
  <c r="AQ51" i="21"/>
  <c r="AY51" i="21"/>
  <c r="L51" i="21"/>
  <c r="T51" i="21"/>
  <c r="AB51" i="21"/>
  <c r="AJ51" i="21"/>
  <c r="AR51" i="21"/>
  <c r="AZ51" i="21"/>
  <c r="M51" i="21"/>
  <c r="U51" i="21"/>
  <c r="AC51" i="21"/>
  <c r="AK51" i="21"/>
  <c r="AS51" i="21"/>
  <c r="BA51" i="21"/>
  <c r="N51" i="21"/>
  <c r="V51" i="21"/>
  <c r="AD51" i="21"/>
  <c r="AL51" i="21"/>
  <c r="AT51" i="21"/>
  <c r="BB51" i="21"/>
  <c r="G41" i="21"/>
  <c r="O41" i="21"/>
  <c r="W41" i="21"/>
  <c r="AE41" i="21"/>
  <c r="AM41" i="21"/>
  <c r="AU41" i="21"/>
  <c r="BC41" i="21"/>
  <c r="H41" i="21"/>
  <c r="P41" i="21"/>
  <c r="X41" i="21"/>
  <c r="AF41" i="21"/>
  <c r="AN41" i="21"/>
  <c r="AV41" i="21"/>
  <c r="BD41" i="21"/>
  <c r="I41" i="21"/>
  <c r="Q41" i="21"/>
  <c r="Y41" i="21"/>
  <c r="AG41" i="21"/>
  <c r="AO41" i="21"/>
  <c r="AW41" i="21"/>
  <c r="J41" i="21"/>
  <c r="R41" i="21"/>
  <c r="Z41" i="21"/>
  <c r="AH41" i="21"/>
  <c r="AP41" i="21"/>
  <c r="AX41" i="21"/>
  <c r="K41" i="21"/>
  <c r="S41" i="21"/>
  <c r="AA41" i="21"/>
  <c r="AI41" i="21"/>
  <c r="AQ41" i="21"/>
  <c r="AY41" i="21"/>
  <c r="L41" i="21"/>
  <c r="T41" i="21"/>
  <c r="AB41" i="21"/>
  <c r="AJ41" i="21"/>
  <c r="AR41" i="21"/>
  <c r="AZ41" i="21"/>
  <c r="M41" i="21"/>
  <c r="U41" i="21"/>
  <c r="AC41" i="21"/>
  <c r="AK41" i="21"/>
  <c r="AS41" i="21"/>
  <c r="BA41" i="21"/>
  <c r="N41" i="21"/>
  <c r="V41" i="21"/>
  <c r="AD41" i="21"/>
  <c r="AL41" i="21"/>
  <c r="AT41" i="21"/>
  <c r="BB41" i="21"/>
  <c r="F39" i="21"/>
  <c r="F62" i="21"/>
  <c r="F54" i="21"/>
  <c r="F45" i="21"/>
  <c r="BB69" i="21"/>
  <c r="AT69" i="21"/>
  <c r="AL69" i="21"/>
  <c r="AD69" i="21"/>
  <c r="V69" i="21"/>
  <c r="N69" i="21"/>
  <c r="BD68" i="21"/>
  <c r="AV68" i="21"/>
  <c r="AN68" i="21"/>
  <c r="AF68" i="21"/>
  <c r="X68" i="21"/>
  <c r="O68" i="21"/>
  <c r="BD67" i="21"/>
  <c r="AT67" i="21"/>
  <c r="AK67" i="21"/>
  <c r="AB67" i="21"/>
  <c r="Q67" i="21"/>
  <c r="BD66" i="21"/>
  <c r="AT66" i="21"/>
  <c r="AI66" i="21"/>
  <c r="X66" i="21"/>
  <c r="BA65" i="21"/>
  <c r="AP65" i="21"/>
  <c r="AF65" i="21"/>
  <c r="U65" i="21"/>
  <c r="J65" i="21"/>
  <c r="AX64" i="21"/>
  <c r="AM64" i="21"/>
  <c r="AA64" i="21"/>
  <c r="N64" i="21"/>
  <c r="AZ63" i="21"/>
  <c r="AL63" i="21"/>
  <c r="AA63" i="21"/>
  <c r="AX62" i="21"/>
  <c r="U62" i="21"/>
  <c r="AM61" i="21"/>
  <c r="G61" i="21"/>
  <c r="Y60" i="21"/>
  <c r="AP59" i="21"/>
  <c r="AG57" i="21"/>
  <c r="S56" i="21"/>
  <c r="BC54" i="21"/>
  <c r="R65" i="21"/>
  <c r="G63" i="21"/>
  <c r="O63" i="21"/>
  <c r="W63" i="21"/>
  <c r="AE63" i="21"/>
  <c r="AM63" i="21"/>
  <c r="AU63" i="21"/>
  <c r="BC63" i="21"/>
  <c r="I63" i="21"/>
  <c r="Q63" i="21"/>
  <c r="Y63" i="21"/>
  <c r="AG63" i="21"/>
  <c r="AO63" i="21"/>
  <c r="AW63" i="21"/>
  <c r="J63" i="21"/>
  <c r="R63" i="21"/>
  <c r="Z63" i="21"/>
  <c r="AH63" i="21"/>
  <c r="AP63" i="21"/>
  <c r="AX63" i="21"/>
  <c r="I66" i="21"/>
  <c r="Q66" i="21"/>
  <c r="Y66" i="21"/>
  <c r="AG66" i="21"/>
  <c r="AO66" i="21"/>
  <c r="AW66" i="21"/>
  <c r="L66" i="21"/>
  <c r="T66" i="21"/>
  <c r="AB66" i="21"/>
  <c r="AJ66" i="21"/>
  <c r="AR66" i="21"/>
  <c r="AZ66" i="21"/>
  <c r="H58" i="21"/>
  <c r="P58" i="21"/>
  <c r="X58" i="21"/>
  <c r="AF58" i="21"/>
  <c r="AN58" i="21"/>
  <c r="AV58" i="21"/>
  <c r="BD58" i="21"/>
  <c r="I58" i="21"/>
  <c r="Q58" i="21"/>
  <c r="Y58" i="21"/>
  <c r="AG58" i="21"/>
  <c r="AO58" i="21"/>
  <c r="AW58" i="21"/>
  <c r="J58" i="21"/>
  <c r="R58" i="21"/>
  <c r="Z58" i="21"/>
  <c r="AH58" i="21"/>
  <c r="AP58" i="21"/>
  <c r="AX58" i="21"/>
  <c r="K58" i="21"/>
  <c r="S58" i="21"/>
  <c r="AA58" i="21"/>
  <c r="AI58" i="21"/>
  <c r="AQ58" i="21"/>
  <c r="AY58" i="21"/>
  <c r="L58" i="21"/>
  <c r="T58" i="21"/>
  <c r="AB58" i="21"/>
  <c r="AJ58" i="21"/>
  <c r="AR58" i="21"/>
  <c r="AZ58" i="21"/>
  <c r="M58" i="21"/>
  <c r="U58" i="21"/>
  <c r="AC58" i="21"/>
  <c r="AK58" i="21"/>
  <c r="AS58" i="21"/>
  <c r="BA58" i="21"/>
  <c r="N58" i="21"/>
  <c r="V58" i="21"/>
  <c r="AD58" i="21"/>
  <c r="AL58" i="21"/>
  <c r="AT58" i="21"/>
  <c r="BB58" i="21"/>
  <c r="I49" i="21"/>
  <c r="Q49" i="21"/>
  <c r="Y49" i="21"/>
  <c r="AG49" i="21"/>
  <c r="AO49" i="21"/>
  <c r="AW49" i="21"/>
  <c r="J49" i="21"/>
  <c r="R49" i="21"/>
  <c r="Z49" i="21"/>
  <c r="AH49" i="21"/>
  <c r="AP49" i="21"/>
  <c r="AX49" i="21"/>
  <c r="K49" i="21"/>
  <c r="S49" i="21"/>
  <c r="AA49" i="21"/>
  <c r="AI49" i="21"/>
  <c r="AQ49" i="21"/>
  <c r="AY49" i="21"/>
  <c r="L49" i="21"/>
  <c r="T49" i="21"/>
  <c r="AB49" i="21"/>
  <c r="AJ49" i="21"/>
  <c r="AR49" i="21"/>
  <c r="AZ49" i="21"/>
  <c r="M49" i="21"/>
  <c r="U49" i="21"/>
  <c r="AC49" i="21"/>
  <c r="AK49" i="21"/>
  <c r="AS49" i="21"/>
  <c r="BA49" i="21"/>
  <c r="N49" i="21"/>
  <c r="V49" i="21"/>
  <c r="AD49" i="21"/>
  <c r="AL49" i="21"/>
  <c r="AT49" i="21"/>
  <c r="BB49" i="21"/>
  <c r="G49" i="21"/>
  <c r="O49" i="21"/>
  <c r="W49" i="21"/>
  <c r="AE49" i="21"/>
  <c r="AM49" i="21"/>
  <c r="AU49" i="21"/>
  <c r="BC49" i="21"/>
  <c r="H49" i="21"/>
  <c r="P49" i="21"/>
  <c r="X49" i="21"/>
  <c r="AF49" i="21"/>
  <c r="AN49" i="21"/>
  <c r="AV49" i="21"/>
  <c r="BD49" i="21"/>
  <c r="I40" i="21"/>
  <c r="Q40" i="21"/>
  <c r="Y40" i="21"/>
  <c r="AG40" i="21"/>
  <c r="AO40" i="21"/>
  <c r="AW40" i="21"/>
  <c r="J40" i="21"/>
  <c r="R40" i="21"/>
  <c r="Z40" i="21"/>
  <c r="AH40" i="21"/>
  <c r="AP40" i="21"/>
  <c r="AX40" i="21"/>
  <c r="K40" i="21"/>
  <c r="S40" i="21"/>
  <c r="AA40" i="21"/>
  <c r="AI40" i="21"/>
  <c r="AQ40" i="21"/>
  <c r="AY40" i="21"/>
  <c r="L40" i="21"/>
  <c r="T40" i="21"/>
  <c r="AB40" i="21"/>
  <c r="AJ40" i="21"/>
  <c r="AR40" i="21"/>
  <c r="AZ40" i="21"/>
  <c r="M40" i="21"/>
  <c r="U40" i="21"/>
  <c r="AC40" i="21"/>
  <c r="AK40" i="21"/>
  <c r="AS40" i="21"/>
  <c r="BA40" i="21"/>
  <c r="N40" i="21"/>
  <c r="V40" i="21"/>
  <c r="AD40" i="21"/>
  <c r="AL40" i="21"/>
  <c r="AT40" i="21"/>
  <c r="BB40" i="21"/>
  <c r="G40" i="21"/>
  <c r="O40" i="21"/>
  <c r="W40" i="21"/>
  <c r="AE40" i="21"/>
  <c r="AM40" i="21"/>
  <c r="AU40" i="21"/>
  <c r="BC40" i="21"/>
  <c r="H40" i="21"/>
  <c r="P40" i="21"/>
  <c r="X40" i="21"/>
  <c r="AF40" i="21"/>
  <c r="AN40" i="21"/>
  <c r="AV40" i="21"/>
  <c r="BD40" i="21"/>
  <c r="F69" i="21"/>
  <c r="F61" i="21"/>
  <c r="F53" i="21"/>
  <c r="F44" i="21"/>
  <c r="BA69" i="21"/>
  <c r="AS69" i="21"/>
  <c r="AK69" i="21"/>
  <c r="AC69" i="21"/>
  <c r="U69" i="21"/>
  <c r="BC68" i="21"/>
  <c r="AU68" i="21"/>
  <c r="AM68" i="21"/>
  <c r="AE68" i="21"/>
  <c r="W68" i="21"/>
  <c r="N68" i="21"/>
  <c r="BB67" i="21"/>
  <c r="AS67" i="21"/>
  <c r="AJ67" i="21"/>
  <c r="AA67" i="21"/>
  <c r="P67" i="21"/>
  <c r="BC66" i="21"/>
  <c r="AS66" i="21"/>
  <c r="AH66" i="21"/>
  <c r="W66" i="21"/>
  <c r="M66" i="21"/>
  <c r="AZ65" i="21"/>
  <c r="AO65" i="21"/>
  <c r="AE65" i="21"/>
  <c r="T65" i="21"/>
  <c r="I65" i="21"/>
  <c r="AW64" i="21"/>
  <c r="AL64" i="21"/>
  <c r="Z64" i="21"/>
  <c r="L64" i="21"/>
  <c r="AY63" i="21"/>
  <c r="AK63" i="21"/>
  <c r="X63" i="21"/>
  <c r="L63" i="21"/>
  <c r="AV62" i="21"/>
  <c r="P62" i="21"/>
  <c r="AH61" i="21"/>
  <c r="AZ60" i="21"/>
  <c r="S60" i="21"/>
  <c r="AK59" i="21"/>
  <c r="AM58" i="21"/>
  <c r="Y57" i="21"/>
  <c r="K56" i="21"/>
  <c r="AU54" i="21"/>
  <c r="B47" i="19"/>
  <c r="B114" i="19"/>
  <c r="B74" i="19"/>
  <c r="B46" i="19"/>
  <c r="B99" i="19"/>
  <c r="B73" i="19"/>
  <c r="B45" i="19"/>
  <c r="B72" i="19"/>
  <c r="B52" i="19"/>
  <c r="B53" i="19"/>
  <c r="B51" i="19"/>
  <c r="B120" i="19"/>
  <c r="B76" i="19"/>
  <c r="B55" i="19"/>
  <c r="B112" i="19"/>
  <c r="B111" i="19"/>
  <c r="B68" i="19"/>
  <c r="B67" i="19"/>
  <c r="B66" i="19"/>
  <c r="B65" i="19"/>
  <c r="B43" i="19"/>
  <c r="B42" i="19"/>
  <c r="B39" i="19"/>
  <c r="B38" i="19"/>
  <c r="BB50" i="21"/>
  <c r="AT50" i="21"/>
  <c r="AL50" i="21"/>
  <c r="AD50" i="21"/>
  <c r="V50" i="21"/>
  <c r="N50" i="21"/>
  <c r="BA50" i="21"/>
  <c r="AS50" i="21"/>
  <c r="AK50" i="21"/>
  <c r="AC50" i="21"/>
  <c r="U50" i="21"/>
  <c r="M50" i="21"/>
  <c r="AR50" i="21"/>
  <c r="L50" i="21"/>
  <c r="W70" i="21"/>
  <c r="W73" i="21" s="1"/>
  <c r="AZ50" i="21"/>
  <c r="T50" i="21"/>
  <c r="AY50" i="21"/>
  <c r="AQ50" i="21"/>
  <c r="AI50" i="21"/>
  <c r="AA50" i="21"/>
  <c r="S50" i="21"/>
  <c r="K50" i="21"/>
  <c r="K70" i="21" s="1"/>
  <c r="K73" i="21" s="1"/>
  <c r="AX50" i="21"/>
  <c r="AP50" i="21"/>
  <c r="AH50" i="21"/>
  <c r="Z50" i="21"/>
  <c r="R50" i="21"/>
  <c r="J50" i="21"/>
  <c r="AB50" i="21"/>
  <c r="AW50" i="21"/>
  <c r="AO50" i="21"/>
  <c r="AG50" i="21"/>
  <c r="Y50" i="21"/>
  <c r="Q50" i="21"/>
  <c r="I50" i="21"/>
  <c r="AJ50" i="21"/>
  <c r="F50" i="21"/>
  <c r="BD50" i="21"/>
  <c r="AV50" i="21"/>
  <c r="AN50" i="21"/>
  <c r="AF50" i="21"/>
  <c r="X50" i="21"/>
  <c r="P50" i="21"/>
  <c r="H50" i="21"/>
  <c r="BC50" i="21"/>
  <c r="AU50" i="21"/>
  <c r="AU70" i="21" s="1"/>
  <c r="AU73" i="21" s="1"/>
  <c r="AM50" i="21"/>
  <c r="AE50" i="21"/>
  <c r="W50" i="21"/>
  <c r="O50" i="21"/>
  <c r="AJ15" i="32" l="1"/>
  <c r="AI15" i="32"/>
  <c r="B3" i="24"/>
  <c r="C3" i="24" s="1"/>
  <c r="D3" i="24" s="1"/>
  <c r="E3" i="24" s="1"/>
  <c r="F3" i="24" s="1"/>
  <c r="G3" i="24" s="1"/>
  <c r="H3" i="24" s="1"/>
  <c r="I3" i="24" s="1"/>
  <c r="J3" i="24" s="1"/>
  <c r="B4" i="24"/>
  <c r="C4" i="24" s="1"/>
  <c r="D4" i="24" s="1"/>
  <c r="E4" i="24" s="1"/>
  <c r="F4" i="24" s="1"/>
  <c r="G4" i="24" s="1"/>
  <c r="H4" i="24" s="1"/>
  <c r="I4" i="24" s="1"/>
  <c r="J4" i="24" s="1"/>
  <c r="B5" i="24"/>
  <c r="C5" i="24" s="1"/>
  <c r="D5" i="24" s="1"/>
  <c r="E5" i="24" s="1"/>
  <c r="F5" i="24" s="1"/>
  <c r="G5" i="24" s="1"/>
  <c r="H5" i="24" s="1"/>
  <c r="I5" i="24" s="1"/>
  <c r="J5" i="24" s="1"/>
  <c r="B6" i="24"/>
  <c r="C6" i="24" s="1"/>
  <c r="D6" i="24" s="1"/>
  <c r="E6" i="24" s="1"/>
  <c r="F6" i="24" s="1"/>
  <c r="G6" i="24" s="1"/>
  <c r="H6" i="24" s="1"/>
  <c r="I6" i="24" s="1"/>
  <c r="J6" i="24" s="1"/>
  <c r="B7" i="24"/>
  <c r="C7" i="24" s="1"/>
  <c r="D7" i="24" s="1"/>
  <c r="E7" i="24" s="1"/>
  <c r="F7" i="24" s="1"/>
  <c r="G7" i="24" s="1"/>
  <c r="H7" i="24" s="1"/>
  <c r="I7" i="24" s="1"/>
  <c r="J7" i="24" s="1"/>
  <c r="B8" i="24"/>
  <c r="C8" i="24" s="1"/>
  <c r="D8" i="24" s="1"/>
  <c r="E8" i="24" s="1"/>
  <c r="F8" i="24" s="1"/>
  <c r="G8" i="24" s="1"/>
  <c r="H8" i="24" s="1"/>
  <c r="I8" i="24" s="1"/>
  <c r="J8" i="24" s="1"/>
  <c r="B9" i="24"/>
  <c r="C9" i="24" s="1"/>
  <c r="D9" i="24" s="1"/>
  <c r="E9" i="24" s="1"/>
  <c r="F9" i="24" s="1"/>
  <c r="G9" i="24" s="1"/>
  <c r="H9" i="24" s="1"/>
  <c r="I9" i="24" s="1"/>
  <c r="J9" i="24" s="1"/>
  <c r="B10" i="24"/>
  <c r="C10" i="24" s="1"/>
  <c r="D10" i="24" s="1"/>
  <c r="E10" i="24" s="1"/>
  <c r="F10" i="24" s="1"/>
  <c r="G10" i="24" s="1"/>
  <c r="H10" i="24" s="1"/>
  <c r="I10" i="24" s="1"/>
  <c r="J10" i="24" s="1"/>
  <c r="B11" i="24"/>
  <c r="C11" i="24" s="1"/>
  <c r="D11" i="24" s="1"/>
  <c r="E11" i="24" s="1"/>
  <c r="F11" i="24" s="1"/>
  <c r="G11" i="24" s="1"/>
  <c r="H11" i="24" s="1"/>
  <c r="I11" i="24" s="1"/>
  <c r="J11" i="24" s="1"/>
  <c r="B12" i="24"/>
  <c r="C12" i="24" s="1"/>
  <c r="D12" i="24" s="1"/>
  <c r="E12" i="24" s="1"/>
  <c r="F12" i="24" s="1"/>
  <c r="G12" i="24" s="1"/>
  <c r="H12" i="24" s="1"/>
  <c r="I12" i="24" s="1"/>
  <c r="J12" i="24" s="1"/>
  <c r="B13" i="24"/>
  <c r="C13" i="24" s="1"/>
  <c r="D13" i="24" s="1"/>
  <c r="E13" i="24" s="1"/>
  <c r="F13" i="24" s="1"/>
  <c r="G13" i="24" s="1"/>
  <c r="H13" i="24" s="1"/>
  <c r="I13" i="24" s="1"/>
  <c r="J13" i="24" s="1"/>
  <c r="B14" i="24"/>
  <c r="C14" i="24" s="1"/>
  <c r="D14" i="24" s="1"/>
  <c r="E14" i="24" s="1"/>
  <c r="F14" i="24" s="1"/>
  <c r="G14" i="24" s="1"/>
  <c r="H14" i="24" s="1"/>
  <c r="I14" i="24" s="1"/>
  <c r="J14" i="24" s="1"/>
  <c r="B15" i="24"/>
  <c r="C15" i="24" s="1"/>
  <c r="D15" i="24" s="1"/>
  <c r="E15" i="24" s="1"/>
  <c r="F15" i="24" s="1"/>
  <c r="G15" i="24" s="1"/>
  <c r="H15" i="24" s="1"/>
  <c r="I15" i="24" s="1"/>
  <c r="J15" i="24" s="1"/>
  <c r="B16" i="24"/>
  <c r="C16" i="24" s="1"/>
  <c r="D16" i="24" s="1"/>
  <c r="E16" i="24" s="1"/>
  <c r="F16" i="24" s="1"/>
  <c r="G16" i="24" s="1"/>
  <c r="H16" i="24" s="1"/>
  <c r="I16" i="24" s="1"/>
  <c r="J16" i="24" s="1"/>
  <c r="B17" i="24"/>
  <c r="C17" i="24" s="1"/>
  <c r="D17" i="24" s="1"/>
  <c r="E17" i="24" s="1"/>
  <c r="F17" i="24" s="1"/>
  <c r="G17" i="24" s="1"/>
  <c r="H17" i="24" s="1"/>
  <c r="I17" i="24" s="1"/>
  <c r="J17" i="24" s="1"/>
  <c r="B18" i="24"/>
  <c r="C18" i="24" s="1"/>
  <c r="D18" i="24" s="1"/>
  <c r="E18" i="24" s="1"/>
  <c r="F18" i="24" s="1"/>
  <c r="G18" i="24" s="1"/>
  <c r="H18" i="24" s="1"/>
  <c r="I18" i="24" s="1"/>
  <c r="J18" i="24" s="1"/>
  <c r="B19" i="24"/>
  <c r="C19" i="24" s="1"/>
  <c r="D19" i="24" s="1"/>
  <c r="E19" i="24" s="1"/>
  <c r="F19" i="24" s="1"/>
  <c r="G19" i="24" s="1"/>
  <c r="H19" i="24" s="1"/>
  <c r="I19" i="24" s="1"/>
  <c r="J19" i="24" s="1"/>
  <c r="B20" i="24"/>
  <c r="C20" i="24" s="1"/>
  <c r="D20" i="24" s="1"/>
  <c r="E20" i="24" s="1"/>
  <c r="F20" i="24" s="1"/>
  <c r="G20" i="24" s="1"/>
  <c r="H20" i="24" s="1"/>
  <c r="I20" i="24" s="1"/>
  <c r="J20" i="24" s="1"/>
  <c r="B21" i="24"/>
  <c r="C21" i="24" s="1"/>
  <c r="D21" i="24" s="1"/>
  <c r="E21" i="24" s="1"/>
  <c r="F21" i="24" s="1"/>
  <c r="G21" i="24" s="1"/>
  <c r="H21" i="24" s="1"/>
  <c r="I21" i="24" s="1"/>
  <c r="J21" i="24" s="1"/>
  <c r="B22" i="24"/>
  <c r="C22" i="24" s="1"/>
  <c r="D22" i="24" s="1"/>
  <c r="E22" i="24" s="1"/>
  <c r="F22" i="24" s="1"/>
  <c r="G22" i="24" s="1"/>
  <c r="H22" i="24" s="1"/>
  <c r="I22" i="24" s="1"/>
  <c r="J22" i="24" s="1"/>
  <c r="B23" i="24"/>
  <c r="C23" i="24" s="1"/>
  <c r="D23" i="24" s="1"/>
  <c r="E23" i="24" s="1"/>
  <c r="F23" i="24" s="1"/>
  <c r="G23" i="24" s="1"/>
  <c r="H23" i="24" s="1"/>
  <c r="I23" i="24" s="1"/>
  <c r="J23" i="24" s="1"/>
  <c r="B24" i="24"/>
  <c r="C24" i="24" s="1"/>
  <c r="D24" i="24" s="1"/>
  <c r="E24" i="24" s="1"/>
  <c r="F24" i="24" s="1"/>
  <c r="G24" i="24" s="1"/>
  <c r="H24" i="24" s="1"/>
  <c r="I24" i="24" s="1"/>
  <c r="J24" i="24" s="1"/>
  <c r="B25" i="24"/>
  <c r="C25" i="24" s="1"/>
  <c r="D25" i="24" s="1"/>
  <c r="E25" i="24" s="1"/>
  <c r="F25" i="24" s="1"/>
  <c r="G25" i="24" s="1"/>
  <c r="H25" i="24" s="1"/>
  <c r="I25" i="24" s="1"/>
  <c r="J25" i="24" s="1"/>
  <c r="B26" i="24"/>
  <c r="C26" i="24" s="1"/>
  <c r="D26" i="24" s="1"/>
  <c r="E26" i="24" s="1"/>
  <c r="F26" i="24" s="1"/>
  <c r="G26" i="24" s="1"/>
  <c r="H26" i="24" s="1"/>
  <c r="I26" i="24" s="1"/>
  <c r="J26" i="24" s="1"/>
  <c r="B27" i="24"/>
  <c r="C27" i="24" s="1"/>
  <c r="D27" i="24" s="1"/>
  <c r="E27" i="24" s="1"/>
  <c r="F27" i="24" s="1"/>
  <c r="G27" i="24" s="1"/>
  <c r="H27" i="24" s="1"/>
  <c r="I27" i="24" s="1"/>
  <c r="J27" i="24" s="1"/>
  <c r="B28" i="24"/>
  <c r="C28" i="24" s="1"/>
  <c r="D28" i="24" s="1"/>
  <c r="E28" i="24" s="1"/>
  <c r="F28" i="24" s="1"/>
  <c r="G28" i="24" s="1"/>
  <c r="H28" i="24" s="1"/>
  <c r="I28" i="24" s="1"/>
  <c r="J28" i="24" s="1"/>
  <c r="B29" i="24"/>
  <c r="C29" i="24" s="1"/>
  <c r="D29" i="24" s="1"/>
  <c r="E29" i="24" s="1"/>
  <c r="F29" i="24" s="1"/>
  <c r="G29" i="24" s="1"/>
  <c r="H29" i="24" s="1"/>
  <c r="I29" i="24" s="1"/>
  <c r="J29" i="24" s="1"/>
  <c r="B30" i="24"/>
  <c r="C30" i="24" s="1"/>
  <c r="D30" i="24" s="1"/>
  <c r="E30" i="24" s="1"/>
  <c r="F30" i="24" s="1"/>
  <c r="G30" i="24" s="1"/>
  <c r="H30" i="24" s="1"/>
  <c r="I30" i="24" s="1"/>
  <c r="J30" i="24" s="1"/>
  <c r="B31" i="24"/>
  <c r="C31" i="24" s="1"/>
  <c r="D31" i="24" s="1"/>
  <c r="E31" i="24" s="1"/>
  <c r="F31" i="24" s="1"/>
  <c r="G31" i="24" s="1"/>
  <c r="H31" i="24" s="1"/>
  <c r="I31" i="24" s="1"/>
  <c r="J31" i="24" s="1"/>
  <c r="B32" i="24"/>
  <c r="C32" i="24" s="1"/>
  <c r="D32" i="24" s="1"/>
  <c r="E32" i="24" s="1"/>
  <c r="F32" i="24" s="1"/>
  <c r="G32" i="24" s="1"/>
  <c r="H32" i="24" s="1"/>
  <c r="I32" i="24" s="1"/>
  <c r="J32" i="24" s="1"/>
  <c r="B33" i="24"/>
  <c r="C33" i="24" s="1"/>
  <c r="D33" i="24" s="1"/>
  <c r="E33" i="24" s="1"/>
  <c r="F33" i="24" s="1"/>
  <c r="G33" i="24" s="1"/>
  <c r="H33" i="24" s="1"/>
  <c r="I33" i="24" s="1"/>
  <c r="J33" i="24" s="1"/>
  <c r="B34" i="24"/>
  <c r="C34" i="24" s="1"/>
  <c r="D34" i="24" s="1"/>
  <c r="E34" i="24" s="1"/>
  <c r="F34" i="24" s="1"/>
  <c r="G34" i="24" s="1"/>
  <c r="H34" i="24" s="1"/>
  <c r="I34" i="24" s="1"/>
  <c r="J34" i="24" s="1"/>
  <c r="B35" i="24"/>
  <c r="C35" i="24" s="1"/>
  <c r="D35" i="24" s="1"/>
  <c r="E35" i="24" s="1"/>
  <c r="F35" i="24" s="1"/>
  <c r="G35" i="24" s="1"/>
  <c r="H35" i="24" s="1"/>
  <c r="I35" i="24" s="1"/>
  <c r="J35" i="24" s="1"/>
  <c r="B36" i="24"/>
  <c r="C36" i="24" s="1"/>
  <c r="D36" i="24" s="1"/>
  <c r="E36" i="24" s="1"/>
  <c r="F36" i="24" s="1"/>
  <c r="G36" i="24" s="1"/>
  <c r="H36" i="24" s="1"/>
  <c r="I36" i="24" s="1"/>
  <c r="J36" i="24" s="1"/>
  <c r="B37" i="24"/>
  <c r="C37" i="24" s="1"/>
  <c r="D37" i="24" s="1"/>
  <c r="E37" i="24" s="1"/>
  <c r="F37" i="24" s="1"/>
  <c r="G37" i="24" s="1"/>
  <c r="H37" i="24" s="1"/>
  <c r="I37" i="24" s="1"/>
  <c r="J37" i="24" s="1"/>
  <c r="B2" i="24"/>
  <c r="C2" i="24" s="1"/>
  <c r="D2" i="24" s="1"/>
  <c r="E2" i="24" s="1"/>
  <c r="F2" i="24" s="1"/>
  <c r="G2" i="24" s="1"/>
  <c r="H2" i="24" s="1"/>
  <c r="I2" i="24" s="1"/>
  <c r="J2" i="24" s="1"/>
  <c r="N70" i="21"/>
  <c r="N73" i="21" s="1"/>
  <c r="AJ70" i="21"/>
  <c r="AJ73" i="21" s="1"/>
  <c r="AI70" i="21"/>
  <c r="AI73" i="21" s="1"/>
  <c r="L70" i="21"/>
  <c r="L73" i="21" s="1"/>
  <c r="U70" i="21"/>
  <c r="U73" i="21" s="1"/>
  <c r="AB70" i="21"/>
  <c r="AB73" i="21" s="1"/>
  <c r="J70" i="21"/>
  <c r="J73" i="21" s="1"/>
  <c r="Q70" i="21"/>
  <c r="Q73" i="21" s="1"/>
  <c r="G70" i="21"/>
  <c r="G73" i="21" s="1"/>
  <c r="BC70" i="21"/>
  <c r="BC73" i="21" s="1"/>
  <c r="AL70" i="21"/>
  <c r="AL73" i="21" s="1"/>
  <c r="AG70" i="21"/>
  <c r="AG73" i="21" s="1"/>
  <c r="AP70" i="21"/>
  <c r="AP73" i="21" s="1"/>
  <c r="F70" i="21"/>
  <c r="F73" i="21" s="1"/>
  <c r="V70" i="21"/>
  <c r="V73" i="21" s="1"/>
  <c r="Z70" i="21"/>
  <c r="Z73" i="21" s="1"/>
  <c r="AM70" i="21"/>
  <c r="AM73" i="21" s="1"/>
  <c r="AV70" i="21"/>
  <c r="AV73" i="21" s="1"/>
  <c r="AZ70" i="21"/>
  <c r="AZ73" i="21" s="1"/>
  <c r="AS70" i="21"/>
  <c r="AS73" i="21" s="1"/>
  <c r="I70" i="21"/>
  <c r="I73" i="21" s="1"/>
  <c r="R70" i="21"/>
  <c r="R73" i="21" s="1"/>
  <c r="M70" i="21"/>
  <c r="M73" i="21" s="1"/>
  <c r="AD70" i="21"/>
  <c r="AD73" i="21" s="1"/>
  <c r="AQ70" i="21"/>
  <c r="AQ73" i="21" s="1"/>
  <c r="AF70" i="21"/>
  <c r="AF73" i="21" s="1"/>
  <c r="AO70" i="21"/>
  <c r="AO73" i="21" s="1"/>
  <c r="AX70" i="21"/>
  <c r="AX73" i="21" s="1"/>
  <c r="BD70" i="21"/>
  <c r="BD73" i="21" s="1"/>
  <c r="AW70" i="21"/>
  <c r="AW73" i="21" s="1"/>
  <c r="BA70" i="21"/>
  <c r="BA73" i="21" s="1"/>
  <c r="O70" i="21"/>
  <c r="O73" i="21" s="1"/>
  <c r="Y70" i="21"/>
  <c r="Y73" i="21" s="1"/>
  <c r="AH70" i="21"/>
  <c r="AH73" i="21" s="1"/>
  <c r="AY70" i="21"/>
  <c r="AY73" i="21" s="1"/>
  <c r="AC70" i="21"/>
  <c r="AC73" i="21" s="1"/>
  <c r="AT70" i="21"/>
  <c r="AT73" i="21" s="1"/>
  <c r="P70" i="21"/>
  <c r="P73" i="21" s="1"/>
  <c r="X70" i="21"/>
  <c r="X73" i="21" s="1"/>
  <c r="AE70" i="21"/>
  <c r="AE73" i="21" s="1"/>
  <c r="AN70" i="21"/>
  <c r="AN73" i="21" s="1"/>
  <c r="T70" i="21"/>
  <c r="T73" i="21" s="1"/>
  <c r="AK70" i="21"/>
  <c r="AK73" i="21" s="1"/>
  <c r="BB70" i="21"/>
  <c r="BB73" i="21" s="1"/>
  <c r="H70" i="21"/>
  <c r="H73" i="21" s="1"/>
  <c r="AA70" i="21"/>
  <c r="AA73" i="21" s="1"/>
  <c r="AR70" i="21"/>
  <c r="AR73" i="21" s="1"/>
  <c r="S70" i="21"/>
  <c r="S73" i="2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D31356-ADE8-43A8-9973-98937E6B67E9}" keepAlive="1" name="Query - Table 2" description="Connection to the 'Table 2' query in the workbook." type="5" refreshedVersion="8" background="1" saveData="1">
    <dbPr connection="Provider=Microsoft.Mashup.OleDb.1;Data Source=$Workbook$;Location=&quot;Table 2&quot;;Extended Properties=&quot;&quot;" command="SELECT * FROM [Table 2]"/>
  </connection>
</connections>
</file>

<file path=xl/sharedStrings.xml><?xml version="1.0" encoding="utf-8"?>
<sst xmlns="http://schemas.openxmlformats.org/spreadsheetml/2006/main" count="11493" uniqueCount="2568">
  <si>
    <t>BRPSDbS BAU Renewable Portfolio Std Percentage by Subregion</t>
  </si>
  <si>
    <t>BRPSDbS BAU Electricity Shares by Subregion</t>
  </si>
  <si>
    <t>Sources:</t>
  </si>
  <si>
    <t>RPO targets and Compliance by state</t>
  </si>
  <si>
    <t>Ministry of Power, Govt of India</t>
  </si>
  <si>
    <t>Rajya Sabha report</t>
  </si>
  <si>
    <t>AS122.pdf (sansad.in)</t>
  </si>
  <si>
    <t>Annexure 1 and Annexure 2</t>
  </si>
  <si>
    <t>RPO Compliance by state, 2023</t>
  </si>
  <si>
    <t>EIA</t>
  </si>
  <si>
    <t>EIA-923 Power Plant Operations Report</t>
  </si>
  <si>
    <t>https://www.eia.gov/electricity/data/state/</t>
  </si>
  <si>
    <t>Net Generation by State by Type of Producer by Energy Source (EIA-906, EIA-920, and EIA-923)</t>
  </si>
  <si>
    <t>State's share of generation</t>
  </si>
  <si>
    <t>Press Information Bureau</t>
  </si>
  <si>
    <t>The State-wise power supply position for the year 2021-22 and current year 2022-23</t>
  </si>
  <si>
    <t>https://pib.gov.in/PressReleaseIframePage.aspx?PRID=1909932</t>
  </si>
  <si>
    <t>Annexure 1 Table</t>
  </si>
  <si>
    <t>Actual share of RE</t>
  </si>
  <si>
    <t>CEA</t>
  </si>
  <si>
    <t>All India Electricity Statistics</t>
  </si>
  <si>
    <t>https://cea.nic.in/wp-content/uploads/general/2024/General_Review_2024_2.pdf</t>
  </si>
  <si>
    <t>Page 19</t>
  </si>
  <si>
    <t>Note:</t>
  </si>
  <si>
    <t>The purpose of this variable is to specify the renewable portfolio standard requirement that must be met in the BAU case (which the user may increase</t>
  </si>
  <si>
    <t>via a policy lever, affecting the policy case).</t>
  </si>
  <si>
    <t>Notes on Output Data Formatting</t>
  </si>
  <si>
    <t>Note that the blue output tab "BRPSDbS-RPS-percentages" is populating the "Future Year" subscript.  It is not a normal time-series variable.</t>
  </si>
  <si>
    <t>Therefore, it must include a value for every year that exists in the Future Year subscript (and no other years should be present).</t>
  </si>
  <si>
    <t>It is designed this way for compatibility with the RPS foresight option (enabled via a control setting).</t>
  </si>
  <si>
    <t>The blue output tab "BRPSDbS-electricity-shares" contains the share of electricity sales in each subregion.</t>
  </si>
  <si>
    <t>The data in this tab must sum to 1.</t>
  </si>
  <si>
    <t>NOtes for India</t>
  </si>
  <si>
    <t xml:space="preserve">Although India has RPS as a policy instrument, it has been subject to consistent non-compliance by across states. Therefore, we set an RPO mandate of 30% by 2030 which is slightly more than the actual share of generation by states. </t>
  </si>
  <si>
    <t>This is assumed to remain constant from 2030</t>
  </si>
  <si>
    <t>States are assumed to comply have the same RPS targets in each year</t>
  </si>
  <si>
    <t>pib.gov.in/PressReleaseIframePage.aspx?PRID=1909932</t>
  </si>
  <si>
    <t xml:space="preserve">Source: </t>
  </si>
  <si>
    <t>YEar</t>
  </si>
  <si>
    <t>MoP's RPO Target</t>
  </si>
  <si>
    <t>Column1</t>
  </si>
  <si>
    <t>Column2</t>
  </si>
  <si>
    <t>Column3</t>
  </si>
  <si>
    <t>Column4</t>
  </si>
  <si>
    <t>Column5</t>
  </si>
  <si>
    <t>Column6</t>
  </si>
  <si>
    <t>State/ System/Region</t>
  </si>
  <si>
    <t>April, 2022 - February, 2023</t>
  </si>
  <si>
    <t>State's share of energy supplied</t>
  </si>
  <si>
    <t>Energy
			requirement</t>
  </si>
  <si>
    <t>Energy
			supplied</t>
  </si>
  <si>
    <t>Energy not
			supplied</t>
  </si>
  <si>
    <t>( MU )</t>
  </si>
  <si>
    <t>( % )</t>
  </si>
  <si>
    <t>Chandigarh</t>
  </si>
  <si>
    <t>1,687</t>
  </si>
  <si>
    <t>0</t>
  </si>
  <si>
    <t>0.0</t>
  </si>
  <si>
    <t>Delhi</t>
  </si>
  <si>
    <t>33,012</t>
  </si>
  <si>
    <t>33,002</t>
  </si>
  <si>
    <t>10</t>
  </si>
  <si>
    <t>Haryana</t>
  </si>
  <si>
    <t>57,564</t>
  </si>
  <si>
    <t>57,061</t>
  </si>
  <si>
    <t>503</t>
  </si>
  <si>
    <t>0.9</t>
  </si>
  <si>
    <t>Himachal Pradesh</t>
  </si>
  <si>
    <t>11,601</t>
  </si>
  <si>
    <t>11,497</t>
  </si>
  <si>
    <t>104</t>
  </si>
  <si>
    <t>UT of J&amp;K and Ladakh</t>
  </si>
  <si>
    <t>17,914</t>
  </si>
  <si>
    <t>17,604</t>
  </si>
  <si>
    <t>309</t>
  </si>
  <si>
    <t>1.7</t>
  </si>
  <si>
    <t>Punjab</t>
  </si>
  <si>
    <t>65,282</t>
  </si>
  <si>
    <t>64,996</t>
  </si>
  <si>
    <t>286</t>
  </si>
  <si>
    <t>0.4</t>
  </si>
  <si>
    <t>Rajasthan</t>
  </si>
  <si>
    <t>94,270</t>
  </si>
  <si>
    <t>92,557</t>
  </si>
  <si>
    <t>1,712</t>
  </si>
  <si>
    <t>1.8</t>
  </si>
  <si>
    <t>Uttar Pradesh</t>
  </si>
  <si>
    <t>1,34,645</t>
  </si>
  <si>
    <t>1,33,449</t>
  </si>
  <si>
    <t>1,196</t>
  </si>
  <si>
    <t>Uttarakhand</t>
  </si>
  <si>
    <t>14,496</t>
  </si>
  <si>
    <t>14,247</t>
  </si>
  <si>
    <t>249</t>
  </si>
  <si>
    <t>Northern Region</t>
  </si>
  <si>
    <t>4,31,544</t>
  </si>
  <si>
    <t>4,27,175</t>
  </si>
  <si>
    <t>4,369</t>
  </si>
  <si>
    <t>1.0</t>
  </si>
  <si>
    <t>Chhattisgarh</t>
  </si>
  <si>
    <t>35,450</t>
  </si>
  <si>
    <t>35,381</t>
  </si>
  <si>
    <t>69</t>
  </si>
  <si>
    <t>0.2</t>
  </si>
  <si>
    <t>Gujarat</t>
  </si>
  <si>
    <t>1,26,657</t>
  </si>
  <si>
    <t>1,26,613</t>
  </si>
  <si>
    <t>44</t>
  </si>
  <si>
    <t>Madhya Pradesh</t>
  </si>
  <si>
    <t>84,434</t>
  </si>
  <si>
    <t>84,105</t>
  </si>
  <si>
    <t>329</t>
  </si>
  <si>
    <t>Maharashtra</t>
  </si>
  <si>
    <t>1,69,433</t>
  </si>
  <si>
    <t>1,69,322</t>
  </si>
  <si>
    <t>111</t>
  </si>
  <si>
    <t>0.1</t>
  </si>
  <si>
    <t>Dadra &amp; Nagar Haveli
			and Daman &amp; Diu</t>
  </si>
  <si>
    <t>9,169</t>
  </si>
  <si>
    <t>Goa</t>
  </si>
  <si>
    <t>4,279</t>
  </si>
  <si>
    <t>Western Region</t>
  </si>
  <si>
    <t>4,33,746</t>
  </si>
  <si>
    <t>4,33,192</t>
  </si>
  <si>
    <t>553</t>
  </si>
  <si>
    <t>Andhra Pradesh</t>
  </si>
  <si>
    <t>65,604</t>
  </si>
  <si>
    <t>65,194</t>
  </si>
  <si>
    <t>410</t>
  </si>
  <si>
    <t>0.6</t>
  </si>
  <si>
    <t>Telangana</t>
  </si>
  <si>
    <t>68,609</t>
  </si>
  <si>
    <t>68,576</t>
  </si>
  <si>
    <t>34</t>
  </si>
  <si>
    <t>Karnataka</t>
  </si>
  <si>
    <t>67,159</t>
  </si>
  <si>
    <t>67,133</t>
  </si>
  <si>
    <t>26</t>
  </si>
  <si>
    <t>Kerala</t>
  </si>
  <si>
    <t>25,028</t>
  </si>
  <si>
    <t>25,007</t>
  </si>
  <si>
    <t>21</t>
  </si>
  <si>
    <t>Tamil Nadu</t>
  </si>
  <si>
    <t>1,03,794</t>
  </si>
  <si>
    <t>1,03,718</t>
  </si>
  <si>
    <t>77</t>
  </si>
  <si>
    <t>Puducherry</t>
  </si>
  <si>
    <t>2,806</t>
  </si>
  <si>
    <t>2,805</t>
  </si>
  <si>
    <t>1</t>
  </si>
  <si>
    <t>Lakshadweep #</t>
  </si>
  <si>
    <t>58</t>
  </si>
  <si>
    <t>Southern Region</t>
  </si>
  <si>
    <t>3,33,043</t>
  </si>
  <si>
    <t>3,32,476</t>
  </si>
  <si>
    <t>567</t>
  </si>
  <si>
    <t>Bihar</t>
  </si>
  <si>
    <t>36,635</t>
  </si>
  <si>
    <t>35,873</t>
  </si>
  <si>
    <t>762</t>
  </si>
  <si>
    <t>2.1</t>
  </si>
  <si>
    <t>DVC</t>
  </si>
  <si>
    <t>23,858</t>
  </si>
  <si>
    <t>23,850</t>
  </si>
  <si>
    <t>8</t>
  </si>
  <si>
    <t>Jharkhand</t>
  </si>
  <si>
    <t>12,006</t>
  </si>
  <si>
    <t>11,099</t>
  </si>
  <si>
    <t>907</t>
  </si>
  <si>
    <t>7.6</t>
  </si>
  <si>
    <t>Odisha</t>
  </si>
  <si>
    <t>39,074</t>
  </si>
  <si>
    <t>39,028</t>
  </si>
  <si>
    <t>46</t>
  </si>
  <si>
    <t>West Bengal</t>
  </si>
  <si>
    <t>55,133</t>
  </si>
  <si>
    <t>55,066</t>
  </si>
  <si>
    <t>67</t>
  </si>
  <si>
    <t>Sikkim</t>
  </si>
  <si>
    <t>539</t>
  </si>
  <si>
    <t>Andaman- Nicobar
			Islands #</t>
  </si>
  <si>
    <t>318</t>
  </si>
  <si>
    <t>Eastern Region</t>
  </si>
  <si>
    <t>1,67,298</t>
  </si>
  <si>
    <t>1,65,508</t>
  </si>
  <si>
    <t>1,789</t>
  </si>
  <si>
    <t>1.1</t>
  </si>
  <si>
    <t>Arunachal Pradesh</t>
  </si>
  <si>
    <t>823</t>
  </si>
  <si>
    <t>803</t>
  </si>
  <si>
    <t>20</t>
  </si>
  <si>
    <t>2.4</t>
  </si>
  <si>
    <t>Assam</t>
  </si>
  <si>
    <t>10,619</t>
  </si>
  <si>
    <t>10,612</t>
  </si>
  <si>
    <t>7</t>
  </si>
  <si>
    <t>Manipur</t>
  </si>
  <si>
    <t>926</t>
  </si>
  <si>
    <t>925</t>
  </si>
  <si>
    <t>Meghalaya</t>
  </si>
  <si>
    <t>2,050</t>
  </si>
  <si>
    <t>Mizoram</t>
  </si>
  <si>
    <t>592</t>
  </si>
  <si>
    <t>Nagaland</t>
  </si>
  <si>
    <t>844</t>
  </si>
  <si>
    <t>802</t>
  </si>
  <si>
    <t>41</t>
  </si>
  <si>
    <t>4.9</t>
  </si>
  <si>
    <t>Tripura *</t>
  </si>
  <si>
    <t>1,428</t>
  </si>
  <si>
    <t>North-Eastern Region</t>
  </si>
  <si>
    <t>17,289</t>
  </si>
  <si>
    <t>17,220</t>
  </si>
  <si>
    <t>70</t>
  </si>
  <si>
    <t>All India</t>
  </si>
  <si>
    <t>13,82,920</t>
  </si>
  <si>
    <t>13,75,571</t>
  </si>
  <si>
    <t>7,349</t>
  </si>
  <si>
    <t>0.5</t>
  </si>
  <si>
    <t># Lakshadweep and Andaman &amp; Nicobar Islands are stand-alone systems, power supply position of these does not form part
			of regional requirement and supply.</t>
  </si>
  <si>
    <t>* Excludes the supply to Bangladesh.</t>
  </si>
  <si>
    <t>Note:  Power Supply Position Report has been compiled based on the data furnished by State Utilities/Electricity
			Departments. The MU figures have been rounded off to nearest unit place.</t>
  </si>
  <si>
    <t xml:space="preserve"> </t>
  </si>
  <si>
    <t xml:space="preserve">Looking at past trends, the share of RE (including hydro) in generation has only grown by 2% in the last decade. Policies (like the RPO) can drive this share higher in the future </t>
  </si>
  <si>
    <t>However, rampant non-compliance may make the 43% RPO target by 2030 unfeasable. We instead set a target of 30% RE generation by 2030 for all states as a proxy that may be replaces later</t>
  </si>
  <si>
    <t>Unit: dimensionless (share of RPS-qualifying electricity)</t>
  </si>
  <si>
    <t>Year</t>
  </si>
  <si>
    <t>RE+Hydro</t>
  </si>
  <si>
    <t>RE (without hydro)</t>
  </si>
  <si>
    <t>Thermal</t>
  </si>
  <si>
    <t>Nuclear</t>
  </si>
  <si>
    <t>Total gen (check)</t>
  </si>
  <si>
    <t>Total gen</t>
  </si>
  <si>
    <t>Share of RE (+hydro)</t>
  </si>
  <si>
    <t>shareo</t>
  </si>
  <si>
    <t>Lakshadweep</t>
  </si>
  <si>
    <t>Source</t>
  </si>
  <si>
    <t>General_Review_2024_2.pdf</t>
  </si>
  <si>
    <t>Andaman-Nicobar Islands</t>
  </si>
  <si>
    <t>Total RPO</t>
  </si>
  <si>
    <t>Unit: dimensionless (share of electricity sales by subregion)</t>
  </si>
  <si>
    <t>Share of electricity</t>
  </si>
  <si>
    <t>Tripura</t>
  </si>
  <si>
    <t>subregion37</t>
  </si>
  <si>
    <t>subregion38</t>
  </si>
  <si>
    <t>subregion39</t>
  </si>
  <si>
    <t>subregion40</t>
  </si>
  <si>
    <t>subregion41</t>
  </si>
  <si>
    <t>subregion42</t>
  </si>
  <si>
    <t>subregion43</t>
  </si>
  <si>
    <t>subregion44</t>
  </si>
  <si>
    <t>subregion45</t>
  </si>
  <si>
    <t>subregion46</t>
  </si>
  <si>
    <t>subregion47</t>
  </si>
  <si>
    <t>subregion48</t>
  </si>
  <si>
    <t>subregion49</t>
  </si>
  <si>
    <t>subregion50</t>
  </si>
  <si>
    <t>subregion51</t>
  </si>
  <si>
    <t>subregion52</t>
  </si>
  <si>
    <t>subregion53</t>
  </si>
  <si>
    <t>subregion54</t>
  </si>
  <si>
    <t>subregion55</t>
  </si>
  <si>
    <t>subregion56</t>
  </si>
  <si>
    <t>subregion57</t>
  </si>
  <si>
    <t>subregion58</t>
  </si>
  <si>
    <t>subregion59</t>
  </si>
  <si>
    <t>subregion60</t>
  </si>
  <si>
    <t>Year2021</t>
  </si>
  <si>
    <t>Year2022</t>
  </si>
  <si>
    <t>Year2023</t>
  </si>
  <si>
    <t>Year2024</t>
  </si>
  <si>
    <t>Year2025</t>
  </si>
  <si>
    <t>Year2026</t>
  </si>
  <si>
    <t>Year2027</t>
  </si>
  <si>
    <t>Year2028</t>
  </si>
  <si>
    <t>Year2029</t>
  </si>
  <si>
    <t>Year2030</t>
  </si>
  <si>
    <t>Year2031</t>
  </si>
  <si>
    <t>Year2032</t>
  </si>
  <si>
    <t>Year2033</t>
  </si>
  <si>
    <t>Year2034</t>
  </si>
  <si>
    <t>Year2035</t>
  </si>
  <si>
    <t>Year2036</t>
  </si>
  <si>
    <t>Year2037</t>
  </si>
  <si>
    <t>Year2038</t>
  </si>
  <si>
    <t>Year2039</t>
  </si>
  <si>
    <t>Year2040</t>
  </si>
  <si>
    <t>Year2041</t>
  </si>
  <si>
    <t>Year2042</t>
  </si>
  <si>
    <t>Year2043</t>
  </si>
  <si>
    <t>Year2044</t>
  </si>
  <si>
    <t>Year2045</t>
  </si>
  <si>
    <t>Year2046</t>
  </si>
  <si>
    <t>Year2047</t>
  </si>
  <si>
    <t>Year2048</t>
  </si>
  <si>
    <t>Year2049</t>
  </si>
  <si>
    <t>Year2050</t>
  </si>
  <si>
    <t>Year2051</t>
  </si>
  <si>
    <t>Year2052</t>
  </si>
  <si>
    <t>Year2053</t>
  </si>
  <si>
    <t>Year2054</t>
  </si>
  <si>
    <t>Year2055</t>
  </si>
  <si>
    <t>Year2056</t>
  </si>
  <si>
    <t>Year2057</t>
  </si>
  <si>
    <t>Year2058</t>
  </si>
  <si>
    <t>Year2059</t>
  </si>
  <si>
    <t>Year2060</t>
  </si>
  <si>
    <t>Year2061</t>
  </si>
  <si>
    <t>Year2062</t>
  </si>
  <si>
    <t>Year2063</t>
  </si>
  <si>
    <t>Year2064</t>
  </si>
  <si>
    <t>Year2065</t>
  </si>
  <si>
    <t>Year2066</t>
  </si>
  <si>
    <t>Year2067</t>
  </si>
  <si>
    <t>Year2068</t>
  </si>
  <si>
    <t>Year2069</t>
  </si>
  <si>
    <t>Year2070</t>
  </si>
  <si>
    <t>Year2071</t>
  </si>
  <si>
    <t>Year2072</t>
  </si>
  <si>
    <t>Year2073</t>
  </si>
  <si>
    <t>Year2074</t>
  </si>
  <si>
    <t>Year2075</t>
  </si>
  <si>
    <t>Year2076</t>
  </si>
  <si>
    <t>Year2077</t>
  </si>
  <si>
    <t>Year2078</t>
  </si>
  <si>
    <t>Year2079</t>
  </si>
  <si>
    <t>Year2080</t>
  </si>
  <si>
    <t>Year2081</t>
  </si>
  <si>
    <t>Year2082</t>
  </si>
  <si>
    <t>Year2083</t>
  </si>
  <si>
    <t>Year2084</t>
  </si>
  <si>
    <t>Year2085</t>
  </si>
  <si>
    <t>Year2086</t>
  </si>
  <si>
    <t>Year2087</t>
  </si>
  <si>
    <t>Year2088</t>
  </si>
  <si>
    <t>Year2089</t>
  </si>
  <si>
    <t>Year2090</t>
  </si>
  <si>
    <t>Year2091</t>
  </si>
  <si>
    <t>Year2092</t>
  </si>
  <si>
    <t>Year2093</t>
  </si>
  <si>
    <t>Year2094</t>
  </si>
  <si>
    <t>Year2095</t>
  </si>
  <si>
    <t>Year2096</t>
  </si>
  <si>
    <t>Year2097</t>
  </si>
  <si>
    <t>Year2098</t>
  </si>
  <si>
    <t>Year2099</t>
  </si>
  <si>
    <t>Year2100</t>
  </si>
  <si>
    <t>The sheets to the right are not used in the calculations leading to the blue output tabs.</t>
  </si>
  <si>
    <t>They are retained here for reference and possible future use.</t>
  </si>
  <si>
    <t>2020 Utility Bundled Sales to Ultimate Customers- Total</t>
  </si>
  <si>
    <t>(Data from forms EIA-861- schedules 4A &amp; 4D and EIA-861S)</t>
  </si>
  <si>
    <t>Entity</t>
  </si>
  <si>
    <t>State</t>
  </si>
  <si>
    <t>Ownership</t>
  </si>
  <si>
    <t>Customers (Count)</t>
  </si>
  <si>
    <t>Sales (Megawatthours)</t>
  </si>
  <si>
    <t>Revenues (Thousands Dollars)</t>
  </si>
  <si>
    <t>Average Price (cents/kWh)</t>
  </si>
  <si>
    <t>Alaska Electric Light&amp;Power Co</t>
  </si>
  <si>
    <t>AK</t>
  </si>
  <si>
    <t>Investor Owned</t>
  </si>
  <si>
    <t>Alaska Power and Telephone Co</t>
  </si>
  <si>
    <t>Alaska Village Elec Coop, Inc</t>
  </si>
  <si>
    <t>Cooperative</t>
  </si>
  <si>
    <t>Anchorage Municipal Light and Power</t>
  </si>
  <si>
    <t>Municipal</t>
  </si>
  <si>
    <t>Chugach Electric Assn Inc</t>
  </si>
  <si>
    <t>Golden Valley Elec Assn Inc</t>
  </si>
  <si>
    <t>Homer Electric Assn Inc</t>
  </si>
  <si>
    <t>Ketchikan Public Utilities</t>
  </si>
  <si>
    <t>Kodiak Electric Assn Inc</t>
  </si>
  <si>
    <t>Kotzebue Electric Assn Inc</t>
  </si>
  <si>
    <t>Matanuska Electric Assn Inc</t>
  </si>
  <si>
    <t>TDX North Slope Generating Co</t>
  </si>
  <si>
    <t>Alabama Power Co</t>
  </si>
  <si>
    <t>AL</t>
  </si>
  <si>
    <t>Albertville Municipal Utilities Board</t>
  </si>
  <si>
    <t>Arab Electric Coop Inc</t>
  </si>
  <si>
    <t>Baldwin County El Member Corp</t>
  </si>
  <si>
    <t>Black Warrior Elec Member Corp</t>
  </si>
  <si>
    <t>Central Alabama Electric Coop</t>
  </si>
  <si>
    <t>Cherokee Electric Coop</t>
  </si>
  <si>
    <t>City of Andalusia</t>
  </si>
  <si>
    <t>City of Athens - (AL)</t>
  </si>
  <si>
    <t>City of Bessemer Utilities</t>
  </si>
  <si>
    <t>City of Courtland</t>
  </si>
  <si>
    <t>City of Dothan - (AL)</t>
  </si>
  <si>
    <t>City of Florence - (AL)</t>
  </si>
  <si>
    <t>City of Hartselle</t>
  </si>
  <si>
    <t>City of Huntsville - (AL)</t>
  </si>
  <si>
    <t>City of Muscle Shoals</t>
  </si>
  <si>
    <t>City of Opelika - (AL)</t>
  </si>
  <si>
    <t>City of Russellville - (AL)</t>
  </si>
  <si>
    <t>City of Scottsboro</t>
  </si>
  <si>
    <t>City of Tarrant</t>
  </si>
  <si>
    <t>City of Troy - (AL)</t>
  </si>
  <si>
    <t>City of Tuscumbia</t>
  </si>
  <si>
    <t>Clarke-Washington E M C</t>
  </si>
  <si>
    <t>Coosa Valley Electric Coop Inc</t>
  </si>
  <si>
    <t>Covington Electric Coop, Inc</t>
  </si>
  <si>
    <t>Cullman Electric Coop, Inc</t>
  </si>
  <si>
    <t>Cullman Power Board</t>
  </si>
  <si>
    <t>Decatur Utilities</t>
  </si>
  <si>
    <t>Diverse Power Incorporated</t>
  </si>
  <si>
    <t>Dixie Electric Coop</t>
  </si>
  <si>
    <t>Foley Board of Utilities</t>
  </si>
  <si>
    <t>Fort Payne Improvement Authority</t>
  </si>
  <si>
    <t>Franklin Electric Coop - (AL)</t>
  </si>
  <si>
    <t>Guntersville Electric Board</t>
  </si>
  <si>
    <t>Joe Wheeler Elec Member Corp</t>
  </si>
  <si>
    <t>Marshall-De Kalb Electric Coop</t>
  </si>
  <si>
    <t>North Alabama Electric Coop</t>
  </si>
  <si>
    <t>Pea River Electric Coop</t>
  </si>
  <si>
    <t>Sand Mountain Electric Coop</t>
  </si>
  <si>
    <t>Sheffield Utilities</t>
  </si>
  <si>
    <t>Singing River Elec Cooperative</t>
  </si>
  <si>
    <t>South Alabama Elec Coop, Inc</t>
  </si>
  <si>
    <t>Southern Pine Elec Coop, Inc</t>
  </si>
  <si>
    <t>Tallapoosa River Elec Coop Inc</t>
  </si>
  <si>
    <t>Tennessee Valley Authority</t>
  </si>
  <si>
    <t>Federal</t>
  </si>
  <si>
    <t>Wiregrass Electric Coop, Inc</t>
  </si>
  <si>
    <t>Arkansas Valley Elec Coop Corp</t>
  </si>
  <si>
    <t>AR</t>
  </si>
  <si>
    <t>C &amp; L Electric Coop Corp</t>
  </si>
  <si>
    <t>Carroll Electric Coop Corp - (AR)</t>
  </si>
  <si>
    <t>City Water and Light Plant</t>
  </si>
  <si>
    <t>City of Benton - (AR)</t>
  </si>
  <si>
    <t>City of Bentonville - (AR)</t>
  </si>
  <si>
    <t>City of Hope</t>
  </si>
  <si>
    <t>City of North Little Rock - (AR)</t>
  </si>
  <si>
    <t>City of Siloam Springs - (AR)</t>
  </si>
  <si>
    <t>City of West Memphis - (AR)</t>
  </si>
  <si>
    <t>Clarksville Light &amp; Water Co</t>
  </si>
  <si>
    <t>Clay County Electric Coop Corp</t>
  </si>
  <si>
    <t>Conway Corporation</t>
  </si>
  <si>
    <t>Craighead Electric Coop Corp</t>
  </si>
  <si>
    <t>Empire District Electric Co</t>
  </si>
  <si>
    <t>Entergy Arkansas LLC</t>
  </si>
  <si>
    <t>First Electric Coop Corp</t>
  </si>
  <si>
    <t>Mississippi County Electric Co</t>
  </si>
  <si>
    <t>North Arkansas Elec Coop, Inc</t>
  </si>
  <si>
    <t>Oklahoma Gas &amp; Electric Co</t>
  </si>
  <si>
    <t>Ouachita Electric Coop Corp</t>
  </si>
  <si>
    <t>Ozarks Electric Coop Corp - (AR)</t>
  </si>
  <si>
    <t>Paragould Light &amp; Water Comm</t>
  </si>
  <si>
    <t>Petit Jean Electric Coop Corp</t>
  </si>
  <si>
    <t>South Central Ark El Coop, Inc</t>
  </si>
  <si>
    <t>Southwest Arkansas E C C</t>
  </si>
  <si>
    <t>Southwestern Electric Power Co</t>
  </si>
  <si>
    <t>Woodruff Electric Coop Corp</t>
  </si>
  <si>
    <t>Ajo Improvement Co</t>
  </si>
  <si>
    <t>AZ</t>
  </si>
  <si>
    <t>Ak-Chin Electric Utility Authority</t>
  </si>
  <si>
    <t>Arizona Public Service Co</t>
  </si>
  <si>
    <t>City of Mesa - (AZ)</t>
  </si>
  <si>
    <t>Constellation Solar Holding, LLC</t>
  </si>
  <si>
    <t>Behind the Meter</t>
  </si>
  <si>
    <t>Dixie Escalante R E A, Inc</t>
  </si>
  <si>
    <t>Electrical Dist No2 Pinal County</t>
  </si>
  <si>
    <t>Political Subdivision</t>
  </si>
  <si>
    <t>Electrical Dist No3 Pinal County</t>
  </si>
  <si>
    <t>Electrical Dist No8 Maricopa</t>
  </si>
  <si>
    <t>Garkane Energy Coop, Inc</t>
  </si>
  <si>
    <t>Greenbacker Renewable Energy Corporation</t>
  </si>
  <si>
    <t>Greenskies Renewable Energy, LLC</t>
  </si>
  <si>
    <t>Longroad Energy</t>
  </si>
  <si>
    <t>Mohave Electric Cooperative, I</t>
  </si>
  <si>
    <t>Morenci Water and Electric</t>
  </si>
  <si>
    <t>Navajo Tribal Utility Authority</t>
  </si>
  <si>
    <t>Navopache Electric Coop, Inc</t>
  </si>
  <si>
    <t>Salt River Project</t>
  </si>
  <si>
    <t>SolarCity Corporation</t>
  </si>
  <si>
    <t>Spruce Finance</t>
  </si>
  <si>
    <t>Sulphur Springs Valley E C Inc</t>
  </si>
  <si>
    <t>SunPower Capital, LLC</t>
  </si>
  <si>
    <t>Sunnova</t>
  </si>
  <si>
    <t>Sunrun Inc.</t>
  </si>
  <si>
    <t>TerraForm US Energy Services, LLC</t>
  </si>
  <si>
    <t>Trico Electric Cooperative Inc</t>
  </si>
  <si>
    <t>Tucson Electric Power Co</t>
  </si>
  <si>
    <t>UNS Electric, Inc</t>
  </si>
  <si>
    <t>USBIA-San Carlos Project</t>
  </si>
  <si>
    <t>Vivint Solar, Inc.</t>
  </si>
  <si>
    <t>WAPA-- Western Area Power Administration</t>
  </si>
  <si>
    <t>Ahana Renewables, LLC</t>
  </si>
  <si>
    <t>CA</t>
  </si>
  <si>
    <t>Alameda Municipal Power</t>
  </si>
  <si>
    <t>Bear Valley Electric Service</t>
  </si>
  <si>
    <t>City &amp; County of San Francisco</t>
  </si>
  <si>
    <t>City of Anaheim - (CA)</t>
  </si>
  <si>
    <t>City of Azusa</t>
  </si>
  <si>
    <t>City of Burbank Water and Power</t>
  </si>
  <si>
    <t>City of Colton - (CA)</t>
  </si>
  <si>
    <t>City of Corona - (CA)</t>
  </si>
  <si>
    <t>City of Glendale - (CA)</t>
  </si>
  <si>
    <t>City of Lodi - (CA)</t>
  </si>
  <si>
    <t>City of Moreno Valley - (CA)</t>
  </si>
  <si>
    <t>City of Palo Alto - (CA)</t>
  </si>
  <si>
    <t>City of Pasadena - (CA)</t>
  </si>
  <si>
    <t>City of Redding - (CA)</t>
  </si>
  <si>
    <t>City of Riverside - (CA)</t>
  </si>
  <si>
    <t>City of Roseville - (CA)</t>
  </si>
  <si>
    <t>City of Santa Clara - (CA)</t>
  </si>
  <si>
    <t>City of Vernon</t>
  </si>
  <si>
    <t>Imperial Irrigation District</t>
  </si>
  <si>
    <t>Kings River Conservation Dist</t>
  </si>
  <si>
    <t>Liberty Utilities</t>
  </si>
  <si>
    <t>Los Angeles Department of Water &amp; Power</t>
  </si>
  <si>
    <t>Merced Irrigation District</t>
  </si>
  <si>
    <t>Modesto Irrigation District</t>
  </si>
  <si>
    <t>PacifiCorp</t>
  </si>
  <si>
    <t>Pacific Gas &amp; Electric Co.</t>
  </si>
  <si>
    <t>Sacramento Municipal Util Dist</t>
  </si>
  <si>
    <t>San Diego Gas &amp; Electric Co</t>
  </si>
  <si>
    <t>Southern California Edison Co</t>
  </si>
  <si>
    <t>Surprise Valley Electrification</t>
  </si>
  <si>
    <t>Turlock Irrigation District</t>
  </si>
  <si>
    <t>Valley Electric Assn, Inc</t>
  </si>
  <si>
    <t>Black Hills Colorado Electric, LLC</t>
  </si>
  <si>
    <t>CO</t>
  </si>
  <si>
    <t>City of Colorado Springs - (CO)</t>
  </si>
  <si>
    <t>City of Fort Collins - (CO)</t>
  </si>
  <si>
    <t>City of Fort Morgan</t>
  </si>
  <si>
    <t>City of Fountain</t>
  </si>
  <si>
    <t>City of Longmont</t>
  </si>
  <si>
    <t>City of Loveland - (CO)</t>
  </si>
  <si>
    <t>Delta Montrose Electric Assn</t>
  </si>
  <si>
    <t>Empire Electric Assn, Inc</t>
  </si>
  <si>
    <t>Grand Valley Power</t>
  </si>
  <si>
    <t>High West Energy, Inc</t>
  </si>
  <si>
    <t>Highline Electric Assn</t>
  </si>
  <si>
    <t>Holy Cross Electric Assn, Inc</t>
  </si>
  <si>
    <t>Intermountain Rural Elec Assn</t>
  </si>
  <si>
    <t>K C Electric Association</t>
  </si>
  <si>
    <t>La Plata Electric Assn, Inc</t>
  </si>
  <si>
    <t>Moon Lake Electric Assn Inc</t>
  </si>
  <si>
    <t>Morgan County Rural Elec Assn</t>
  </si>
  <si>
    <t>Mountain Parks Electric, Inc</t>
  </si>
  <si>
    <t>Mountain View Elec Assn, Inc</t>
  </si>
  <si>
    <t>Poudre Valley REA, Inc</t>
  </si>
  <si>
    <t>Public Service Co of Colorado</t>
  </si>
  <si>
    <t>San Isabel Electric Assn, Inc</t>
  </si>
  <si>
    <t>San Luis Valley R E C, Inc</t>
  </si>
  <si>
    <t>San Miguel Power Assn, Inc</t>
  </si>
  <si>
    <t>Southeast Colorado Power Assn</t>
  </si>
  <si>
    <t>Southwestern Electric Coop Inc - (NM)</t>
  </si>
  <si>
    <t>Tri-County Electric Coop, Inc (OK)</t>
  </si>
  <si>
    <t>United Power, Inc</t>
  </si>
  <si>
    <t>Wheatland Electric Coop, Inc</t>
  </si>
  <si>
    <t>White River Electric Assn, Inc</t>
  </si>
  <si>
    <t>Y-W Electric Assn Inc</t>
  </si>
  <si>
    <t>Yampa Valley Electric Assn Inc</t>
  </si>
  <si>
    <t>Bozrah Light &amp; Power Company</t>
  </si>
  <si>
    <t>CT</t>
  </si>
  <si>
    <t>City of Norwich - (CT)</t>
  </si>
  <si>
    <t>Connecticut Light &amp; Power Co</t>
  </si>
  <si>
    <t>Groton Dept of Utilities - (CT)</t>
  </si>
  <si>
    <t>Town of Wallingford - (CT)</t>
  </si>
  <si>
    <t>United Illuminating Co</t>
  </si>
  <si>
    <t>DC</t>
  </si>
  <si>
    <t>Potomac Electric Power Co</t>
  </si>
  <si>
    <t>City of Dover - (DE)</t>
  </si>
  <si>
    <t>DE</t>
  </si>
  <si>
    <t>City of Milford - (DE)</t>
  </si>
  <si>
    <t>City of Newark - (DE)</t>
  </si>
  <si>
    <t>Delaware Electric Cooperative</t>
  </si>
  <si>
    <t>Delmarva Power</t>
  </si>
  <si>
    <t>Town of Middletown - (DE)</t>
  </si>
  <si>
    <t>Beaches Energy Services</t>
  </si>
  <si>
    <t>FL</t>
  </si>
  <si>
    <t>Central Florida Elec Coop, Inc</t>
  </si>
  <si>
    <t>Choctawhatche Elec Coop, Inc</t>
  </si>
  <si>
    <t>City of Bartow - (FL)</t>
  </si>
  <si>
    <t>City of Homestead - (FL)</t>
  </si>
  <si>
    <t>City of Lake Worth - (FL)</t>
  </si>
  <si>
    <t>City of Lakeland - (FL)</t>
  </si>
  <si>
    <t>City of Leesburg - (FL)</t>
  </si>
  <si>
    <t>City of Ocala</t>
  </si>
  <si>
    <t>City of Tallahassee - (FL)</t>
  </si>
  <si>
    <t>City of Winter Park - (FL)</t>
  </si>
  <si>
    <t>Clay Electric Cooperative, Inc</t>
  </si>
  <si>
    <t>Duke Energy Florida, LLC</t>
  </si>
  <si>
    <t>Florida Keys El Coop Assn, Inc</t>
  </si>
  <si>
    <t>Florida Power &amp; Light Co</t>
  </si>
  <si>
    <t>Florida Public Utilities Co</t>
  </si>
  <si>
    <t>Fort Pierce Utilities Authority</t>
  </si>
  <si>
    <t>Gainesville Regional Utilities</t>
  </si>
  <si>
    <t>Glades Electric Coop, Inc</t>
  </si>
  <si>
    <t>Gulf Coast Electric Coop, Inc</t>
  </si>
  <si>
    <t>Gulf Power Co</t>
  </si>
  <si>
    <t>JEA</t>
  </si>
  <si>
    <t>Kissimmee Utility Authority</t>
  </si>
  <si>
    <t>Lee County Electric Coop, Inc</t>
  </si>
  <si>
    <t>New Smyrna Beach City of</t>
  </si>
  <si>
    <t>Okefenoke Rural El Member Corp</t>
  </si>
  <si>
    <t>Orlando Utilities Comm</t>
  </si>
  <si>
    <t>Peace River Electric Coop, Inc</t>
  </si>
  <si>
    <t>Reedy Creek Improvement Dist</t>
  </si>
  <si>
    <t>Sumter Electric Coop, Inc</t>
  </si>
  <si>
    <t>Suwannee Valley Elec Coop Inc</t>
  </si>
  <si>
    <t>Talquin Electric Coop, Inc</t>
  </si>
  <si>
    <t>Tampa Electric Co</t>
  </si>
  <si>
    <t>Tri-County Electric Coop, Inc (FL)</t>
  </si>
  <si>
    <t>Utility Board of the City of Key West, F</t>
  </si>
  <si>
    <t>West Florida El Coop Assn, Inc</t>
  </si>
  <si>
    <t>Withlacoochee River Elec Coop</t>
  </si>
  <si>
    <t>Albany Utility Board</t>
  </si>
  <si>
    <t>GA</t>
  </si>
  <si>
    <t>Altamaha Electric Member Corp</t>
  </si>
  <si>
    <t>Amicalola Electric Member Corp</t>
  </si>
  <si>
    <t>Blue Ridge Mountain EMC - (GA)</t>
  </si>
  <si>
    <t>Canoochee Electric Member Corp</t>
  </si>
  <si>
    <t>Carroll Electric Member Corp - (GA)</t>
  </si>
  <si>
    <t>Central Georgia El Member Corp</t>
  </si>
  <si>
    <t>City of Buford</t>
  </si>
  <si>
    <t>City of Calhoun - (GA)</t>
  </si>
  <si>
    <t>City of Cartersville - (GA)</t>
  </si>
  <si>
    <t>City of Chattanooga - (TN)</t>
  </si>
  <si>
    <t>City of Chickamauga</t>
  </si>
  <si>
    <t>City of College Park - (GA)</t>
  </si>
  <si>
    <t>City of Covington - (GA)</t>
  </si>
  <si>
    <t>City of Douglas</t>
  </si>
  <si>
    <t>City of East Point - (GA)</t>
  </si>
  <si>
    <t>City of Griffin - (GA)</t>
  </si>
  <si>
    <t>City of La Grange - (GA)</t>
  </si>
  <si>
    <t>City of Lawrenceville - (GA)</t>
  </si>
  <si>
    <t>City of Marietta - (GA)</t>
  </si>
  <si>
    <t>City of Sylvania - (GA)</t>
  </si>
  <si>
    <t>City of Thomasville - (GA)</t>
  </si>
  <si>
    <t>Coastal Electric Member Corp</t>
  </si>
  <si>
    <t>Cobb Electric Membership Corp</t>
  </si>
  <si>
    <t>Colquitt Electric Membership Corp</t>
  </si>
  <si>
    <t>Coweta-Fayette El Member Corp</t>
  </si>
  <si>
    <t>Crisp County Power Comm</t>
  </si>
  <si>
    <t>Dalton Utilities</t>
  </si>
  <si>
    <t>Excelsior Electric Member Corp</t>
  </si>
  <si>
    <t>Flint Electric Membership Corp</t>
  </si>
  <si>
    <t>Georgia Power Co</t>
  </si>
  <si>
    <t>Grady Electric Membership Corp</t>
  </si>
  <si>
    <t>GreyStone Power Corporation</t>
  </si>
  <si>
    <t>Habersham Electric Membership Corp</t>
  </si>
  <si>
    <t>Hart Electric Member Corp</t>
  </si>
  <si>
    <t>Haywood Electric Member Corp</t>
  </si>
  <si>
    <t>Irwin Electric Membership Corp</t>
  </si>
  <si>
    <t>Jackson Electric Member Corp - (GA)</t>
  </si>
  <si>
    <t>Jefferson Electric Member Corp</t>
  </si>
  <si>
    <t>Mitchell Electric Member Corp</t>
  </si>
  <si>
    <t>Newnan Wtr, Sewer &amp; Light Comm</t>
  </si>
  <si>
    <t>North Georgia Elec Member Corp</t>
  </si>
  <si>
    <t>Oconee Electric Member Corp</t>
  </si>
  <si>
    <t>Planters Electric Member Corp</t>
  </si>
  <si>
    <t>Rayle Electric Membership Corp</t>
  </si>
  <si>
    <t>Satilla Rural Elec Member Corporation</t>
  </si>
  <si>
    <t>Sawnee Electric Membership Corporation</t>
  </si>
  <si>
    <t>Snapping Shoals El Member Corp</t>
  </si>
  <si>
    <t>Southern Rivers Energy</t>
  </si>
  <si>
    <t>Sumter Electric Member Corp</t>
  </si>
  <si>
    <t>Three Notch Elec Member Corp</t>
  </si>
  <si>
    <t>Tri-County Elec Member Corp (GA)</t>
  </si>
  <si>
    <t>Tri-State Electric Member Corp</t>
  </si>
  <si>
    <t>Walton Electric Member Corp</t>
  </si>
  <si>
    <t>Washington Elec Member Corp</t>
  </si>
  <si>
    <t>HI</t>
  </si>
  <si>
    <t>Hawaii Electric Light Co Inc</t>
  </si>
  <si>
    <t>Hawaiian Electric Co Inc</t>
  </si>
  <si>
    <t>Kauai Island Utility Cooperative</t>
  </si>
  <si>
    <t>Maui Electric Co Ltd</t>
  </si>
  <si>
    <t>Access Energy Coop</t>
  </si>
  <si>
    <t>IA</t>
  </si>
  <si>
    <t>Amana Society Service Co</t>
  </si>
  <si>
    <t>Board of Water Electric &amp; Communications</t>
  </si>
  <si>
    <t>Butler County Rural Elec Coop - (IA)</t>
  </si>
  <si>
    <t>Cedar Falls Utilities</t>
  </si>
  <si>
    <t>City of Ames - (IA)</t>
  </si>
  <si>
    <t>City of Independence - (IA)</t>
  </si>
  <si>
    <t>City of Maquoketa - (IA)</t>
  </si>
  <si>
    <t>City of Preston</t>
  </si>
  <si>
    <t>Consumers Energy</t>
  </si>
  <si>
    <t>East-Central Iowa Rural Elec Coop</t>
  </si>
  <si>
    <t>Eastern Iowa Light &amp; Power Coop</t>
  </si>
  <si>
    <t>Federated Rural Electric Assn</t>
  </si>
  <si>
    <t>Freeborn-Mower Electric Cooperative</t>
  </si>
  <si>
    <t>Heartland Power Coop</t>
  </si>
  <si>
    <t>Interstate Power and Light Co</t>
  </si>
  <si>
    <t>Iowa Lakes Electric Coop</t>
  </si>
  <si>
    <t>Linn County REC</t>
  </si>
  <si>
    <t>Maquoketa Valley Rrl Elec Coop</t>
  </si>
  <si>
    <t>MiEnergy Cooperative</t>
  </si>
  <si>
    <t>MidAmerican Energy Co</t>
  </si>
  <si>
    <t>Midland Power Coop</t>
  </si>
  <si>
    <t>North West Rural Electric Coop</t>
  </si>
  <si>
    <t>Prairie Energy Coop</t>
  </si>
  <si>
    <t>Avista Corp</t>
  </si>
  <si>
    <t>ID</t>
  </si>
  <si>
    <t>City of Idaho Falls - (ID)</t>
  </si>
  <si>
    <t>Fall River Rural Elec Coop Inc</t>
  </si>
  <si>
    <t>Idaho Power Co</t>
  </si>
  <si>
    <t>Inland Power &amp; Light Company</t>
  </si>
  <si>
    <t>Kootenai Electric Cooperative</t>
  </si>
  <si>
    <t>Lower Valley Energy Inc</t>
  </si>
  <si>
    <t>Missoula Electric Coop, Inc</t>
  </si>
  <si>
    <t>Northern Lights, Inc</t>
  </si>
  <si>
    <t>Raft Rural Elec Coop Inc</t>
  </si>
  <si>
    <t>Salmon River Electric Coop Inc</t>
  </si>
  <si>
    <t>United Electric Co-op, Inc - (ID)</t>
  </si>
  <si>
    <t>Ameren Illinois Company</t>
  </si>
  <si>
    <t>IL</t>
  </si>
  <si>
    <t>City of Batavia - (IL)</t>
  </si>
  <si>
    <t>City of Geneva- (IL)</t>
  </si>
  <si>
    <t>City of Naperville - (IL)</t>
  </si>
  <si>
    <t>City of Peru - (IL)</t>
  </si>
  <si>
    <t>City of Springfield - (IL)</t>
  </si>
  <si>
    <t>City of St Charles - (IL)</t>
  </si>
  <si>
    <t>Coles-Moultrie Electric Coop</t>
  </si>
  <si>
    <t>Commonwealth Edison Co</t>
  </si>
  <si>
    <t>Corn Belt Energy Corporation</t>
  </si>
  <si>
    <t>Eastern Illinois Elec Coop</t>
  </si>
  <si>
    <t>Egyptian Electric Coop Assn</t>
  </si>
  <si>
    <t>Jo-Carroll Energy, Inc</t>
  </si>
  <si>
    <t>Menard Electric Coop</t>
  </si>
  <si>
    <t>Mt Carmel Public Utility Co</t>
  </si>
  <si>
    <t>Norris Electric Coop</t>
  </si>
  <si>
    <t>Rochelle Municipal Utilities</t>
  </si>
  <si>
    <t>Rock Energy Cooperative</t>
  </si>
  <si>
    <t>Scenic Rivers Energy Coop</t>
  </si>
  <si>
    <t>Shelby Electric Coop, Inc</t>
  </si>
  <si>
    <t>Southeastern IL Elec Coop, Inc</t>
  </si>
  <si>
    <t>Southwestern Electric Coop Inc - (IL)</t>
  </si>
  <si>
    <t>Tri-County Electric Coop, Inc (IL)</t>
  </si>
  <si>
    <t>Wayne-White Counties Elec Coop</t>
  </si>
  <si>
    <t>AGC Division of APG Inc</t>
  </si>
  <si>
    <t>IN</t>
  </si>
  <si>
    <t>Bartholomew County Rural E M C</t>
  </si>
  <si>
    <t>Boone County Rural EMC</t>
  </si>
  <si>
    <t>Carroll-White REMC</t>
  </si>
  <si>
    <t>City of Anderson - (IN)</t>
  </si>
  <si>
    <t>City of Auburn - (IN)</t>
  </si>
  <si>
    <t>City of Bluffton - (IN)</t>
  </si>
  <si>
    <t>City of Frankfort - (IN)</t>
  </si>
  <si>
    <t>City of Greenfield - (IN)</t>
  </si>
  <si>
    <t>City of Jasper - (IN)</t>
  </si>
  <si>
    <t>City of Lebanon - (IN)</t>
  </si>
  <si>
    <t>City of Logansport - (IN)</t>
  </si>
  <si>
    <t>City of Mishawaka</t>
  </si>
  <si>
    <t>City of Peru - (IN)</t>
  </si>
  <si>
    <t>City of Richmond - (IN)</t>
  </si>
  <si>
    <t>Clark County Rural E M C - (IN)</t>
  </si>
  <si>
    <t>Crawfordsville Elec, Lgt &amp; Pwr</t>
  </si>
  <si>
    <t>Daviess Martin County R E M C</t>
  </si>
  <si>
    <t>Decatur County Rural E M C</t>
  </si>
  <si>
    <t>Dubois Rural Electric Coop Inc</t>
  </si>
  <si>
    <t>Duke Energy Indiana, LLC</t>
  </si>
  <si>
    <t>Harrison County Rural E M C</t>
  </si>
  <si>
    <t>Heartland REMC</t>
  </si>
  <si>
    <t>Hendricks County Rural E M C</t>
  </si>
  <si>
    <t>Indiana Michigan Power Co</t>
  </si>
  <si>
    <t>Indianapolis Power &amp; Light Co</t>
  </si>
  <si>
    <t>Jackson County Rural E M C - (IN)</t>
  </si>
  <si>
    <t>Jasper County Rural E M C</t>
  </si>
  <si>
    <t>Johnson County Rural E M C</t>
  </si>
  <si>
    <t>Kankakee Valley Rural E M C</t>
  </si>
  <si>
    <t>Kosciusko County Rural E M C</t>
  </si>
  <si>
    <t>Midwest Energy Cooperative</t>
  </si>
  <si>
    <t>NineStar Connect</t>
  </si>
  <si>
    <t>Noble County R E M C</t>
  </si>
  <si>
    <t>Northeastern Rural E M C</t>
  </si>
  <si>
    <t>Northern Indiana Pub Serv Co</t>
  </si>
  <si>
    <t>Paulding-Putman Elec Coop, Inc</t>
  </si>
  <si>
    <t>RushShelby Energy</t>
  </si>
  <si>
    <t>South Central Indiana REMC</t>
  </si>
  <si>
    <t>Southeastern Indiana R E M C</t>
  </si>
  <si>
    <t>Southern Indiana Gas &amp; Elec Co</t>
  </si>
  <si>
    <t>Southern Indiana R E C, Inc</t>
  </si>
  <si>
    <t>Tipmont Rural Elec Member Corp</t>
  </si>
  <si>
    <t>Utilities Dist-Western IN REMC</t>
  </si>
  <si>
    <t>Western Indiana Energy REMC</t>
  </si>
  <si>
    <t>Whitewater Valley Rural EMC</t>
  </si>
  <si>
    <t>Alfalfa Electric Coop, Inc</t>
  </si>
  <si>
    <t>KS</t>
  </si>
  <si>
    <t>CMS Electric Coop Inc</t>
  </si>
  <si>
    <t>City of Chanute</t>
  </si>
  <si>
    <t>City of Coffeyville - (KS)</t>
  </si>
  <si>
    <t>City of Garden City</t>
  </si>
  <si>
    <t>City of Kansas City - (KS)</t>
  </si>
  <si>
    <t>City of McPherson - (KS)</t>
  </si>
  <si>
    <t>City of Winfield - (KS)</t>
  </si>
  <si>
    <t>Evergy Kansas Central, Inc</t>
  </si>
  <si>
    <t>Evergy Kansas South, Inc</t>
  </si>
  <si>
    <t>Evergy Metro</t>
  </si>
  <si>
    <t>FreeState Electric Coop</t>
  </si>
  <si>
    <t>Midwest Energy Inc</t>
  </si>
  <si>
    <t>Pioneer Electric Coop, Inc - (KS)</t>
  </si>
  <si>
    <t>Prairie Land Electric Coop Inc</t>
  </si>
  <si>
    <t>Southern Pioneer Electric Company</t>
  </si>
  <si>
    <t>Victory Electric Coop Assn Inc</t>
  </si>
  <si>
    <t>Western Coop Electric Assn Inc</t>
  </si>
  <si>
    <t>Big Sandy Rural Elec Coop Corp</t>
  </si>
  <si>
    <t>KY</t>
  </si>
  <si>
    <t>Blue Grass Energy Coop Corp</t>
  </si>
  <si>
    <t>City of Bardstown - (KY)</t>
  </si>
  <si>
    <t>City of Benton - (KY)</t>
  </si>
  <si>
    <t>City of Berea Municipal Utility</t>
  </si>
  <si>
    <t>City of Bowling Green - (KY)</t>
  </si>
  <si>
    <t>City of Frankfort - (KY)</t>
  </si>
  <si>
    <t>City of Franklin - (KY)</t>
  </si>
  <si>
    <t>City of Fulton - (KY)</t>
  </si>
  <si>
    <t>City of Glasgow - (KY)</t>
  </si>
  <si>
    <t>City of Hickman</t>
  </si>
  <si>
    <t>City of Hopkinsville</t>
  </si>
  <si>
    <t>City of Jellico</t>
  </si>
  <si>
    <t>City of Mayfield Plant Board</t>
  </si>
  <si>
    <t>City of Murray - (KY)</t>
  </si>
  <si>
    <t>City of Owensboro - (KY)</t>
  </si>
  <si>
    <t>City of Paducah - (KY)</t>
  </si>
  <si>
    <t>City of Russellville - (KY)</t>
  </si>
  <si>
    <t>Clark Energy Coop Inc - (KY)</t>
  </si>
  <si>
    <t>Cumberland Valley Electric, Inc.</t>
  </si>
  <si>
    <t>Duke Energy Kentucky</t>
  </si>
  <si>
    <t>Farmers Rural Electric Coop Corp - (KY)</t>
  </si>
  <si>
    <t>Fleming-Mason Energy Coop Inc</t>
  </si>
  <si>
    <t>Gibson Electric Members Corp</t>
  </si>
  <si>
    <t>Grayson Rural Electric Coop Corp</t>
  </si>
  <si>
    <t>Henderson City Utility Comm</t>
  </si>
  <si>
    <t>Inter County Energy Coop Corp</t>
  </si>
  <si>
    <t>Jackson Energy Coop Corp - (KY)</t>
  </si>
  <si>
    <t>Jackson Purchase Energy Corporation</t>
  </si>
  <si>
    <t>Kenergy Corp</t>
  </si>
  <si>
    <t>Kentucky Power Co</t>
  </si>
  <si>
    <t>Kentucky Utilities Co</t>
  </si>
  <si>
    <t>Licking Valley Rural E C C</t>
  </si>
  <si>
    <t>Louisville Gas &amp; Electric Co</t>
  </si>
  <si>
    <t>Madisonville Municipal Utils</t>
  </si>
  <si>
    <t>Meade County Rural E C C</t>
  </si>
  <si>
    <t>Nolin Rural Electric Coop Corp</t>
  </si>
  <si>
    <t>Owen Electric Coop Inc</t>
  </si>
  <si>
    <t>Pennyrile Rural Electric Coop</t>
  </si>
  <si>
    <t>Salt River Electric Coop Corp</t>
  </si>
  <si>
    <t>Shelby Energy Co-op, Inc</t>
  </si>
  <si>
    <t>South Kentucky Rural E C C</t>
  </si>
  <si>
    <t>Taylor County Rural E C C</t>
  </si>
  <si>
    <t>Tri-County Elec Member Corp (TN)</t>
  </si>
  <si>
    <t>Warren Rural Elec Coop Corp</t>
  </si>
  <si>
    <t>West Kentucky Rural E C C</t>
  </si>
  <si>
    <t>Beauregard Electric Coop, Inc</t>
  </si>
  <si>
    <t>LA</t>
  </si>
  <si>
    <t>City of Alexandria - (LA)</t>
  </si>
  <si>
    <t>City of Lafayette - (LA)</t>
  </si>
  <si>
    <t>City of Natchitoches</t>
  </si>
  <si>
    <t>City of Ruston - (LA)</t>
  </si>
  <si>
    <t>Claiborne Electric Coop, Inc</t>
  </si>
  <si>
    <t>Cleco Power LLC</t>
  </si>
  <si>
    <t>Concordia Electric Coop, Inc</t>
  </si>
  <si>
    <t>Dixie Electric Membership Corp</t>
  </si>
  <si>
    <t>Entergy Louisiana LLC</t>
  </si>
  <si>
    <t>Entergy New Orleans, LLC</t>
  </si>
  <si>
    <t>Jefferson Davis Elec Coop, Inc</t>
  </si>
  <si>
    <t>Northeast Louisiana Power Coop Inc.</t>
  </si>
  <si>
    <t>Panola-Harrison Elec Coop, Inc</t>
  </si>
  <si>
    <t>Pointe Coupee Elec Member Corp</t>
  </si>
  <si>
    <t>South Louisiana Elec Coop Assn</t>
  </si>
  <si>
    <t>Southwest Louisiana E M C</t>
  </si>
  <si>
    <t>Terrebonne Parish Consol Gov't</t>
  </si>
  <si>
    <t>Vinton Public Power Authority</t>
  </si>
  <si>
    <t>Washington-St Tammany E C, Inc</t>
  </si>
  <si>
    <t>MA</t>
  </si>
  <si>
    <t>City of Chicopee - (MA)</t>
  </si>
  <si>
    <t>City of Holyoke - (MA)</t>
  </si>
  <si>
    <t>City of Norwood - (MA)</t>
  </si>
  <si>
    <t>City of Peabody - (MA)</t>
  </si>
  <si>
    <t>City of Taunton</t>
  </si>
  <si>
    <t>City of Westfield - (MA)</t>
  </si>
  <si>
    <t>Fitchburg Gas &amp; Elec Light Co</t>
  </si>
  <si>
    <t>Massachusetts Electric Co</t>
  </si>
  <si>
    <t>NSTAR Electric Company</t>
  </si>
  <si>
    <t>Nantucket Electric Co</t>
  </si>
  <si>
    <t>Town of Braintree - (MA)</t>
  </si>
  <si>
    <t>Town of Danvers</t>
  </si>
  <si>
    <t>Town of Hudson - (MA)</t>
  </si>
  <si>
    <t>Town of Littleton - (MA)</t>
  </si>
  <si>
    <t>Town of Mansfield - (MA)</t>
  </si>
  <si>
    <t>Town of Middleborough - (MA)</t>
  </si>
  <si>
    <t>Town of North Attleborough - (MA)</t>
  </si>
  <si>
    <t>Town of Reading - (MA)</t>
  </si>
  <si>
    <t>Town of Shrewsbury - (MA)</t>
  </si>
  <si>
    <t>Town of Sterling - (MA)</t>
  </si>
  <si>
    <t>Town of Wellesley - (MA)</t>
  </si>
  <si>
    <t>A &amp; N Electric Coop</t>
  </si>
  <si>
    <t>MD</t>
  </si>
  <si>
    <t>Baltimore Gas &amp; Electric Co</t>
  </si>
  <si>
    <t>Choptank Electric Cooperative, Inc</t>
  </si>
  <si>
    <t>Easton Utilities Comm</t>
  </si>
  <si>
    <t>Hagerstown Light Department</t>
  </si>
  <si>
    <t>Southern Maryland Elec Coop Inc</t>
  </si>
  <si>
    <t>The Potomac Edison Company</t>
  </si>
  <si>
    <t>Central Maine Power Co</t>
  </si>
  <si>
    <t>ME</t>
  </si>
  <si>
    <t>Eastern Maine Electric Coop</t>
  </si>
  <si>
    <t>Houlton Water Company</t>
  </si>
  <si>
    <t>Town of Madison - (ME)</t>
  </si>
  <si>
    <t>Versant Power</t>
  </si>
  <si>
    <t>Alger-Delta Coop Electric Assn</t>
  </si>
  <si>
    <t>MI</t>
  </si>
  <si>
    <t>Alpena Power Co</t>
  </si>
  <si>
    <t>Cherryland Electric Coop Inc</t>
  </si>
  <si>
    <t>City of Bay City - (MI)</t>
  </si>
  <si>
    <t>City of Crystal Falls</t>
  </si>
  <si>
    <t>City of Gladstone</t>
  </si>
  <si>
    <t>City of Grand Haven - (MI)</t>
  </si>
  <si>
    <t>City of Holland</t>
  </si>
  <si>
    <t>City of Lansing - (MI)</t>
  </si>
  <si>
    <t>City of Marquette - (MI)</t>
  </si>
  <si>
    <t>City of Negaunee</t>
  </si>
  <si>
    <t>City of Norway</t>
  </si>
  <si>
    <t>City of Sturgis</t>
  </si>
  <si>
    <t>City of Traverse City - (MI)</t>
  </si>
  <si>
    <t>City of Zeeland - (MI)</t>
  </si>
  <si>
    <t>Cloverland Electric Co-op</t>
  </si>
  <si>
    <t>Coldwater Board of Public Util</t>
  </si>
  <si>
    <t>Consumers Energy Co</t>
  </si>
  <si>
    <t>DTE Electric Company</t>
  </si>
  <si>
    <t>Great Lakes Energy Coop</t>
  </si>
  <si>
    <t>Northern States Power Co</t>
  </si>
  <si>
    <t>Presque Isle Elec &amp; Gas Coop</t>
  </si>
  <si>
    <t>Tri-County Electric Coop (MI)</t>
  </si>
  <si>
    <t>Upper Michigan Energy Resources Corp.</t>
  </si>
  <si>
    <t>Upper Peninsula Power Company</t>
  </si>
  <si>
    <t>Village of Baraga - (MI)</t>
  </si>
  <si>
    <t>Village of L'Anse - (MI)</t>
  </si>
  <si>
    <t>Wyandotte Municipal Serv Comm</t>
  </si>
  <si>
    <t>ALLETE, Inc.</t>
  </si>
  <si>
    <t>MN</t>
  </si>
  <si>
    <t>Agralite Electric Coop</t>
  </si>
  <si>
    <t>BENCO Electric Cooperative</t>
  </si>
  <si>
    <t>Beltrami Electric Coop, Inc</t>
  </si>
  <si>
    <t>City of Alexandria - (MN)</t>
  </si>
  <si>
    <t>City of Anoka</t>
  </si>
  <si>
    <t>City of Austin - (MN)</t>
  </si>
  <si>
    <t>City of Chaska - (MN)</t>
  </si>
  <si>
    <t>City of Elk River</t>
  </si>
  <si>
    <t>City of Lake Crystal - (MN)</t>
  </si>
  <si>
    <t>City of Marshall - (MN)</t>
  </si>
  <si>
    <t>City of Moorhead - (MN)</t>
  </si>
  <si>
    <t>City of Owatonna - (MN)</t>
  </si>
  <si>
    <t>City of Worthington - (MN)</t>
  </si>
  <si>
    <t>Connexus Energy</t>
  </si>
  <si>
    <t>Crow Wing Cooperative Power &amp; Light Comp</t>
  </si>
  <si>
    <t>Dakota Electric Association</t>
  </si>
  <si>
    <t>East Central Energy</t>
  </si>
  <si>
    <t>Hutchinson Utilities Comm</t>
  </si>
  <si>
    <t>Itasca-Mantrap Co-op Electrical Assn</t>
  </si>
  <si>
    <t>Lake Country Power</t>
  </si>
  <si>
    <t>Lake Region Electric Cooperative - (MN)</t>
  </si>
  <si>
    <t>Meeker Coop Light &amp; Power Assn</t>
  </si>
  <si>
    <t>Mille Lacs Energy Cooperative</t>
  </si>
  <si>
    <t>Minnesota Valley Coop L&amp;P Assn</t>
  </si>
  <si>
    <t>Minnesota Valley Electric Coop</t>
  </si>
  <si>
    <t>Northern States Power Co - Minnesota</t>
  </si>
  <si>
    <t>Northwestern Wisconsin Elec Co</t>
  </si>
  <si>
    <t>Otter Tail Power Co</t>
  </si>
  <si>
    <t>People's Cooperative Services</t>
  </si>
  <si>
    <t>Rochester Public Utilities</t>
  </si>
  <si>
    <t>Runestone Electric Assn</t>
  </si>
  <si>
    <t>Shakopee Public Utilities Comm</t>
  </si>
  <si>
    <t>Sioux Valley SW Elec Coop</t>
  </si>
  <si>
    <t>South Central Electric Assn</t>
  </si>
  <si>
    <t>Stearns Cooperative Elec Assn</t>
  </si>
  <si>
    <t>Steele-Waseca Cooperative Electric</t>
  </si>
  <si>
    <t>Wild Rice Electric Coop, Inc</t>
  </si>
  <si>
    <t>Willmar Municipal Utilities</t>
  </si>
  <si>
    <t>Wright-Hennepin Coop Elec Assn</t>
  </si>
  <si>
    <t>Black River Electric Coop - (MO)</t>
  </si>
  <si>
    <t>MO</t>
  </si>
  <si>
    <t>Boone Electric Coop</t>
  </si>
  <si>
    <t>Callaway Electric Cooperative</t>
  </si>
  <si>
    <t>Central Missouri Elec Coop Inc</t>
  </si>
  <si>
    <t>Citizens Electric Corporation - (MO)</t>
  </si>
  <si>
    <t>City Utilities of Springfield - (MO)</t>
  </si>
  <si>
    <t>City of Carthage - (MO)</t>
  </si>
  <si>
    <t>City of Columbia - (MO)</t>
  </si>
  <si>
    <t>City of Farmington - (MO)</t>
  </si>
  <si>
    <t>City of Hannibal - (MO)</t>
  </si>
  <si>
    <t>City of Independence - (MO)</t>
  </si>
  <si>
    <t>City of Kirkwood - (MO)</t>
  </si>
  <si>
    <t>City of Lebanon - (MO)</t>
  </si>
  <si>
    <t>City of Monett - (MO)</t>
  </si>
  <si>
    <t>City of Poplar Bluff - (MO)</t>
  </si>
  <si>
    <t>City of Rolla - (MO)</t>
  </si>
  <si>
    <t>City of Sikeston - (MO)</t>
  </si>
  <si>
    <t>Co-Mo Electric Coop Inc</t>
  </si>
  <si>
    <t>Consolidated Electric Coop</t>
  </si>
  <si>
    <t>Crawford Electric Coop, Inc</t>
  </si>
  <si>
    <t>Cuivre River Electric Coop Inc</t>
  </si>
  <si>
    <t>Evergy Missouri West</t>
  </si>
  <si>
    <t>Farmers Electric Coop, Inc - (MO)</t>
  </si>
  <si>
    <t>Gascosage Electric Coop</t>
  </si>
  <si>
    <t>Howell-Oregon Elec Coop, Inc</t>
  </si>
  <si>
    <t>Intercounty Electric Coop Assn</t>
  </si>
  <si>
    <t>Laclede Electric Coop, Inc</t>
  </si>
  <si>
    <t>Macon Electric Coop</t>
  </si>
  <si>
    <t>Missouri Rural Electric Coop</t>
  </si>
  <si>
    <t>New-Mac Electric Coop, Inc</t>
  </si>
  <si>
    <t>Osage Valley Elec Coop Assn</t>
  </si>
  <si>
    <t>Ozark Border Electric Coop</t>
  </si>
  <si>
    <t>Ozark Electric Coop Inc - (MO)</t>
  </si>
  <si>
    <t>Platte-Clay Electric Coop, Inc</t>
  </si>
  <si>
    <t>SEMO Electric Cooperative</t>
  </si>
  <si>
    <t>Southwest Electric Coop, Inc</t>
  </si>
  <si>
    <t>Three Rivers Electric Coop</t>
  </si>
  <si>
    <t>Union Electric Co - (MO)</t>
  </si>
  <si>
    <t>Webster Electric Coop</t>
  </si>
  <si>
    <t>West Central Electric Coop Inc - (MO)</t>
  </si>
  <si>
    <t>White River Valley El Coop Inc</t>
  </si>
  <si>
    <t>4-County Electric Power Assn</t>
  </si>
  <si>
    <t>MS</t>
  </si>
  <si>
    <t>Alcorn County Elec Power Assn</t>
  </si>
  <si>
    <t>Central Electric Power Assn - (MS)</t>
  </si>
  <si>
    <t>City of Aberdeen - (MS)</t>
  </si>
  <si>
    <t>City of Amory</t>
  </si>
  <si>
    <t>City of Columbus - (MS)</t>
  </si>
  <si>
    <t>City of Holly Springs</t>
  </si>
  <si>
    <t>City of Macon - (MS)</t>
  </si>
  <si>
    <t>City of New Albany - (MS)</t>
  </si>
  <si>
    <t>City of Okolona</t>
  </si>
  <si>
    <t>City of Oxford - (MS)</t>
  </si>
  <si>
    <t>City of Philadelphia - (MS)</t>
  </si>
  <si>
    <t>City of Starkville</t>
  </si>
  <si>
    <t>City of Tupelo - (MS)</t>
  </si>
  <si>
    <t>City of Water Valley - (MS)</t>
  </si>
  <si>
    <t>City of West Point - (MS)</t>
  </si>
  <si>
    <t>Coast Electric Power Assn</t>
  </si>
  <si>
    <t>Delta Electric Power Assn</t>
  </si>
  <si>
    <t>Dixie Electric Power Assn</t>
  </si>
  <si>
    <t>East Mississippi Elec Pwr Assn</t>
  </si>
  <si>
    <t>Entergy Mississippi LLC</t>
  </si>
  <si>
    <t>Greenwood Utilities Comm</t>
  </si>
  <si>
    <t>Louisville Electric System</t>
  </si>
  <si>
    <t>Magnolia Electric Power Assn</t>
  </si>
  <si>
    <t>Mississippi Power Co</t>
  </si>
  <si>
    <t>Monroe County Elec Power Assn</t>
  </si>
  <si>
    <t>Natchez Trace Elec Power Assn</t>
  </si>
  <si>
    <t>North East Mississippi EPA</t>
  </si>
  <si>
    <t>Northcentral Mississippi E P A</t>
  </si>
  <si>
    <t>Pearl River Valley El Pwr Assn</t>
  </si>
  <si>
    <t>Pontotoc Electric Power Assn</t>
  </si>
  <si>
    <t>Prentiss County Elec Pwr Assn</t>
  </si>
  <si>
    <t>Southern Pine Electric Cooperative</t>
  </si>
  <si>
    <t>Southwest Mississippi E P A</t>
  </si>
  <si>
    <t>Tallahatchie Valley E P A</t>
  </si>
  <si>
    <t>Tippah Electric Power Assn</t>
  </si>
  <si>
    <t>Tishomingo County E P A</t>
  </si>
  <si>
    <t>Tombigbee Electric Power Assn</t>
  </si>
  <si>
    <t>Yazoo Valley Elec Power Assn</t>
  </si>
  <si>
    <t>MT</t>
  </si>
  <si>
    <t>Black Hills Power, Inc. d/b/a</t>
  </si>
  <si>
    <t>Fergus Electric Coop, Inc</t>
  </si>
  <si>
    <t>Flathead Electric Coop Inc</t>
  </si>
  <si>
    <t>Lower Yellowstone R E A, Inc</t>
  </si>
  <si>
    <t>McKenzie Electric Coop Inc</t>
  </si>
  <si>
    <t>Montana-Dakota Utilities Co</t>
  </si>
  <si>
    <t>NorthWestern Energy LLC - (MT)</t>
  </si>
  <si>
    <t>Powder River Energy Corp</t>
  </si>
  <si>
    <t>USBIA-Mission Valley Power</t>
  </si>
  <si>
    <t>Yellowstone Valley Elec Co-op</t>
  </si>
  <si>
    <t>Albemarle Electric Member Corp</t>
  </si>
  <si>
    <t>NC</t>
  </si>
  <si>
    <t>Blue Ridge Elec Member Corp - (NC)</t>
  </si>
  <si>
    <t>Broad River Electric Coop, Inc</t>
  </si>
  <si>
    <t>Brunswick Electric Member Corp</t>
  </si>
  <si>
    <t>Carteret-Craven El Member Corp</t>
  </si>
  <si>
    <t>Central Electric Membership Corp. - (NC)</t>
  </si>
  <si>
    <t>City of Albemarle - (NC)</t>
  </si>
  <si>
    <t>City of Concord - (NC)</t>
  </si>
  <si>
    <t>City of Elizabeth City - (NC)</t>
  </si>
  <si>
    <t>City of Gastonia - (NC)</t>
  </si>
  <si>
    <t>City of Kinston - (NC)</t>
  </si>
  <si>
    <t>City of Lexington - (NC)</t>
  </si>
  <si>
    <t>City of Lumberton - (NC)</t>
  </si>
  <si>
    <t>City of Monroe - (NC)</t>
  </si>
  <si>
    <t>City of Morganton - (NC)</t>
  </si>
  <si>
    <t>City of New Bern - (NC)</t>
  </si>
  <si>
    <t>City of Rocky Mount - (NC)</t>
  </si>
  <si>
    <t>City of Statesville - (NC)</t>
  </si>
  <si>
    <t>City of Washington - (NC)</t>
  </si>
  <si>
    <t>City of Wilson</t>
  </si>
  <si>
    <t>Duke Energy Carolinas, LLC</t>
  </si>
  <si>
    <t>Duke Energy Progress - (NC)</t>
  </si>
  <si>
    <t>Edgecombe-Martin County E M C</t>
  </si>
  <si>
    <t>EnergyUnited Elec Member Corp</t>
  </si>
  <si>
    <t>Fayetteville Public Works Commission</t>
  </si>
  <si>
    <t>Four County Elec Member Corp</t>
  </si>
  <si>
    <t>French Broad Elec Member Corp</t>
  </si>
  <si>
    <t>Greenville Utilities Comm</t>
  </si>
  <si>
    <t>Jones-Onslow Elec Member Corp</t>
  </si>
  <si>
    <t>Lumbee River Elec Member Corp</t>
  </si>
  <si>
    <t>Mecklenburg Electric Cooperative</t>
  </si>
  <si>
    <t>Mountain Electric Coop, Inc</t>
  </si>
  <si>
    <t>New River Light &amp; Power Co</t>
  </si>
  <si>
    <t>Pee Dee Electric Member Corp</t>
  </si>
  <si>
    <t>Piedmont Electric Member Corp</t>
  </si>
  <si>
    <t>Randolph Electric Member Corp</t>
  </si>
  <si>
    <t>Roanoke Electric Member Corp</t>
  </si>
  <si>
    <t>Rutherford Elec Member Corp</t>
  </si>
  <si>
    <t>South River Elec Member Corp</t>
  </si>
  <si>
    <t>Surry-Yadkin Elec Member Corp</t>
  </si>
  <si>
    <t>Tideland Electric Member Corp</t>
  </si>
  <si>
    <t>Town of Apex- (NC)</t>
  </si>
  <si>
    <t>Town of High Point</t>
  </si>
  <si>
    <t>Town of Huntersville - (NC)</t>
  </si>
  <si>
    <t>Town of Murphy - (NC)</t>
  </si>
  <si>
    <t>Town of Tarboro - (NC)</t>
  </si>
  <si>
    <t>Tri-County Elec Member Corp (NC)</t>
  </si>
  <si>
    <t>Union Electric Membership Corp - (NC)</t>
  </si>
  <si>
    <t>Virginia Electric &amp; Power Co</t>
  </si>
  <si>
    <t>Wake Electric Membership Corp</t>
  </si>
  <si>
    <t>York Electric Coop Inc</t>
  </si>
  <si>
    <t>Basin Electric Power Coop</t>
  </si>
  <si>
    <t>ND</t>
  </si>
  <si>
    <t>Burke-Divide Electric Coop Inc</t>
  </si>
  <si>
    <t>Capital Electric Coop, Inc</t>
  </si>
  <si>
    <t>Cass County Elec Coop Inc</t>
  </si>
  <si>
    <t>Dakota Valley Elec Coop Inc</t>
  </si>
  <si>
    <t>McLean Electric Coop, Inc</t>
  </si>
  <si>
    <t>Mountrail-Williams Elec Coop</t>
  </si>
  <si>
    <t>Nodak Electric Coop Inc</t>
  </si>
  <si>
    <t>North Central Elec Coop, Inc</t>
  </si>
  <si>
    <t>Northern Plains Electric Coop</t>
  </si>
  <si>
    <t>Roughrider Electric Cooperativ</t>
  </si>
  <si>
    <t>Slope Electric Coop Inc</t>
  </si>
  <si>
    <t>Verendrye Electric Coop Inc</t>
  </si>
  <si>
    <t>Cedar-Knox Public Power Dist</t>
  </si>
  <si>
    <t>NE</t>
  </si>
  <si>
    <t>City of Fremont - (NE)</t>
  </si>
  <si>
    <t>City of Grand Island - (NE)</t>
  </si>
  <si>
    <t>City of Hastings - (NE)</t>
  </si>
  <si>
    <t>City of Lexington - (NE)</t>
  </si>
  <si>
    <t>City of North Platte</t>
  </si>
  <si>
    <t>City of South Sioux City</t>
  </si>
  <si>
    <t>Cornhusker Public Power Dist</t>
  </si>
  <si>
    <t>Dawson Power District</t>
  </si>
  <si>
    <t>Elkhorn Rural Public Pwr Dist</t>
  </si>
  <si>
    <t>Lincoln Electric System</t>
  </si>
  <si>
    <t>Loup River Public Power Dist</t>
  </si>
  <si>
    <t>Midwest Electric Member Corp</t>
  </si>
  <si>
    <t>Nebraska Public Power District</t>
  </si>
  <si>
    <t>Norris Public Power District</t>
  </si>
  <si>
    <t>Northeast Power</t>
  </si>
  <si>
    <t>Omaha Public Power District</t>
  </si>
  <si>
    <t>Perennial Public Power Dist</t>
  </si>
  <si>
    <t>Southern Public Power District</t>
  </si>
  <si>
    <t>Southwest Public Power Dist</t>
  </si>
  <si>
    <t>NH</t>
  </si>
  <si>
    <t>Liberty Utilities (Granite State Electri</t>
  </si>
  <si>
    <t>New Hampshire Elec Coop Inc</t>
  </si>
  <si>
    <t>Public Service Co of NH</t>
  </si>
  <si>
    <t>Unitil Energy Systems</t>
  </si>
  <si>
    <t>NJ</t>
  </si>
  <si>
    <t>Atlantic City Electric Co</t>
  </si>
  <si>
    <t>City of Vineland - (NJ)</t>
  </si>
  <si>
    <t>Jersey Central Power &amp; Lt Co</t>
  </si>
  <si>
    <t>Public Service Elec &amp; Gas Co</t>
  </si>
  <si>
    <t>Rockland Electric Co</t>
  </si>
  <si>
    <t>Central New Mexico El Coop, Inc</t>
  </si>
  <si>
    <t>NM</t>
  </si>
  <si>
    <t>Central Valley Elec Coop, Inc</t>
  </si>
  <si>
    <t>City of Farmington - (NM)</t>
  </si>
  <si>
    <t>Continental Divide El Coop Inc</t>
  </si>
  <si>
    <t>El Paso Electric Co</t>
  </si>
  <si>
    <t>Farmers Electric Coop, Inc - (NM)</t>
  </si>
  <si>
    <t>Jemez Mountains Elec Coop, Inc</t>
  </si>
  <si>
    <t>Kit Carson Electric Coop, Inc</t>
  </si>
  <si>
    <t>Lea County Electric Coop, Inc</t>
  </si>
  <si>
    <t>Los Alamos County</t>
  </si>
  <si>
    <t>Otero County Electric Coop Inc</t>
  </si>
  <si>
    <t>Public Service Co of NM</t>
  </si>
  <si>
    <t>Rio Grande Electric Coop, Inc</t>
  </si>
  <si>
    <t>Roosevelt County Elec Coop Inc</t>
  </si>
  <si>
    <t>Southwestern Public Service Co</t>
  </si>
  <si>
    <t>Springer Electric Coop, Inc</t>
  </si>
  <si>
    <t>City of Boulder City - (NV)</t>
  </si>
  <si>
    <t>NV</t>
  </si>
  <si>
    <t>Colorado River Comm of Nevada</t>
  </si>
  <si>
    <t>Mt Wheeler Power, Inc</t>
  </si>
  <si>
    <t>Nevada Power Co</t>
  </si>
  <si>
    <t>Overton Power District No 5</t>
  </si>
  <si>
    <t>Sierra Pacific Power Co</t>
  </si>
  <si>
    <t>Wells Rural Electric Co</t>
  </si>
  <si>
    <t>Central Hudson Gas &amp; Elec Corp</t>
  </si>
  <si>
    <t>NY</t>
  </si>
  <si>
    <t>City of Plattsburgh - (NY)</t>
  </si>
  <si>
    <t>Consolidated Edison Co-NY Inc</t>
  </si>
  <si>
    <t>Fishers Island Utility Co Inc</t>
  </si>
  <si>
    <t>Jamestown Board of Public Util</t>
  </si>
  <si>
    <t>Long Island Power Authority</t>
  </si>
  <si>
    <t>New York State Elec &amp; Gas Corp</t>
  </si>
  <si>
    <t>Niagara Mohawk Power Corp.</t>
  </si>
  <si>
    <t>Orange &amp; Rockland Utils Inc</t>
  </si>
  <si>
    <t>Pennsylvania Electric Co</t>
  </si>
  <si>
    <t>Rochester Gas &amp; Electric Corp</t>
  </si>
  <si>
    <t>Town of Massena - (NY)</t>
  </si>
  <si>
    <t>Village of Fairport - (NY)</t>
  </si>
  <si>
    <t>Village of Freeport - (NY)</t>
  </si>
  <si>
    <t>Village of Solvay - (NY)</t>
  </si>
  <si>
    <t>Buckeye Rural Elec Coop, Inc</t>
  </si>
  <si>
    <t>OH</t>
  </si>
  <si>
    <t>Butler Rural Electric Coop Inc - (OH)</t>
  </si>
  <si>
    <t>City of Bowling Green - (OH)</t>
  </si>
  <si>
    <t>City of Celina - (OH)</t>
  </si>
  <si>
    <t>City of Cleveland - (OH)</t>
  </si>
  <si>
    <t>City of Columbus - (OH)</t>
  </si>
  <si>
    <t>City of Cuyahoga Falls - (OH)</t>
  </si>
  <si>
    <t>City of Dover - (OH)</t>
  </si>
  <si>
    <t>City of Hamilton - (OH)</t>
  </si>
  <si>
    <t>City of Lebanon - (OH)</t>
  </si>
  <si>
    <t>City of Niles - (OH)</t>
  </si>
  <si>
    <t>City of Orrville - (OH)</t>
  </si>
  <si>
    <t>City of Painesville</t>
  </si>
  <si>
    <t>City of Piqua - (OH)</t>
  </si>
  <si>
    <t>City of St Marys - (OH)</t>
  </si>
  <si>
    <t>City of Wadsworth - (OH)</t>
  </si>
  <si>
    <t>City of Wapakoneta - (OH)</t>
  </si>
  <si>
    <t>City of Westerville - (OH)</t>
  </si>
  <si>
    <t>Cleveland Electric Illum Co</t>
  </si>
  <si>
    <t>Clyde Light &amp; Power</t>
  </si>
  <si>
    <t>Consolidated Electric Coop Inc</t>
  </si>
  <si>
    <t>Dayton Power &amp; Light Co</t>
  </si>
  <si>
    <t>Duke Energy Ohio Inc</t>
  </si>
  <si>
    <t>Guernsey-Muskingum El Coop Inc</t>
  </si>
  <si>
    <t>Hancock-Wood Electric Coop Inc</t>
  </si>
  <si>
    <t>Holmes-Wayne Electric Coop Inc</t>
  </si>
  <si>
    <t>Licking Rural Electric Inc</t>
  </si>
  <si>
    <t>Lorain-Medina R E C, Inc</t>
  </si>
  <si>
    <t>Midwest Electric, Inc</t>
  </si>
  <si>
    <t>Ohio Edison Co</t>
  </si>
  <si>
    <t>Ohio Power Co</t>
  </si>
  <si>
    <t>Ohio Valley Electric Corp</t>
  </si>
  <si>
    <t>Pioneer Rural Elec Coop, Inc - (OH)</t>
  </si>
  <si>
    <t>South Central Power Company</t>
  </si>
  <si>
    <t>The Toledo Edison Co</t>
  </si>
  <si>
    <t>Union Rural Electric Coop, Inc</t>
  </si>
  <si>
    <t>OK</t>
  </si>
  <si>
    <t>CKenergy Electric Cooperative</t>
  </si>
  <si>
    <t>Canadian Valley Elec Coop, Inc</t>
  </si>
  <si>
    <t>Central Rural Electric Cooperative, Inc</t>
  </si>
  <si>
    <t>Choctaw Electric Coop Inc</t>
  </si>
  <si>
    <t>Cimarron Electric Coop</t>
  </si>
  <si>
    <t>City of Claremore</t>
  </si>
  <si>
    <t>City of Edmond - (OK)</t>
  </si>
  <si>
    <t>City of Ponca City - (OK)</t>
  </si>
  <si>
    <t>Cookson Hills Elec Coop, Inc</t>
  </si>
  <si>
    <t>Cotton Electric Coop, Inc</t>
  </si>
  <si>
    <t>East Central Oklahoma Elec Coop Inc</t>
  </si>
  <si>
    <t>Grand River Dam Authority</t>
  </si>
  <si>
    <t>Indian Electric Coop, Inc</t>
  </si>
  <si>
    <t>Kay Electric Coop</t>
  </si>
  <si>
    <t>Kiamichi Electric Coop, Inc</t>
  </si>
  <si>
    <t>Lake Region Electric Coop, Inc - (OK)</t>
  </si>
  <si>
    <t>Northeast Oklahoma Electric Co</t>
  </si>
  <si>
    <t>Northwestern Electric Coop Inc - (OK)</t>
  </si>
  <si>
    <t>Oklahoma Electric Coop Inc</t>
  </si>
  <si>
    <t>People's Electric Cooperative</t>
  </si>
  <si>
    <t>Public Service Co of Oklahoma</t>
  </si>
  <si>
    <t>Red River Valley Rrl Elec Assn</t>
  </si>
  <si>
    <t>Rural Electric Coop, Inc</t>
  </si>
  <si>
    <t>Southeastern Electric Coop Inc - (OK)</t>
  </si>
  <si>
    <t>Stillwater Utilities Authority</t>
  </si>
  <si>
    <t>Verdigris Valley Elec Coop Inc</t>
  </si>
  <si>
    <t>Bonneville Power Administration</t>
  </si>
  <si>
    <t>OR</t>
  </si>
  <si>
    <t>Central Electric Coop Inc - (OR)</t>
  </si>
  <si>
    <t>Central Lincoln People's Ut Dt</t>
  </si>
  <si>
    <t>City of Eugene - (OR)</t>
  </si>
  <si>
    <t>City of Forest Grove</t>
  </si>
  <si>
    <t>City of McMinnville - (OR)</t>
  </si>
  <si>
    <t>City of Springfield - (OR)</t>
  </si>
  <si>
    <t>Clatskanie Peoples Util Dist</t>
  </si>
  <si>
    <t>Columbia River Peoples Ut Dist</t>
  </si>
  <si>
    <t>Columbia Rural Elec Assn, Inc</t>
  </si>
  <si>
    <t>Consumers Power, Inc</t>
  </si>
  <si>
    <t>Coos-Curry Electric Coop, Inc</t>
  </si>
  <si>
    <t>Emerald People's Utility Dist</t>
  </si>
  <si>
    <t>Lane Electric Coop Inc</t>
  </si>
  <si>
    <t>Midstate Electric Coop, Inc</t>
  </si>
  <si>
    <t>Northern Wasco County PUD</t>
  </si>
  <si>
    <t>Oregon Trail El Cons Coop, Inc</t>
  </si>
  <si>
    <t>Portland General Electric Co</t>
  </si>
  <si>
    <t>Salem Electric - (OR)</t>
  </si>
  <si>
    <t>Tillamook Peoples Utility Dist</t>
  </si>
  <si>
    <t>Umatilla Electric Coop Assn</t>
  </si>
  <si>
    <t>Adams Electric Cooperative Inc</t>
  </si>
  <si>
    <t>PA</t>
  </si>
  <si>
    <t>Bedford Rural Elec Coop, Inc</t>
  </si>
  <si>
    <t>Borough of Chambersburg</t>
  </si>
  <si>
    <t>Central Electric Coop, Inc - (PA)</t>
  </si>
  <si>
    <t>Citizens Electric Co - (PA)</t>
  </si>
  <si>
    <t>Claverack Rural Elec Coop Inc</t>
  </si>
  <si>
    <t>Duquesne Light Co</t>
  </si>
  <si>
    <t>Metropolitan Edison Co</t>
  </si>
  <si>
    <t>Northwestern Rural E C A, Inc - (PA)</t>
  </si>
  <si>
    <t>PECO Energy Co</t>
  </si>
  <si>
    <t>PPL Electric Utilities Corp</t>
  </si>
  <si>
    <t>Pennsylvania Power Co</t>
  </si>
  <si>
    <t>Pike County Light &amp; Power Co</t>
  </si>
  <si>
    <t>REA Energy Coop Inc</t>
  </si>
  <si>
    <t>Somerset Rural Elec Coop, Inc</t>
  </si>
  <si>
    <t>Tri-County Rural Elec Coop Inc (PA)</t>
  </si>
  <si>
    <t>UGI Utilities, Inc</t>
  </si>
  <si>
    <t>Valley Rural Electric Coop Inc</t>
  </si>
  <si>
    <t>Wellsborough Electric Co</t>
  </si>
  <si>
    <t>West Penn Power Company</t>
  </si>
  <si>
    <t>Block Island Utility District</t>
  </si>
  <si>
    <t>RI</t>
  </si>
  <si>
    <t>Pascoag Utility District</t>
  </si>
  <si>
    <t>The Narragansett Electric Co</t>
  </si>
  <si>
    <t>Aiken Electric Coop Inc</t>
  </si>
  <si>
    <t>SC</t>
  </si>
  <si>
    <t>Berkeley Electric Coop Inc</t>
  </si>
  <si>
    <t>Black River Electric Coop, Inc - (SC)</t>
  </si>
  <si>
    <t>Blue Ridge Electric Coop Inc - (SC)</t>
  </si>
  <si>
    <t>City of Gaffney - (SC)</t>
  </si>
  <si>
    <t>City of Newberry - (SC)</t>
  </si>
  <si>
    <t>City of Orangeburg - (SC)</t>
  </si>
  <si>
    <t>City of Rock Hill - (SC)</t>
  </si>
  <si>
    <t>Dominion Energy South Carolina, Inc</t>
  </si>
  <si>
    <t>Easley Combined Utility System</t>
  </si>
  <si>
    <t>Edisto Electric Coop, Inc</t>
  </si>
  <si>
    <t>Fairfield Electric Coop, Inc</t>
  </si>
  <si>
    <t>Greenwood CPW</t>
  </si>
  <si>
    <t>Greer Commission of Public Wks</t>
  </si>
  <si>
    <t>Horry Electric Coop Inc</t>
  </si>
  <si>
    <t>Laurens Electric Coop, Inc</t>
  </si>
  <si>
    <t>Lockhart Power Co</t>
  </si>
  <si>
    <t>Lynches River Elec Coop, Inc</t>
  </si>
  <si>
    <t>Marlboro Electric Coop, Inc</t>
  </si>
  <si>
    <t>Mid-Carolina Electric Coop Inc</t>
  </si>
  <si>
    <t>Newberry Electric Coop, Inc</t>
  </si>
  <si>
    <t>Palmetto Electric Coop Inc</t>
  </si>
  <si>
    <t>Pee Dee Electric Coop, Inc</t>
  </si>
  <si>
    <t>Santee Electric Coop, Inc</t>
  </si>
  <si>
    <t>South Carolina Public Service Authority</t>
  </si>
  <si>
    <t>Tri-County Electric Coop, Inc (SC)</t>
  </si>
  <si>
    <t>Black Hills Electric Coop, Inc</t>
  </si>
  <si>
    <t>SD</t>
  </si>
  <si>
    <t>Central Electric Coop, Inc - (SD)</t>
  </si>
  <si>
    <t>City of Brookings - (SD)</t>
  </si>
  <si>
    <t>City of Madison - (SD)</t>
  </si>
  <si>
    <t>City of Pierre - (SD)</t>
  </si>
  <si>
    <t>City of Volga - (SD)</t>
  </si>
  <si>
    <t>Dakota Energy Coop Inc</t>
  </si>
  <si>
    <t>NorthWestern Energy - (SD)</t>
  </si>
  <si>
    <t>Northern Electric Coop, Inc</t>
  </si>
  <si>
    <t>Rosebud Electric Coop Inc</t>
  </si>
  <si>
    <t>Southeastern Electric Coop Inc - (SD)</t>
  </si>
  <si>
    <t>Watertown Municipal Utilities</t>
  </si>
  <si>
    <t>West River Electric Assn Inc</t>
  </si>
  <si>
    <t>Appalachian Electric Coop</t>
  </si>
  <si>
    <t>TN</t>
  </si>
  <si>
    <t>Athens Utility Board</t>
  </si>
  <si>
    <t>Benton County</t>
  </si>
  <si>
    <t>Bolivar Energy Authority</t>
  </si>
  <si>
    <t>Caney Fork Electric Coop, Inc</t>
  </si>
  <si>
    <t>Carroll County - (TN)</t>
  </si>
  <si>
    <t>Chickasaw Electric Coop, Inc</t>
  </si>
  <si>
    <t>City of Alcoa Utilities</t>
  </si>
  <si>
    <t>City of Bristol - (TN)</t>
  </si>
  <si>
    <t>City of Brownsville</t>
  </si>
  <si>
    <t>City of Clarksville - (TN)</t>
  </si>
  <si>
    <t>City of Cleveland - (TN)</t>
  </si>
  <si>
    <t>City of Clinton - (TN)</t>
  </si>
  <si>
    <t>City of Cookeville - (TN)</t>
  </si>
  <si>
    <t>City of Covington - (TN)</t>
  </si>
  <si>
    <t>City of Dayton - (TN)</t>
  </si>
  <si>
    <t>City of Dickson</t>
  </si>
  <si>
    <t>City of Dyersburg</t>
  </si>
  <si>
    <t>City of Elizabethton - (TN)</t>
  </si>
  <si>
    <t>City of Etowah</t>
  </si>
  <si>
    <t>City of Fayetteville</t>
  </si>
  <si>
    <t>City of Gallatin - (TN)</t>
  </si>
  <si>
    <t>City of Greeneville - (TN)</t>
  </si>
  <si>
    <t>City of Harriman - (TN)</t>
  </si>
  <si>
    <t>City of Humboldt</t>
  </si>
  <si>
    <t>City of Jackson - (TN)</t>
  </si>
  <si>
    <t>City of LaFollette</t>
  </si>
  <si>
    <t>City of Lawrenceburg</t>
  </si>
  <si>
    <t>City of Lenoir - (TN)</t>
  </si>
  <si>
    <t>City of Lewisburg - (TN)</t>
  </si>
  <si>
    <t>City of Lexington - (TN)</t>
  </si>
  <si>
    <t>City of Memphis - (TN)</t>
  </si>
  <si>
    <t>City of Milan</t>
  </si>
  <si>
    <t>City of Morristown - (TN)</t>
  </si>
  <si>
    <t>City of Mt Pleasant - (TN)</t>
  </si>
  <si>
    <t>City of Newbern</t>
  </si>
  <si>
    <t>City of Newport</t>
  </si>
  <si>
    <t>City of Oak Ridge</t>
  </si>
  <si>
    <t>City of Paris - (TN)</t>
  </si>
  <si>
    <t>City of Pulaski - (TN)</t>
  </si>
  <si>
    <t>City of Ripley - (TN)</t>
  </si>
  <si>
    <t>City of Rockwood - (TN)</t>
  </si>
  <si>
    <t>City of Shelbyville - (TN)</t>
  </si>
  <si>
    <t>City of Smithville - (TN)</t>
  </si>
  <si>
    <t>City of Sparta</t>
  </si>
  <si>
    <t>City of Springfield - (TN)</t>
  </si>
  <si>
    <t>City of Sweetwater</t>
  </si>
  <si>
    <t>City of Trenton - (TN)</t>
  </si>
  <si>
    <t>City of Union City</t>
  </si>
  <si>
    <t>City of Winchester - (TN)</t>
  </si>
  <si>
    <t>Columbia Power System</t>
  </si>
  <si>
    <t>Cumberland Elec Member Corp</t>
  </si>
  <si>
    <t>Duck River Elec Member Corp</t>
  </si>
  <si>
    <t>Forked Deer Electric Coop, Inc</t>
  </si>
  <si>
    <t>Fort Loudoun Electric Coop</t>
  </si>
  <si>
    <t>Holston Electric Coop, Inc</t>
  </si>
  <si>
    <t>Johnson City - (TN)</t>
  </si>
  <si>
    <t>Kingsport Power Co</t>
  </si>
  <si>
    <t>Knoxville Utilities Board</t>
  </si>
  <si>
    <t>Loudon Utilities Board</t>
  </si>
  <si>
    <t>Maryville Utilities</t>
  </si>
  <si>
    <t>McMinnville Electric System</t>
  </si>
  <si>
    <t>Meriwether Lewis Electric Coop</t>
  </si>
  <si>
    <t>Middle Tennessee E M C</t>
  </si>
  <si>
    <t>Nashville Electric Service</t>
  </si>
  <si>
    <t>Pickwick Electric Coop</t>
  </si>
  <si>
    <t>Plateau Electric Cooperative</t>
  </si>
  <si>
    <t>Powell Valley Electric Coop</t>
  </si>
  <si>
    <t>Sequachee Valley Electric Coop</t>
  </si>
  <si>
    <t>Sevier County Electric System</t>
  </si>
  <si>
    <t>Southwest Tennessee E M C</t>
  </si>
  <si>
    <t>Tennessee Valley Electric Coop</t>
  </si>
  <si>
    <t>Town of Erwin - (TN)</t>
  </si>
  <si>
    <t>Tullahoma Board-Public Utils</t>
  </si>
  <si>
    <t>Upper Cumberland E M C</t>
  </si>
  <si>
    <t>Volunteer Electric Coop</t>
  </si>
  <si>
    <t>Weakley County Mun Elec Sys</t>
  </si>
  <si>
    <t>3000 Energy Corp</t>
  </si>
  <si>
    <t>TX</t>
  </si>
  <si>
    <t>Retail Power Marketer</t>
  </si>
  <si>
    <t>AP Holdings LLC</t>
  </si>
  <si>
    <t>ATG Clean Energy Holdings Inc.</t>
  </si>
  <si>
    <t>Accent Energy Holdings, LLC</t>
  </si>
  <si>
    <t>Agera Energy LLC</t>
  </si>
  <si>
    <t>Alliance Power Company, LLC.</t>
  </si>
  <si>
    <t>Ambit Energy Holdings, LLC</t>
  </si>
  <si>
    <t>AmeriPower LLC</t>
  </si>
  <si>
    <t>American Light and Power</t>
  </si>
  <si>
    <t>American PowerNet</t>
  </si>
  <si>
    <t>Amigo Energy</t>
  </si>
  <si>
    <t>Austin Energy</t>
  </si>
  <si>
    <t>BP Energy Company</t>
  </si>
  <si>
    <t>Bailey County Elec Coop Assn</t>
  </si>
  <si>
    <t>Bandera Electric Coop, Inc</t>
  </si>
  <si>
    <t>Bartlett Electric Coop, Inc</t>
  </si>
  <si>
    <t>Big Country Electric Coop, Inc</t>
  </si>
  <si>
    <t>Bluebonnet Electric Coop, Inc</t>
  </si>
  <si>
    <t>Bowie-Cass Electric Coop, Inc</t>
  </si>
  <si>
    <t>Brilliant Energy, LLC</t>
  </si>
  <si>
    <t>Brooklet Energy Distribution</t>
  </si>
  <si>
    <t>Brownsville Public Utilities Board</t>
  </si>
  <si>
    <t>Bulb US LLC</t>
  </si>
  <si>
    <t>Calpine Energy Solutions, LLC</t>
  </si>
  <si>
    <t>Calpine Power America LLC</t>
  </si>
  <si>
    <t>Central Texas Elec Coop, Inc</t>
  </si>
  <si>
    <t>Champion Energy Services</t>
  </si>
  <si>
    <t>Chariot Energy</t>
  </si>
  <si>
    <t>Cherokee County Elec Coop Assn</t>
  </si>
  <si>
    <t>City of Brenham - (TX)</t>
  </si>
  <si>
    <t>City of Bryan - (TX)</t>
  </si>
  <si>
    <t>City of College Station - (TX)</t>
  </si>
  <si>
    <t>City of Denton - (TX)</t>
  </si>
  <si>
    <t>City of Floresville</t>
  </si>
  <si>
    <t>City of Garland - (TX)</t>
  </si>
  <si>
    <t>City of Georgetown - (TX)</t>
  </si>
  <si>
    <t>City of Greenville - (TX)</t>
  </si>
  <si>
    <t>City of Lubbock - (TX)</t>
  </si>
  <si>
    <t>City of New Braunfels - (TX)</t>
  </si>
  <si>
    <t>City of San Antonio - (TX)</t>
  </si>
  <si>
    <t>City of San Marcos - (TX)</t>
  </si>
  <si>
    <t>City of Seguin - (TX)</t>
  </si>
  <si>
    <t>Clearview Electric Inc.</t>
  </si>
  <si>
    <t>Comanche County Elec Coop Assn</t>
  </si>
  <si>
    <t>Concho Valley Elec Coop Inc</t>
  </si>
  <si>
    <t>ConocoPhillips Company</t>
  </si>
  <si>
    <t>Conservice Energy</t>
  </si>
  <si>
    <t>Constellation NewEnergy, Inc</t>
  </si>
  <si>
    <t>Cooke County Elec Coop Assn</t>
  </si>
  <si>
    <t>Deaf Smith Electric Coop, Inc</t>
  </si>
  <si>
    <t>Deep East Texas Elec Coop Inc</t>
  </si>
  <si>
    <t>Denton County Elec Coop, Inc</t>
  </si>
  <si>
    <t>Direct Energy Business</t>
  </si>
  <si>
    <t>Direct Energy Services</t>
  </si>
  <si>
    <t>EDF Energy Services, LLC</t>
  </si>
  <si>
    <t>ENGIE Resources LLC</t>
  </si>
  <si>
    <t>ENGIE Retail, LLC</t>
  </si>
  <si>
    <t>Electranet Power LLC</t>
  </si>
  <si>
    <t>Entergy Texas Inc.</t>
  </si>
  <si>
    <t>Entrust Energy</t>
  </si>
  <si>
    <t>Evolve Retail Energy, LLC</t>
  </si>
  <si>
    <t>Farmers Electric Coop, Inc - (TX)</t>
  </si>
  <si>
    <t>Fayette Electric Coop, Inc</t>
  </si>
  <si>
    <t>Freepoint Energy Solutions LLC</t>
  </si>
  <si>
    <t>Frontier Utilities, Inc.</t>
  </si>
  <si>
    <t>Grayson-Collin Elec Coop, Inc</t>
  </si>
  <si>
    <t>Green Mountain Energy Company</t>
  </si>
  <si>
    <t>Greenbelt Electric Coop, Inc</t>
  </si>
  <si>
    <t>GridPlus Texas Inc</t>
  </si>
  <si>
    <t>Griddy Energy LLC</t>
  </si>
  <si>
    <t>Guadalupe Valley Elec Coop Inc</t>
  </si>
  <si>
    <t>HILCO Electric Cooperative, Inc.</t>
  </si>
  <si>
    <t>Hamilton County Elec Coop Assn</t>
  </si>
  <si>
    <t>Heart of Texas Electric Coop</t>
  </si>
  <si>
    <t>Heritage Power LLC</t>
  </si>
  <si>
    <t>Houston County Elec Coop Inc</t>
  </si>
  <si>
    <t>Hudson Energy Services</t>
  </si>
  <si>
    <t>Iberdrola Solutions, LLC</t>
  </si>
  <si>
    <t>Infinite Electric LLC</t>
  </si>
  <si>
    <t>Infuse Energy LLC</t>
  </si>
  <si>
    <t>Jackson Electric Coop, Inc - (TX)</t>
  </si>
  <si>
    <t>Jasper-Newton Elec Coop, Inc</t>
  </si>
  <si>
    <t>Just Energy</t>
  </si>
  <si>
    <t>Karnes Electric Coop Inc</t>
  </si>
  <si>
    <t>Kerrville Public Utility Board</t>
  </si>
  <si>
    <t>Lamar County Elec Coop Assn</t>
  </si>
  <si>
    <t>Lamb County Electric Coop, Inc</t>
  </si>
  <si>
    <t>Liberty Power Corp.</t>
  </si>
  <si>
    <t>Lighthouse Electric Coop, Inc</t>
  </si>
  <si>
    <t>Lyntegar Electric Coop, Inc</t>
  </si>
  <si>
    <t>MP2 Energy LLC</t>
  </si>
  <si>
    <t>Magic Valley Electric Coop Inc</t>
  </si>
  <si>
    <t>Medina Electric Coop, Inc</t>
  </si>
  <si>
    <t>Mega Energy LP DBA Texans Energy</t>
  </si>
  <si>
    <t>Mid-South Electric Coop Assn</t>
  </si>
  <si>
    <t>MidAmerican Energy Services, LLC</t>
  </si>
  <si>
    <t>Morgan Stanley Capital Grp Inc</t>
  </si>
  <si>
    <t>.</t>
  </si>
  <si>
    <t>Navarro County Elec Coop, Inc</t>
  </si>
  <si>
    <t>Navasota Valley Elec Coop, Inc</t>
  </si>
  <si>
    <t>NextEra Energy Services, LLC</t>
  </si>
  <si>
    <t>North Plains Electric Coop Inc</t>
  </si>
  <si>
    <t>Nueces Electric Cooperative</t>
  </si>
  <si>
    <t>Our Energy LLC</t>
  </si>
  <si>
    <t>Pedernales Electric Coop, Inc</t>
  </si>
  <si>
    <t>Pogo Energy LLC</t>
  </si>
  <si>
    <t>Pro Power Providers</t>
  </si>
  <si>
    <t>Pulse Power, LLC</t>
  </si>
  <si>
    <t>Reliant Energy Retail Services</t>
  </si>
  <si>
    <t>Rhythm Ops LLC</t>
  </si>
  <si>
    <t>Rita Blanca Electric Coop, Inc</t>
  </si>
  <si>
    <t>Rusk County Electric Coop, Inc</t>
  </si>
  <si>
    <t>SFE Energy Texas, Inc.</t>
  </si>
  <si>
    <t>Sam Houston Electric Coop Inc</t>
  </si>
  <si>
    <t>San Bernard Electric Coop, Inc</t>
  </si>
  <si>
    <t>San Patricio Electric Coop Inc</t>
  </si>
  <si>
    <t>Smart Prepaid Electric</t>
  </si>
  <si>
    <t>SmartEnergy Holdings, LLC</t>
  </si>
  <si>
    <t>South Plains Electric Coop Inc</t>
  </si>
  <si>
    <t>Southern Federal Power, LLC</t>
  </si>
  <si>
    <t>Southwest Texas Elec Coop, Inc</t>
  </si>
  <si>
    <t>Spark Energy, LP</t>
  </si>
  <si>
    <t>Stream SPE, LTD</t>
  </si>
  <si>
    <t>Summer Energy LLC</t>
  </si>
  <si>
    <t>TXU Energy Retail Co, LLC</t>
  </si>
  <si>
    <t>Tara Energy, LLC</t>
  </si>
  <si>
    <t>Taylor Electric Coop Inc - (TX)</t>
  </si>
  <si>
    <t>Tenaska Power Services</t>
  </si>
  <si>
    <t>Texas General Land Office</t>
  </si>
  <si>
    <t>Texas Retail Energy, LLC</t>
  </si>
  <si>
    <t>Texpo Power, L.P.</t>
  </si>
  <si>
    <t>Tomorow Energy Corp.</t>
  </si>
  <si>
    <t>Total Gas &amp; Power North America Inc</t>
  </si>
  <si>
    <t>Tri-County Electric Coop, Inc (TX)</t>
  </si>
  <si>
    <t>TriEagle Energy, L.P.</t>
  </si>
  <si>
    <t>Trinity Valley Elec Coop Inc</t>
  </si>
  <si>
    <t>US Retailers, LLC</t>
  </si>
  <si>
    <t>United Electric Coop Service Inc - (TX)</t>
  </si>
  <si>
    <t>Upshur Rural Elec Coop Corp</t>
  </si>
  <si>
    <t>V247 Power Corporation</t>
  </si>
  <si>
    <t>Value Based Brands LLC</t>
  </si>
  <si>
    <t>Varsity Energy</t>
  </si>
  <si>
    <t>Veteran Energy LLC</t>
  </si>
  <si>
    <t>Victoria Electric Coop, Inc</t>
  </si>
  <si>
    <t>Volt Electricity Provider LP</t>
  </si>
  <si>
    <t>Weatherford Mun Utility System</t>
  </si>
  <si>
    <t>Wharton County Elec Coop, Inc</t>
  </si>
  <si>
    <t>Windrose Power &amp; Gas LLC</t>
  </si>
  <si>
    <t>Wise Electric Coop Inc</t>
  </si>
  <si>
    <t>Wolverine Alternative Investments, LLC</t>
  </si>
  <si>
    <t>Wood County Electric Coop, Inc</t>
  </si>
  <si>
    <t>XOOM Energy Texas, LLC</t>
  </si>
  <si>
    <t>Young Energy, LLC</t>
  </si>
  <si>
    <t>City of Bountiful</t>
  </si>
  <si>
    <t>UT</t>
  </si>
  <si>
    <t>City of Logan - (UT)</t>
  </si>
  <si>
    <t>City of Murray - (UT)</t>
  </si>
  <si>
    <t>City of Springville - (UT)</t>
  </si>
  <si>
    <t>City of St George</t>
  </si>
  <si>
    <t>Lehi City Corporation</t>
  </si>
  <si>
    <t>Provo City Corp</t>
  </si>
  <si>
    <t>Spanish Fork City Corporation</t>
  </si>
  <si>
    <t>Strawberry Electric Serv Dist</t>
  </si>
  <si>
    <t>VA</t>
  </si>
  <si>
    <t>Appalachian Power Co</t>
  </si>
  <si>
    <t>Bristol Virginia Utilities</t>
  </si>
  <si>
    <t>Central Virginia Electric Coop</t>
  </si>
  <si>
    <t>City of Danville - (VA)</t>
  </si>
  <si>
    <t>City of Harrisonburg - (VA)</t>
  </si>
  <si>
    <t>City of Manassas - (VA)</t>
  </si>
  <si>
    <t>City of Salem - (VA)</t>
  </si>
  <si>
    <t>Northern Neck Elec Coop, Inc</t>
  </si>
  <si>
    <t>Northern Virginia Elec Coop</t>
  </si>
  <si>
    <t>Prince George Electric Coop</t>
  </si>
  <si>
    <t>Rappahannock Electric Coop</t>
  </si>
  <si>
    <t>Shenandoah Valley Elec Coop</t>
  </si>
  <si>
    <t>Southside Electric Coop, Inc</t>
  </si>
  <si>
    <t>Town of Bedford - (VA)</t>
  </si>
  <si>
    <t>Virginia Tech Electric Service</t>
  </si>
  <si>
    <t>City of Burlington Electric - (VT)</t>
  </si>
  <si>
    <t>VT</t>
  </si>
  <si>
    <t>Green Mountain Power Corp</t>
  </si>
  <si>
    <t>Vermont Electric Cooperative, Inc</t>
  </si>
  <si>
    <t>Washington Electric Coop - (VT)</t>
  </si>
  <si>
    <t>WA</t>
  </si>
  <si>
    <t>Benton Rural Electric Assn</t>
  </si>
  <si>
    <t>Big Bend Electric Coop, Inc</t>
  </si>
  <si>
    <t>City of Centralia - (WA)</t>
  </si>
  <si>
    <t>City of Ellensburg - (WA)</t>
  </si>
  <si>
    <t>City of Port Angeles - (WA)</t>
  </si>
  <si>
    <t>City of Richland - (WA)</t>
  </si>
  <si>
    <t>City of Seattle - (WA)</t>
  </si>
  <si>
    <t>City of Tacoma - (WA)</t>
  </si>
  <si>
    <t>Elmhurst Mutual Power &amp; Light Co</t>
  </si>
  <si>
    <t>Lakeview Light &amp; Power</t>
  </si>
  <si>
    <t>Modern Electric Water Company</t>
  </si>
  <si>
    <t>Orcas Power &amp; Light Coop</t>
  </si>
  <si>
    <t>PUD 1 of Snohomish County</t>
  </si>
  <si>
    <t>PUD No 1 of Benton County</t>
  </si>
  <si>
    <t>PUD No 1 of Chelan County</t>
  </si>
  <si>
    <t>PUD No 1 of Clallam County</t>
  </si>
  <si>
    <t>PUD No 1 of Clark County - (WA)</t>
  </si>
  <si>
    <t>PUD No 1 of Cowlitz County</t>
  </si>
  <si>
    <t>PUD No 1 of Douglas County</t>
  </si>
  <si>
    <t>PUD No 1 of Franklin County</t>
  </si>
  <si>
    <t>PUD No 1 of Grays Harbor County</t>
  </si>
  <si>
    <t>PUD No 1 of Jefferson County</t>
  </si>
  <si>
    <t>PUD No 1 of Klickitat County</t>
  </si>
  <si>
    <t>PUD No 1 of Lewis County</t>
  </si>
  <si>
    <t>PUD No 1 of Okanogan County</t>
  </si>
  <si>
    <t>PUD No 1 of Pend Oreille County</t>
  </si>
  <si>
    <t>PUD No 1 of Whatcom County</t>
  </si>
  <si>
    <t>PUD No 2 of Grant County</t>
  </si>
  <si>
    <t>PUD No 2 of Pacific County</t>
  </si>
  <si>
    <t>PUD No 3 of Mason County</t>
  </si>
  <si>
    <t>Peninsula Light Company</t>
  </si>
  <si>
    <t>Puget Sound Energy Inc</t>
  </si>
  <si>
    <t>Vera Irrigation District #15</t>
  </si>
  <si>
    <t>Adams-Columbia Electric Coop</t>
  </si>
  <si>
    <t>WI</t>
  </si>
  <si>
    <t>Algoma Utility Comm</t>
  </si>
  <si>
    <t>Barron Electric Coop</t>
  </si>
  <si>
    <t>Brodhead Water &amp; Lighting Comm</t>
  </si>
  <si>
    <t>Cedarburg Light &amp; Water Comm</t>
  </si>
  <si>
    <t>City of Black River Falls</t>
  </si>
  <si>
    <t>City of Boscobel - (WI)</t>
  </si>
  <si>
    <t>City of Columbus - (WI)</t>
  </si>
  <si>
    <t>City of Cuba City</t>
  </si>
  <si>
    <t>City of Eagle River - (WI)</t>
  </si>
  <si>
    <t>City of Evansville</t>
  </si>
  <si>
    <t>City of Kaukauna</t>
  </si>
  <si>
    <t>City of Lodi - (WI)</t>
  </si>
  <si>
    <t>City of Marshfield - (WI)</t>
  </si>
  <si>
    <t>City of Menasha - (WI)</t>
  </si>
  <si>
    <t>City of New Holstein - (WI)</t>
  </si>
  <si>
    <t>City of New Richmond</t>
  </si>
  <si>
    <t>City of Plymouth - (WI)</t>
  </si>
  <si>
    <t>City of Richland Center - (WI)</t>
  </si>
  <si>
    <t>City of River Falls</t>
  </si>
  <si>
    <t>City of Stoughton - (WI)</t>
  </si>
  <si>
    <t>City of Sturgeon Bay - (WI)</t>
  </si>
  <si>
    <t>City of Westby</t>
  </si>
  <si>
    <t>Consolidated Water Power Co</t>
  </si>
  <si>
    <t>Dahlberg Light &amp; Power Co</t>
  </si>
  <si>
    <t>Dunn County Electric Coop</t>
  </si>
  <si>
    <t>Florence Utility Comm</t>
  </si>
  <si>
    <t>Hartford Electric</t>
  </si>
  <si>
    <t>Hustisford Utilities</t>
  </si>
  <si>
    <t>Jefferson Utilities</t>
  </si>
  <si>
    <t>Juneau Utility Comm</t>
  </si>
  <si>
    <t>Lake Mills Light &amp; Water</t>
  </si>
  <si>
    <t>Madison Gas &amp; Electric Co</t>
  </si>
  <si>
    <t>Manitowoc Public Utilities</t>
  </si>
  <si>
    <t>New London Electric&amp;Water Util</t>
  </si>
  <si>
    <t>North Central Power Co Inc</t>
  </si>
  <si>
    <t>Oakdale Electric Coop</t>
  </si>
  <si>
    <t>Oconomowoc Utilities</t>
  </si>
  <si>
    <t>Oconto Falls Water &amp; Light Comm</t>
  </si>
  <si>
    <t>Pioneer Power and Light Co</t>
  </si>
  <si>
    <t>Polk-Burnett Electric Coop</t>
  </si>
  <si>
    <t>Reedsburg Utility Comm</t>
  </si>
  <si>
    <t>Riverland Energy Cooperative</t>
  </si>
  <si>
    <t>Shawano Municipal Utilities</t>
  </si>
  <si>
    <t>Slinger Utilities</t>
  </si>
  <si>
    <t>Sun Prairie Utilities</t>
  </si>
  <si>
    <t>Superior Water and Light Co</t>
  </si>
  <si>
    <t>Two Rivers Water &amp; Light</t>
  </si>
  <si>
    <t>Village of Mt. Horeb - (WI)</t>
  </si>
  <si>
    <t>Village of Muscoda - (WI)</t>
  </si>
  <si>
    <t>Village of New Glarus - (WI)</t>
  </si>
  <si>
    <t>Village of Prairie Du Sac - (WI)</t>
  </si>
  <si>
    <t>Village of Waunakee - (WI)</t>
  </si>
  <si>
    <t>Waterloo Light &amp; Water Comm</t>
  </si>
  <si>
    <t>Waupun Utilities</t>
  </si>
  <si>
    <t>Westfield Electric Company</t>
  </si>
  <si>
    <t>Whitehall Electric Utility</t>
  </si>
  <si>
    <t>Wisconsin Electric Power Co</t>
  </si>
  <si>
    <t>Wisconsin Power &amp; Light Co</t>
  </si>
  <si>
    <t>Wisconsin Public Service Corp</t>
  </si>
  <si>
    <t>Wisconsin Rapids W W &amp; L Comm</t>
  </si>
  <si>
    <t>WV</t>
  </si>
  <si>
    <t>Black Diamond Power Co</t>
  </si>
  <si>
    <t>Monongahela Power Co</t>
  </si>
  <si>
    <t>Wheeling Power Co</t>
  </si>
  <si>
    <t>WY</t>
  </si>
  <si>
    <t>Cheyenne Light Fuel &amp; Power d/b/a Black</t>
  </si>
  <si>
    <t>City of Gillette - (WY)</t>
  </si>
  <si>
    <t>High Plains Power Inc</t>
  </si>
  <si>
    <t>Withheld</t>
  </si>
  <si>
    <t>Adjustment 2020</t>
  </si>
  <si>
    <t>Other</t>
  </si>
  <si>
    <t>Clarksdale Public Utilities</t>
  </si>
  <si>
    <t>Coahoma Electric Power Assn</t>
  </si>
  <si>
    <t>Public Serv Comm of Yazoo City</t>
  </si>
  <si>
    <t>Twin County Electric Pwr Assn</t>
  </si>
  <si>
    <t>Beartooth Electric Coop, Inc</t>
  </si>
  <si>
    <t>Big Flat Electric Coop Inc</t>
  </si>
  <si>
    <t>Big Horn County Elec Coop, Inc</t>
  </si>
  <si>
    <t>Big Horn Rural Electric Co</t>
  </si>
  <si>
    <t>City of Troy - (MT)</t>
  </si>
  <si>
    <t>Glacier Electric Coop, Inc</t>
  </si>
  <si>
    <t>Goldenwest Electric Coop, Inc</t>
  </si>
  <si>
    <t>Grand Electric Coop, Inc</t>
  </si>
  <si>
    <t>Hill County Electric Coop, Inc</t>
  </si>
  <si>
    <t>Lincoln Electric Coop, Inc</t>
  </si>
  <si>
    <t>Marias River Electric Coop Inc</t>
  </si>
  <si>
    <t>McCone Electric Coop Inc</t>
  </si>
  <si>
    <t>Mid-Yellowstone Elec Coop, Inc</t>
  </si>
  <si>
    <t>NorVal Electric Cooperative, Inc</t>
  </si>
  <si>
    <t>Park Electric Coop Inc</t>
  </si>
  <si>
    <t>Ravalli County Elec Coop, Inc</t>
  </si>
  <si>
    <t>Sheridan Electric Coop, Inc</t>
  </si>
  <si>
    <t>Southeast Electric Coop, Inc</t>
  </si>
  <si>
    <t>Sun River Electric Coop, Inc</t>
  </si>
  <si>
    <t>Tongue River Electric Coop Inc</t>
  </si>
  <si>
    <t>Vigilante Electric Coop, Inc</t>
  </si>
  <si>
    <t>Cape Hatteras Elec Member Corp</t>
  </si>
  <si>
    <t>City of Cherryville - (NC)</t>
  </si>
  <si>
    <t>City of Hertford - (NC)</t>
  </si>
  <si>
    <t>City of Highlands - (NC)</t>
  </si>
  <si>
    <t>City of Kings Mountain - (NC)</t>
  </si>
  <si>
    <t>City of Laurinburg - (NC)</t>
  </si>
  <si>
    <t>City of Lincolnton - (NC)</t>
  </si>
  <si>
    <t>City of Newton - (NC)</t>
  </si>
  <si>
    <t>City of Robersonville - (NC)</t>
  </si>
  <si>
    <t>City of Shelby - (NC)</t>
  </si>
  <si>
    <t>City of Southport - (NC)</t>
  </si>
  <si>
    <t>City of Winterville - (NC)</t>
  </si>
  <si>
    <t>Halifax Electric Member Corp</t>
  </si>
  <si>
    <t>Pitt &amp; Greene Elec Member Corp</t>
  </si>
  <si>
    <t>Town of Ayden - (NC)</t>
  </si>
  <si>
    <t>Town of Belhaven - (NC)</t>
  </si>
  <si>
    <t>Town of Benson - (NC)</t>
  </si>
  <si>
    <t>Town of Black Creek - (NC)</t>
  </si>
  <si>
    <t>Town of Bostic - (NC)</t>
  </si>
  <si>
    <t>Town of Clayton</t>
  </si>
  <si>
    <t>Town of Cornelius - (NC)</t>
  </si>
  <si>
    <t>Town of Dallas - (NC)</t>
  </si>
  <si>
    <t>Town of Drexel - (NC)</t>
  </si>
  <si>
    <t>Town of Edenton - (NC)</t>
  </si>
  <si>
    <t>Town of Enfield - (NC)</t>
  </si>
  <si>
    <t>Town of Farmville - (NC)</t>
  </si>
  <si>
    <t>Town of Forest City</t>
  </si>
  <si>
    <t>Town of Fountain - (NC)</t>
  </si>
  <si>
    <t>Town of Fremont - (NC)</t>
  </si>
  <si>
    <t>Town of Granite Falls - (NC)</t>
  </si>
  <si>
    <t>Town of Hamilton - (NC)</t>
  </si>
  <si>
    <t>Town of Hobgood</t>
  </si>
  <si>
    <t>Town of Hookerton - (NC)</t>
  </si>
  <si>
    <t>Town of La Grange - (NC)</t>
  </si>
  <si>
    <t>Town of Landis - (NC)</t>
  </si>
  <si>
    <t>Town of Louisburg - (NC)</t>
  </si>
  <si>
    <t>Town of Lucama - (NC)</t>
  </si>
  <si>
    <t>Town of MacClesfield - (NC)</t>
  </si>
  <si>
    <t>Town of Maiden - (NC)</t>
  </si>
  <si>
    <t>Town of Pikeville - (NC)</t>
  </si>
  <si>
    <t>Town of Pinetops - (NC)</t>
  </si>
  <si>
    <t>Town of Pineville - (NC)</t>
  </si>
  <si>
    <t>Town of Red Springs - (NC)</t>
  </si>
  <si>
    <t>Town of Scotland Neck - (NC)</t>
  </si>
  <si>
    <t>Town of Selma - (NC)</t>
  </si>
  <si>
    <t>Town of Sharpsburg - (NC)</t>
  </si>
  <si>
    <t>Town of Smithfield - (NC)</t>
  </si>
  <si>
    <t>Town of Stantonsburg - (NC)</t>
  </si>
  <si>
    <t>Town of Wake Forest - (NC)</t>
  </si>
  <si>
    <t>Town of Walstonburg</t>
  </si>
  <si>
    <t>Town of Waynesville - (NC)</t>
  </si>
  <si>
    <t>Town of Windsor- (NC)</t>
  </si>
  <si>
    <t>City of Cavalier - (ND)</t>
  </si>
  <si>
    <t>City of Grafton - (ND)</t>
  </si>
  <si>
    <t>City of Hillsboro - (ND)</t>
  </si>
  <si>
    <t>City of Lakota - (ND)</t>
  </si>
  <si>
    <t>City of Northwood - (ND)</t>
  </si>
  <si>
    <t>City of Park River - (ND)</t>
  </si>
  <si>
    <t>City of Riverdale - (ND)</t>
  </si>
  <si>
    <t>City of Sharon- (ND)</t>
  </si>
  <si>
    <t>City of Stanton - (ND)</t>
  </si>
  <si>
    <t>City of Valley City</t>
  </si>
  <si>
    <t>KEM Electric Coop Inc</t>
  </si>
  <si>
    <t>Mor-Gran-Sou Electric Coop Inc</t>
  </si>
  <si>
    <t>Traverse Electric Coop, Inc</t>
  </si>
  <si>
    <t>Auburn Board of Public Works</t>
  </si>
  <si>
    <t>Burt County Public Power Dist</t>
  </si>
  <si>
    <t>Butler Public Power District - (NE)</t>
  </si>
  <si>
    <t>Cherry-Todd Electric Coop, Inc</t>
  </si>
  <si>
    <t>Chimney Rock Public Power Dist</t>
  </si>
  <si>
    <t>City of Alliance- (NE)</t>
  </si>
  <si>
    <t>City of Ansley - (NE)</t>
  </si>
  <si>
    <t>City of Arapahoe - (NE)</t>
  </si>
  <si>
    <t>City of Battle Creek- (NE)</t>
  </si>
  <si>
    <t>City of Bayard - (NE)</t>
  </si>
  <si>
    <t>City of Beatrice - (NE)</t>
  </si>
  <si>
    <t>City of Beaver City - (NE)</t>
  </si>
  <si>
    <t>City of Benkelman - (NE)</t>
  </si>
  <si>
    <t>City of Blue Hill - (NE)</t>
  </si>
  <si>
    <t>City of Bridgeport Utilities - (NE)</t>
  </si>
  <si>
    <t>City of Broken Bow - (NE)</t>
  </si>
  <si>
    <t>City of Burwell - (NE)</t>
  </si>
  <si>
    <t>City of Cambridge - (NE)</t>
  </si>
  <si>
    <t>City of Central City</t>
  </si>
  <si>
    <t>City of Chappell - (NE)</t>
  </si>
  <si>
    <t>City of Crete</t>
  </si>
  <si>
    <t>City of Curtis - (NE)</t>
  </si>
  <si>
    <t>City of David City</t>
  </si>
  <si>
    <t>City of Deshler - (NE)</t>
  </si>
  <si>
    <t>City of Emerson - (NE)</t>
  </si>
  <si>
    <t>City of Fairbury</t>
  </si>
  <si>
    <t>City of Falls City - (NE)</t>
  </si>
  <si>
    <t>City of Franklin - (NE)</t>
  </si>
  <si>
    <t>City of Friend - (NE)</t>
  </si>
  <si>
    <t>City of Gering - (NE)</t>
  </si>
  <si>
    <t>City of Giltner - (NE)</t>
  </si>
  <si>
    <t>City of Gothenburg - (NE)</t>
  </si>
  <si>
    <t>City of Grant - (NE)</t>
  </si>
  <si>
    <t>City of Hebron - (NE)</t>
  </si>
  <si>
    <t>City of Hickman - (NE)</t>
  </si>
  <si>
    <t>City of Holdrege</t>
  </si>
  <si>
    <t>City of Hubbell- (NE)</t>
  </si>
  <si>
    <t>City of Imperial</t>
  </si>
  <si>
    <t>City of Indianola - (NE)</t>
  </si>
  <si>
    <t>City of Kimball - (NE)</t>
  </si>
  <si>
    <t>City of Laurel - (NE)</t>
  </si>
  <si>
    <t>City of Lodgepole - (NE)</t>
  </si>
  <si>
    <t>City of Lyons - (NE)</t>
  </si>
  <si>
    <t>City of Madison - (NE)</t>
  </si>
  <si>
    <t>City of Minden - (NE)</t>
  </si>
  <si>
    <t>City of Mitchell - (NE)</t>
  </si>
  <si>
    <t>City of Nebraska City</t>
  </si>
  <si>
    <t>City of Neligh - (NE)</t>
  </si>
  <si>
    <t>City of Nelson - (NE)</t>
  </si>
  <si>
    <t>City of Ord - (NE)</t>
  </si>
  <si>
    <t>City of Pender - (NE)</t>
  </si>
  <si>
    <t>City of Pierce - (NE)</t>
  </si>
  <si>
    <t>City of Randolph - (NE)</t>
  </si>
  <si>
    <t>City of Red Cloud - (NE)</t>
  </si>
  <si>
    <t>City of Sargent - (NE)</t>
  </si>
  <si>
    <t>City of Schuyler - (NE)</t>
  </si>
  <si>
    <t>City of Scribner - (NE)</t>
  </si>
  <si>
    <t>City of Seward - (NE)</t>
  </si>
  <si>
    <t>City of Sidney - (NE)</t>
  </si>
  <si>
    <t>City of Snyder - (NE)</t>
  </si>
  <si>
    <t>City of Spencer - (NE)</t>
  </si>
  <si>
    <t>City of St Paul - (NE)</t>
  </si>
  <si>
    <t>City of Stratton - (NE)</t>
  </si>
  <si>
    <t>City of Stromsburg - (NE)</t>
  </si>
  <si>
    <t>City of Stuart - (NE)</t>
  </si>
  <si>
    <t>City of Superior - (NE)</t>
  </si>
  <si>
    <t>City of Sutton - (NE)</t>
  </si>
  <si>
    <t>City of Syracuse - (NE)</t>
  </si>
  <si>
    <t>City of Tecumseh</t>
  </si>
  <si>
    <t>City of Trenton - (NE)</t>
  </si>
  <si>
    <t>City of Valentine - (NE)</t>
  </si>
  <si>
    <t>City of Wahoo - (NE)</t>
  </si>
  <si>
    <t>City of Wakefield - (NE)</t>
  </si>
  <si>
    <t>City of Wayne</t>
  </si>
  <si>
    <t>City of West Point - (NE)</t>
  </si>
  <si>
    <t>City of Wilber</t>
  </si>
  <si>
    <t>City of Wisner</t>
  </si>
  <si>
    <t>City of Wood River- (NE)</t>
  </si>
  <si>
    <t>City of Wymore - (NE)</t>
  </si>
  <si>
    <t>Cozad Board of Public Works</t>
  </si>
  <si>
    <t>Cuming County Public Pwr Dist</t>
  </si>
  <si>
    <t>Custer Public Power District</t>
  </si>
  <si>
    <t>Howard Greeley Rural P P D</t>
  </si>
  <si>
    <t>KBR Rural Public Power District</t>
  </si>
  <si>
    <t>LaCreek Electric Assn, Inc</t>
  </si>
  <si>
    <t>Loup Valleys Rural P P D</t>
  </si>
  <si>
    <t>McCook Public Power District</t>
  </si>
  <si>
    <t>Niobrara Electric Assn, Inc</t>
  </si>
  <si>
    <t>Niobrara Valley El Member Corp</t>
  </si>
  <si>
    <t>North Central Public Pwr Dist</t>
  </si>
  <si>
    <t>Northwest Rural Pub Pwr Dist</t>
  </si>
  <si>
    <t>Panhandle Rural El Member Assn</t>
  </si>
  <si>
    <t>Polk County Rural Pub Pwr Dist</t>
  </si>
  <si>
    <t>Roosevelt Public Power Dist</t>
  </si>
  <si>
    <t>South Central Public Pwr Dist</t>
  </si>
  <si>
    <t>Stanton County Public Pwr Dist</t>
  </si>
  <si>
    <t>Twin Valleys Public Power Dist</t>
  </si>
  <si>
    <t>Village of Arnold - (NE)</t>
  </si>
  <si>
    <t>Village of Bartley - (NE)</t>
  </si>
  <si>
    <t>Village of Bradshaw - (NE)</t>
  </si>
  <si>
    <t>Village of Brainard - (NE)</t>
  </si>
  <si>
    <t>Village of Callaway - (NE)</t>
  </si>
  <si>
    <t>Village of Campbell - (NE)</t>
  </si>
  <si>
    <t>Village of Chester - (NE)</t>
  </si>
  <si>
    <t>Village of Davenport - (NE)</t>
  </si>
  <si>
    <t>Village of De Witt - (NE)</t>
  </si>
  <si>
    <t>Village of Dorchester - (NE)</t>
  </si>
  <si>
    <t>Village of Endicott - (NE)</t>
  </si>
  <si>
    <t>Village of Fairmont - (NE)</t>
  </si>
  <si>
    <t>Village of Greenwood - (NE)</t>
  </si>
  <si>
    <t>Village of Hampton - (NE)</t>
  </si>
  <si>
    <t>Village of Hemingford - (NE)</t>
  </si>
  <si>
    <t>Village of Hildreth - (NE)</t>
  </si>
  <si>
    <t>Village of Lyman - (NE)</t>
  </si>
  <si>
    <t>Village of Morrill - (NE)</t>
  </si>
  <si>
    <t>Village of Mullen - (NE)</t>
  </si>
  <si>
    <t>Village of Oxford - (NE)</t>
  </si>
  <si>
    <t>Village of Polk - (NE)</t>
  </si>
  <si>
    <t>Village of Prague - (NE)</t>
  </si>
  <si>
    <t>Village of Reynolds - (NE)</t>
  </si>
  <si>
    <t>Village of Shickley - (NE)</t>
  </si>
  <si>
    <t>Village of Spalding - (NE)</t>
  </si>
  <si>
    <t>Village of Walthill - (NE)</t>
  </si>
  <si>
    <t>Village of Wauneta - (NE)</t>
  </si>
  <si>
    <t>Village of Wilcox - (NE)</t>
  </si>
  <si>
    <t>Village of Winside - (NE)</t>
  </si>
  <si>
    <t>Wheat Belt Public Power Dist</t>
  </si>
  <si>
    <t>Wyrulec Company</t>
  </si>
  <si>
    <t>New Hampton Village Precinct</t>
  </si>
  <si>
    <t>Precinct of Woodsville</t>
  </si>
  <si>
    <t>Town of Ashland</t>
  </si>
  <si>
    <t>Town of Littleton - (NH)</t>
  </si>
  <si>
    <t>Town of Wolfeboro - (NH)</t>
  </si>
  <si>
    <t>Borough of Butler - (NJ)</t>
  </si>
  <si>
    <t>Borough of Lavallette - (NJ)</t>
  </si>
  <si>
    <t>Borough of Madison - (NJ)</t>
  </si>
  <si>
    <t>Borough of Park Ridge - (NJ)</t>
  </si>
  <si>
    <t>Borough of Pemberton - (NJ)</t>
  </si>
  <si>
    <t>Borough of South River - (NJ)</t>
  </si>
  <si>
    <t>SunEdison LLC</t>
  </si>
  <si>
    <t>SunPower Capital Services, LLC</t>
  </si>
  <si>
    <t>Sussex Rural Electric Coop Inc</t>
  </si>
  <si>
    <t>City of Aztec - (NM)</t>
  </si>
  <si>
    <t>City of Gallup - (NM)</t>
  </si>
  <si>
    <t>City of Truth or Consequences - (NM)</t>
  </si>
  <si>
    <t>Columbus Electric Coop, Inc</t>
  </si>
  <si>
    <t>Duncan Valley Elec Coop, Inc</t>
  </si>
  <si>
    <t>Mora-San Miguel Elec Coop</t>
  </si>
  <si>
    <t>Northern Rio Arriba E Coop Inc</t>
  </si>
  <si>
    <t>Raton Public Service Company</t>
  </si>
  <si>
    <t>Sierra Electric Coop, Inc</t>
  </si>
  <si>
    <t>Socorro Electric Coop, Inc</t>
  </si>
  <si>
    <t>Town of Springer - (NM)</t>
  </si>
  <si>
    <t>Aha Macav Power Service</t>
  </si>
  <si>
    <t>Alamo Power District No 3</t>
  </si>
  <si>
    <t>City of Fallon - (NV)</t>
  </si>
  <si>
    <t>City of Pioche - (NV)</t>
  </si>
  <si>
    <t>Harney Electric Coop, Inc</t>
  </si>
  <si>
    <t>Lincoln County Power Dist No 1</t>
  </si>
  <si>
    <t>Plumas-Sierra Rural Elec Coop</t>
  </si>
  <si>
    <t>Bath Electric Gas &amp; Water</t>
  </si>
  <si>
    <t>City of Salamanca - (NY)</t>
  </si>
  <si>
    <t>City of Sherrill - (NY)</t>
  </si>
  <si>
    <t>Delaware County Elec Coop Inc</t>
  </si>
  <si>
    <t>Lake Placid Village, Inc - (NY)</t>
  </si>
  <si>
    <t>Mohawk Municipal Comm</t>
  </si>
  <si>
    <t>North Shore Towers Apts Inc</t>
  </si>
  <si>
    <t>Otsego Electric Coop, Inc</t>
  </si>
  <si>
    <t>Steuben Rural Elec Coop, Inc</t>
  </si>
  <si>
    <t>Village of Akron - (NY)</t>
  </si>
  <si>
    <t>Village of Andover - (NY)</t>
  </si>
  <si>
    <t>Village of Angelica - (NY)</t>
  </si>
  <si>
    <t>Village of Arcade - (NY)</t>
  </si>
  <si>
    <t>Village of Bergen - (NY)</t>
  </si>
  <si>
    <t>Village of Boonville - (NY)</t>
  </si>
  <si>
    <t>Village of Brocton - (NY)</t>
  </si>
  <si>
    <t>Village of Castile - (NY)</t>
  </si>
  <si>
    <t>Village of Churchville - (NY)</t>
  </si>
  <si>
    <t>Village of Endicott - (NY)</t>
  </si>
  <si>
    <t>Village of Frankfort - (NY)</t>
  </si>
  <si>
    <t>Village of Green Island - (NY)</t>
  </si>
  <si>
    <t>Village of Greene - (NY)</t>
  </si>
  <si>
    <t>Village of Groton - (NY)</t>
  </si>
  <si>
    <t>Village of Hamilton - (NY)</t>
  </si>
  <si>
    <t>Village of Holley - (NY)</t>
  </si>
  <si>
    <t>Village of Ilion - (NY)</t>
  </si>
  <si>
    <t>Village of Little Valley - (NY)</t>
  </si>
  <si>
    <t>Village of Marathon - (NY)</t>
  </si>
  <si>
    <t>Village of Mayville - (NY)</t>
  </si>
  <si>
    <t>Village of Penn Yan - (NY)</t>
  </si>
  <si>
    <t>Village of Philadelphia - (NY)</t>
  </si>
  <si>
    <t>Village of Richmondville - (NY)</t>
  </si>
  <si>
    <t>Village of Rockville Centre - (NY)</t>
  </si>
  <si>
    <t>Village of Rouses Point - (NY)</t>
  </si>
  <si>
    <t>Village of Sherburne - (NY)</t>
  </si>
  <si>
    <t>Village of Silver Springs - (NY)</t>
  </si>
  <si>
    <t>Village of Skaneateles - (NY)</t>
  </si>
  <si>
    <t>Village of Spencerport - (NY)</t>
  </si>
  <si>
    <t>Village of Springville - (NY)</t>
  </si>
  <si>
    <t>Village of Theresa - (NY)</t>
  </si>
  <si>
    <t>Village of Tupper Lake - (NY)</t>
  </si>
  <si>
    <t>Village of Watkins Glen - (NY)</t>
  </si>
  <si>
    <t>Village of Wellsville - (NY)</t>
  </si>
  <si>
    <t>Village of Westfield - (NY)</t>
  </si>
  <si>
    <t>Adams Rural Electric Coop, Inc</t>
  </si>
  <si>
    <t>Carroll Electric Coop, Inc - (OH)</t>
  </si>
  <si>
    <t>City of Amherst- (OH)</t>
  </si>
  <si>
    <t>City of Arcanum - (OH)</t>
  </si>
  <si>
    <t>City of Bryan - (OH)</t>
  </si>
  <si>
    <t>City of Columbiana - (OH)</t>
  </si>
  <si>
    <t>City of Custar</t>
  </si>
  <si>
    <t>City of Galion</t>
  </si>
  <si>
    <t>City of Hubbard</t>
  </si>
  <si>
    <t>City of Hudson - (OH)</t>
  </si>
  <si>
    <t>City of Jackson - (OH)</t>
  </si>
  <si>
    <t>City of Mendon - (OH)</t>
  </si>
  <si>
    <t>City of Napoleon - (OH)</t>
  </si>
  <si>
    <t>City of Newton Falls - (OH)</t>
  </si>
  <si>
    <t>City of Oberlin - (OH)</t>
  </si>
  <si>
    <t>City of Shelby - (OH)</t>
  </si>
  <si>
    <t>City of St Clairsville - (OH)</t>
  </si>
  <si>
    <t>City of Tipp City - (OH)</t>
  </si>
  <si>
    <t>City of Woodsfield - (OH)</t>
  </si>
  <si>
    <t>Darke Rural Electric Coop, Inc</t>
  </si>
  <si>
    <t>Firelands Electric Coop, Inc</t>
  </si>
  <si>
    <t>Frontier Power Company</t>
  </si>
  <si>
    <t>Logan County Coop Power &amp; Light</t>
  </si>
  <si>
    <t>Mid-Ohio Energy Coop, Inc</t>
  </si>
  <si>
    <t>North Western Elec Coop, Inc</t>
  </si>
  <si>
    <t>Prospect Corporation</t>
  </si>
  <si>
    <t>Seville Board of Public Affairs</t>
  </si>
  <si>
    <t>South Vienna Corporation</t>
  </si>
  <si>
    <t>Tricounty Rural Elec Coop, Inc</t>
  </si>
  <si>
    <t>Village of Arcadia - (OH)</t>
  </si>
  <si>
    <t>Village of Beach City - (OH)</t>
  </si>
  <si>
    <t>Village of Bethel - (OH)</t>
  </si>
  <si>
    <t>Village of Bloomdale - (OH)</t>
  </si>
  <si>
    <t>Village of Bradner - (OH)</t>
  </si>
  <si>
    <t>Village of Brewster - (OH)</t>
  </si>
  <si>
    <t>Village of Carey - (OH)</t>
  </si>
  <si>
    <t>Village of Cygnet - (OH)</t>
  </si>
  <si>
    <t>Village of Deshler - (OH)</t>
  </si>
  <si>
    <t>Village of Edgerton - (OH)</t>
  </si>
  <si>
    <t>Village of Eldorado - (OH)</t>
  </si>
  <si>
    <t>Village of Elmore - (OH)</t>
  </si>
  <si>
    <t>Village of Genoa - (OH)</t>
  </si>
  <si>
    <t>Village of Georgetown - (OH)</t>
  </si>
  <si>
    <t>Village of Glouster - (OH)</t>
  </si>
  <si>
    <t>Village of Grafton - (OH)</t>
  </si>
  <si>
    <t>Village of Greenwich - (OH)</t>
  </si>
  <si>
    <t>Village of Haskins - (OH)</t>
  </si>
  <si>
    <t>Village of Jackson Center - (OH)</t>
  </si>
  <si>
    <t>Village of Lakeview - (OH)</t>
  </si>
  <si>
    <t>Village of Lodi - (OH)</t>
  </si>
  <si>
    <t>Village of Lucas - (OH)</t>
  </si>
  <si>
    <t>Village of Marshallville - (OH)</t>
  </si>
  <si>
    <t>Village of Milan - (OH)</t>
  </si>
  <si>
    <t>Village of Minster - (OH)</t>
  </si>
  <si>
    <t>Village of Monroeville - (OH)</t>
  </si>
  <si>
    <t>Village of Montpelier - (OH)</t>
  </si>
  <si>
    <t>Village of New Bremen - (OH)</t>
  </si>
  <si>
    <t>Village of New Knoxville - (OH)</t>
  </si>
  <si>
    <t>Village of Oak Harbor - (OH)</t>
  </si>
  <si>
    <t>Village of Obetz - (OH)</t>
  </si>
  <si>
    <t>Village of Ohio City - (OH)</t>
  </si>
  <si>
    <t>Village of Pemberville - (OH)</t>
  </si>
  <si>
    <t>Village of Pioneer - (OH)</t>
  </si>
  <si>
    <t>Village of Plymouth - (OH)</t>
  </si>
  <si>
    <t>Village of Republic - (OH)</t>
  </si>
  <si>
    <t>Village of Ripley - (OH)</t>
  </si>
  <si>
    <t>Village of Shiloh - (OH)</t>
  </si>
  <si>
    <t>Village of Sycamore - (OH)</t>
  </si>
  <si>
    <t>Village of Tontogany - (OH)</t>
  </si>
  <si>
    <t>Village of Versailles - (OH)</t>
  </si>
  <si>
    <t>Village of Waynesfield - (OH)</t>
  </si>
  <si>
    <t>Village of Wellington - (OH)</t>
  </si>
  <si>
    <t>Village of Wharton - (OH)</t>
  </si>
  <si>
    <t>Village of Woodville - (OH)</t>
  </si>
  <si>
    <t>Village of Yellow Springs - (OH)</t>
  </si>
  <si>
    <t>Washington Electric Coop - (OH)</t>
  </si>
  <si>
    <t>Anadarko Public Works Authority</t>
  </si>
  <si>
    <t>City of Altus - (OK)</t>
  </si>
  <si>
    <t>City of Blackwell - (OK)</t>
  </si>
  <si>
    <t>City of Burlington - (OK)</t>
  </si>
  <si>
    <t>City of Collinsville - (OK)</t>
  </si>
  <si>
    <t>City of Comanche - (OK)</t>
  </si>
  <si>
    <t>City of Cushing - (OK)</t>
  </si>
  <si>
    <t>City of Duncan - (OK)</t>
  </si>
  <si>
    <t>City of Eldorado - (OK)</t>
  </si>
  <si>
    <t>City of Fairview - (OK)</t>
  </si>
  <si>
    <t>City of Frederick - (OK)</t>
  </si>
  <si>
    <t>City of Geary - (OK)</t>
  </si>
  <si>
    <t>City of Granite - (OK)</t>
  </si>
  <si>
    <t>City of Kingfisher - (OK)</t>
  </si>
  <si>
    <t>City of Lexington - (OK)</t>
  </si>
  <si>
    <t>City of Lindsay - (OK)</t>
  </si>
  <si>
    <t>City of Mangum - (OK)</t>
  </si>
  <si>
    <t>City of Manitou - (OK)</t>
  </si>
  <si>
    <t>City of Marlow - (OK)</t>
  </si>
  <si>
    <t>City of Miami - (OK)</t>
  </si>
  <si>
    <t>City of Mooreland - (OK)</t>
  </si>
  <si>
    <t>City of New Cordell - (OK)</t>
  </si>
  <si>
    <t>City of Newkirk - (OK)</t>
  </si>
  <si>
    <t>City of Olustee</t>
  </si>
  <si>
    <t>City of Orlando - (OK)</t>
  </si>
  <si>
    <t>City of Pawhuska - (OK)</t>
  </si>
  <si>
    <t>City of Perry - (OK)</t>
  </si>
  <si>
    <t>City of Pond Creek - (OK)</t>
  </si>
  <si>
    <t>City of Pryor - (OK)</t>
  </si>
  <si>
    <t>City of Purcell - (OK)</t>
  </si>
  <si>
    <t>City of Sallisaw - (OK)</t>
  </si>
  <si>
    <t>City of Skiatook - (OK)</t>
  </si>
  <si>
    <t>City of Stilwell - (OK)</t>
  </si>
  <si>
    <t>City of Stroud - (OK)</t>
  </si>
  <si>
    <t>City of Tonkawa - (OK)</t>
  </si>
  <si>
    <t>City of Watonga - (OK)</t>
  </si>
  <si>
    <t>City of Waynoka - (OK)</t>
  </si>
  <si>
    <t>City of Yale - (OK)</t>
  </si>
  <si>
    <t>Copan Public Works Authority</t>
  </si>
  <si>
    <t>Goltry Public Works Authority</t>
  </si>
  <si>
    <t>Northfork Electric Coop, Inc</t>
  </si>
  <si>
    <t>Okeene Public Works Authority</t>
  </si>
  <si>
    <t>Prague Public Works Authority</t>
  </si>
  <si>
    <t>Rich Mountain Elec Coop, Inc</t>
  </si>
  <si>
    <t>Southwest Rural Elec Assn Inc</t>
  </si>
  <si>
    <t>Tahlequah Public Works Authority</t>
  </si>
  <si>
    <t>Tecumseh Utility Authority</t>
  </si>
  <si>
    <t>Town of Braman - (OK)</t>
  </si>
  <si>
    <t>Town of Fort Supply - (OK)</t>
  </si>
  <si>
    <t>Town of Laverne - (OK)</t>
  </si>
  <si>
    <t>Town of Mannford - (OK)</t>
  </si>
  <si>
    <t>Town of Ryan - (OK)</t>
  </si>
  <si>
    <t>Town of South Coffeyville - (OK)</t>
  </si>
  <si>
    <t>Town of Spiro - (OK)</t>
  </si>
  <si>
    <t>Wagoner Public Works Authority</t>
  </si>
  <si>
    <t>Walters Public Works Authority</t>
  </si>
  <si>
    <t>Blachly-Lane County Coop El Assn</t>
  </si>
  <si>
    <t>Canby Utility Board</t>
  </si>
  <si>
    <t>City of Ashland - (OR)</t>
  </si>
  <si>
    <t>City of Bandon - (OR)</t>
  </si>
  <si>
    <t>City of Cascade Locks - (OR)</t>
  </si>
  <si>
    <t>City of Drain - (OR)</t>
  </si>
  <si>
    <t>City of Hermiston</t>
  </si>
  <si>
    <t>City of Milton-Freewater- (OR)</t>
  </si>
  <si>
    <t>City of Monmouth - (OR)</t>
  </si>
  <si>
    <t>Clearwater Power Company</t>
  </si>
  <si>
    <t>Columbia Basin Elec Cooperative, Inc</t>
  </si>
  <si>
    <t>Columbia Power Coop Assn Inc</t>
  </si>
  <si>
    <t>Douglas Electric Coop - (OR)</t>
  </si>
  <si>
    <t>Hood River Electric Coop</t>
  </si>
  <si>
    <t>Wasco Electric Coop, Inc</t>
  </si>
  <si>
    <t>West Oregon Electric Coop Inc</t>
  </si>
  <si>
    <t>Borough of Berlin - (PA)</t>
  </si>
  <si>
    <t>Borough of Blakely - (PA)</t>
  </si>
  <si>
    <t>Borough of Catawissa</t>
  </si>
  <si>
    <t>Borough of Duncannon - (PA)</t>
  </si>
  <si>
    <t>Borough of East Conemaugh</t>
  </si>
  <si>
    <t>Borough of Ellwood City - (PA)</t>
  </si>
  <si>
    <t>Borough of Ephrata - (PA)</t>
  </si>
  <si>
    <t>Borough of Girard - (PA)</t>
  </si>
  <si>
    <t>Borough of Goldsboro - (PA)</t>
  </si>
  <si>
    <t>Borough of Grove City - (PA)</t>
  </si>
  <si>
    <t>Borough of Hatfield- (PA)</t>
  </si>
  <si>
    <t>Borough of Kutztown - (PA)</t>
  </si>
  <si>
    <t>Borough of Lansdale</t>
  </si>
  <si>
    <t>Borough of Lehighton - (PA)</t>
  </si>
  <si>
    <t>Borough of Lewisberry - (PA)</t>
  </si>
  <si>
    <t>Borough of Middletown - (PA)</t>
  </si>
  <si>
    <t>Borough of Mifflinburg - (PA)</t>
  </si>
  <si>
    <t>Borough of New Wilmington - (PA)</t>
  </si>
  <si>
    <t>Borough of Olyphant - (PA)</t>
  </si>
  <si>
    <t>Borough of Perkasie - (PA)</t>
  </si>
  <si>
    <t>Borough of Pitcairn - (PA)</t>
  </si>
  <si>
    <t>Borough of Quakertown - (PA)</t>
  </si>
  <si>
    <t>Borough of Royalton - (PA)</t>
  </si>
  <si>
    <t>Borough of Schuylkill Haven - (PA)</t>
  </si>
  <si>
    <t>Borough of Smethport - (PA)</t>
  </si>
  <si>
    <t>Borough of St Clair - (PA)</t>
  </si>
  <si>
    <t>Borough of Summerhill - (PA)</t>
  </si>
  <si>
    <t>Borough of Tarentum - (PA)</t>
  </si>
  <si>
    <t>Borough of Wampum</t>
  </si>
  <si>
    <t>Borough of Watsontown - (PA)</t>
  </si>
  <si>
    <t>Borough of Weatherly - (PA)</t>
  </si>
  <si>
    <t>Borough of Zelienople - (PA)</t>
  </si>
  <si>
    <t>Hooversville Boro Elec Lgt Co</t>
  </si>
  <si>
    <t>Mont Alto Borough</t>
  </si>
  <si>
    <t>New Enterprise R E C, Inc</t>
  </si>
  <si>
    <t>Sullivan County R E C, Inc - (PA)</t>
  </si>
  <si>
    <t>United Electric Coop, Inc - (PA)</t>
  </si>
  <si>
    <t>Warren Electric Coop Inc</t>
  </si>
  <si>
    <t>Bamberg Board of Public Works</t>
  </si>
  <si>
    <t>City of Abbeville - (SC)</t>
  </si>
  <si>
    <t>City of Bennettsville - (SC)</t>
  </si>
  <si>
    <t>City of Camden</t>
  </si>
  <si>
    <t>City of Due West - (SC)</t>
  </si>
  <si>
    <t>City of Georgetown - (SC)</t>
  </si>
  <si>
    <t>City of Laurens - (SC)</t>
  </si>
  <si>
    <t>City of Seneca - (SC)</t>
  </si>
  <si>
    <t>City of Union - (SC)</t>
  </si>
  <si>
    <t>City of Westminster - (SC)</t>
  </si>
  <si>
    <t>Clinton Combined Utility Sys</t>
  </si>
  <si>
    <t>Coastal Electric Coop, Inc</t>
  </si>
  <si>
    <t>Little River Electric Coop Inc</t>
  </si>
  <si>
    <t>Town of McCormick - (SC)</t>
  </si>
  <si>
    <t>Town of Prosperity - (SC)</t>
  </si>
  <si>
    <t>Town of Winnsboro - (SC)</t>
  </si>
  <si>
    <t>Bon Homme Yankton El Assn, Inc</t>
  </si>
  <si>
    <t>Butte Electric Coop, Inc</t>
  </si>
  <si>
    <t>Cam Wal Electric Coop, Inc</t>
  </si>
  <si>
    <t>Charles Mix Electric Assn, Inc</t>
  </si>
  <si>
    <t>City of Arlington - (SD)</t>
  </si>
  <si>
    <t>City of Aurora - (SD)</t>
  </si>
  <si>
    <t>City of Badger - (SD)</t>
  </si>
  <si>
    <t>City of Beresford</t>
  </si>
  <si>
    <t>City of Big Stone City - (SD)</t>
  </si>
  <si>
    <t>City of Bryant - (SD)</t>
  </si>
  <si>
    <t>City of Burke - (SD)</t>
  </si>
  <si>
    <t>City of Colman - (SD)</t>
  </si>
  <si>
    <t>City of Elk Point</t>
  </si>
  <si>
    <t>City of Estelline - (SD)</t>
  </si>
  <si>
    <t>City of Faith - (SD)</t>
  </si>
  <si>
    <t>City of Flandreau</t>
  </si>
  <si>
    <t>City of Fort Pierre - (SD)</t>
  </si>
  <si>
    <t>City of Groton - (SD)</t>
  </si>
  <si>
    <t>City of Hecla</t>
  </si>
  <si>
    <t>City of Howard - (SD)</t>
  </si>
  <si>
    <t>City of McLaughlin - (SD)</t>
  </si>
  <si>
    <t>City of Miller - (SD)</t>
  </si>
  <si>
    <t>City of Onida - (SD)</t>
  </si>
  <si>
    <t>City of Parker - (SD)</t>
  </si>
  <si>
    <t>City of Plankinton - (SD)</t>
  </si>
  <si>
    <t>City of Sioux Falls - (SD)</t>
  </si>
  <si>
    <t>City of Tyndall - (SD)</t>
  </si>
  <si>
    <t>City of Vermillion - (SD)</t>
  </si>
  <si>
    <t>City of Wessington Springs</t>
  </si>
  <si>
    <t>City of White - (SD)</t>
  </si>
  <si>
    <t>Clay-Union Electric Corp</t>
  </si>
  <si>
    <t>Codington-Clark Elec Coop, Inc</t>
  </si>
  <si>
    <t>Douglas Electric Coop, Inc</t>
  </si>
  <si>
    <t>FEM Electric Assn, Inc</t>
  </si>
  <si>
    <t>H-D Electric Coop Inc</t>
  </si>
  <si>
    <t>Heartland Consumers Power Dist</t>
  </si>
  <si>
    <t>Kingsbury Electric Coop, Inc</t>
  </si>
  <si>
    <t>Lake Region Electric Assn, Inc - (SD)</t>
  </si>
  <si>
    <t>Moreau-Grand Electric Coop Inc</t>
  </si>
  <si>
    <t>Oahe Electric Coop Inc</t>
  </si>
  <si>
    <t>Town of Langford- (SD)</t>
  </si>
  <si>
    <t>Town of Pickstown - (SD)</t>
  </si>
  <si>
    <t>Union County Electric Coop Inc</t>
  </si>
  <si>
    <t>West Central Electric Coop Inc - (SD)</t>
  </si>
  <si>
    <t>Whetstone Valley Elec Coop Inc</t>
  </si>
  <si>
    <t>Winner Municipal Utility</t>
  </si>
  <si>
    <t>City of Murfreesboro</t>
  </si>
  <si>
    <t>Retail Energy Provider</t>
  </si>
  <si>
    <t>Axon Power &amp; Gas LLC</t>
  </si>
  <si>
    <t>Bounce Energy, Inc.</t>
  </si>
  <si>
    <t>City of Bastrop - (TX)</t>
  </si>
  <si>
    <t>City of Bellville - (TX)</t>
  </si>
  <si>
    <t>City of Boerne</t>
  </si>
  <si>
    <t>City of Bowie - (TX)</t>
  </si>
  <si>
    <t>City of Brady - (TX)</t>
  </si>
  <si>
    <t>City of Bridgeport - (TX)</t>
  </si>
  <si>
    <t>City of Burnet - (TX)</t>
  </si>
  <si>
    <t>City of Caldwell</t>
  </si>
  <si>
    <t>City of Castroville - (TX)</t>
  </si>
  <si>
    <t>City of Coleman - (TX)</t>
  </si>
  <si>
    <t>City of Cuero - (TX)</t>
  </si>
  <si>
    <t>City of Electra - (TX)</t>
  </si>
  <si>
    <t>City of Farmersville - (TX)</t>
  </si>
  <si>
    <t>City of Flatonia - (TX)</t>
  </si>
  <si>
    <t>City of Floydada - (TX)</t>
  </si>
  <si>
    <t>City of Fredericksburg - (TX)</t>
  </si>
  <si>
    <t>City of Giddings - (TX)</t>
  </si>
  <si>
    <t>City of Goldsmith - (TX)</t>
  </si>
  <si>
    <t>City of Goldthwaite - (TX)</t>
  </si>
  <si>
    <t>City of Gonzales - (TX)</t>
  </si>
  <si>
    <t>City of Granbury - (TX)</t>
  </si>
  <si>
    <t>City of Hallettsville - (TX)</t>
  </si>
  <si>
    <t>City of Hearne - (TX)</t>
  </si>
  <si>
    <t>City of Hemphill - (TX)</t>
  </si>
  <si>
    <t>City of Hondo - (TX)</t>
  </si>
  <si>
    <t>City of Jasper - (TX)</t>
  </si>
  <si>
    <t>City of La Grange - (TX)</t>
  </si>
  <si>
    <t>City of Lampasas - (TX)</t>
  </si>
  <si>
    <t>City of Lexington - (TX)</t>
  </si>
  <si>
    <t>City of Liberty - (TX)</t>
  </si>
  <si>
    <t>City of Livingston - (TX)</t>
  </si>
  <si>
    <t>City of Llano - (TX)</t>
  </si>
  <si>
    <t>City of Lockhart - (TX)</t>
  </si>
  <si>
    <t>City of Luling - (TX)</t>
  </si>
  <si>
    <t>City of Mason - (TX)</t>
  </si>
  <si>
    <t>City of Moulton - (TX)</t>
  </si>
  <si>
    <t>City of Newton - (TX)</t>
  </si>
  <si>
    <t>City of San Saba - (TX)</t>
  </si>
  <si>
    <t>City of Sanger - (TX)</t>
  </si>
  <si>
    <t>City of Schulenburg - (TX)</t>
  </si>
  <si>
    <t>City of Seymour - (TX)</t>
  </si>
  <si>
    <t>City of Shiner - (TX)</t>
  </si>
  <si>
    <t>City of Smithville - (TX)</t>
  </si>
  <si>
    <t>City of Tulia</t>
  </si>
  <si>
    <t>City of Weimar - (TX)</t>
  </si>
  <si>
    <t>City of Whitesboro - (TX)</t>
  </si>
  <si>
    <t>City of Yoakum - (TX)</t>
  </si>
  <si>
    <t>Coleman County Elec Coop, Inc</t>
  </si>
  <si>
    <t>Discount Power - (TX)</t>
  </si>
  <si>
    <t>Fannin County Electric Coop</t>
  </si>
  <si>
    <t>Fort Belknap Electric Coop Inc</t>
  </si>
  <si>
    <t>J-A-C Electric Coop Inc</t>
  </si>
  <si>
    <t>Kirbyville Light &amp; Power Co</t>
  </si>
  <si>
    <t>LifeEnergy, LLC</t>
  </si>
  <si>
    <t>Mansfield Power and Gas, LLC</t>
  </si>
  <si>
    <t>North American Power and Gas, LLC</t>
  </si>
  <si>
    <t>Power Express</t>
  </si>
  <si>
    <t>SFE Energy Texas</t>
  </si>
  <si>
    <t>Source Power &amp; Gas LLC</t>
  </si>
  <si>
    <t>Swisher Electric Coop, Inc</t>
  </si>
  <si>
    <t>Verde Energy USA</t>
  </si>
  <si>
    <t>Volterra Energy</t>
  </si>
  <si>
    <t>Beaver City Corporation</t>
  </si>
  <si>
    <t>Bridger Valley Elec Assn, Inc</t>
  </si>
  <si>
    <t>Brigham City Corporation</t>
  </si>
  <si>
    <t>City of Blanding - (UT)</t>
  </si>
  <si>
    <t>City of Enterprise - (UT)</t>
  </si>
  <si>
    <t>City of Ephraim - (UT)</t>
  </si>
  <si>
    <t>City of Helper - (UT)</t>
  </si>
  <si>
    <t>City of Manti - (UT)</t>
  </si>
  <si>
    <t>City of Monroe - (UT)</t>
  </si>
  <si>
    <t>City of Mt Pleasant - (UT)</t>
  </si>
  <si>
    <t>City of Santa Clara - (UT)</t>
  </si>
  <si>
    <t>City of Washington - (UT)</t>
  </si>
  <si>
    <t>Fairview City Corporation</t>
  </si>
  <si>
    <t>Fillmore City Corporation</t>
  </si>
  <si>
    <t>Flowell Electric Assn, Inc</t>
  </si>
  <si>
    <t>Heber Light &amp; Power Company</t>
  </si>
  <si>
    <t>Hurricane City Power</t>
  </si>
  <si>
    <t>Hyrum City Corporation</t>
  </si>
  <si>
    <t>Kanosh Town Corporation</t>
  </si>
  <si>
    <t>Kaysville City Corporation</t>
  </si>
  <si>
    <t>Levan Town Corporation - (UT)</t>
  </si>
  <si>
    <t>Meadow Town Corporation</t>
  </si>
  <si>
    <t>Nephi City Corporation</t>
  </si>
  <si>
    <t>Parowan City Corporation</t>
  </si>
  <si>
    <t>Payson City Corporation</t>
  </si>
  <si>
    <t>Price Municipal Corporation</t>
  </si>
  <si>
    <t>Salem City Corporation - (UT)</t>
  </si>
  <si>
    <t>Spring City Corporation</t>
  </si>
  <si>
    <t>Town of Holden - (UT)</t>
  </si>
  <si>
    <t>Town of Oak City - (UT)</t>
  </si>
  <si>
    <t>Town of Paragonah - (UT)</t>
  </si>
  <si>
    <t>BARC Electric Coop Inc</t>
  </si>
  <si>
    <t>City of Franklin - (VA)</t>
  </si>
  <si>
    <t>City of Martinsville - (VA)</t>
  </si>
  <si>
    <t>City of Radford - (VA)</t>
  </si>
  <si>
    <t>Community Electric Coop</t>
  </si>
  <si>
    <t>Craig-Botetourt Electric Coop</t>
  </si>
  <si>
    <t>Town of Blackstone - (VA)</t>
  </si>
  <si>
    <t>Town of Culpeper- (VA)</t>
  </si>
  <si>
    <t>Town of Elkton</t>
  </si>
  <si>
    <t>Town of Front Royal</t>
  </si>
  <si>
    <t>Town of Richlands - (VA)</t>
  </si>
  <si>
    <t>Town of Wakefield - (VA)</t>
  </si>
  <si>
    <t>Barton Village, Inc</t>
  </si>
  <si>
    <t>Town of Hardwick</t>
  </si>
  <si>
    <t>Town of Stowe- (VT)</t>
  </si>
  <si>
    <t>Village of Enosburg Falls - (VT)</t>
  </si>
  <si>
    <t>Village of Hyde Park - (VT)</t>
  </si>
  <si>
    <t>Village of Jacksonville - (VT)</t>
  </si>
  <si>
    <t>Village of Johnson - (VT)</t>
  </si>
  <si>
    <t>Village of Ludlow - (VT)</t>
  </si>
  <si>
    <t>Village of Lyndonville - (VT)</t>
  </si>
  <si>
    <t>Village of Morrisville - (VT)</t>
  </si>
  <si>
    <t>Village of Northfield - (VT)</t>
  </si>
  <si>
    <t>Village of Orleans - (VT)</t>
  </si>
  <si>
    <t>Village of Swanton - (VT)</t>
  </si>
  <si>
    <t>City of Blaine - (WA)</t>
  </si>
  <si>
    <t>City of Cheney - (WA)</t>
  </si>
  <si>
    <t>City of Chewelah</t>
  </si>
  <si>
    <t>City of Coulee Dam - (WA)</t>
  </si>
  <si>
    <t>City of McCleary - (WA)</t>
  </si>
  <si>
    <t>City of Sumas - (WA)</t>
  </si>
  <si>
    <t>Nespelem Valley Elec Coop, Inc</t>
  </si>
  <si>
    <t>Ohop Mutual Light Company, Inc</t>
  </si>
  <si>
    <t>Okanogan County Elec Coop, Inc</t>
  </si>
  <si>
    <t>PUD No 1 of Asotin County</t>
  </si>
  <si>
    <t>PUD No 1 of Ferry County</t>
  </si>
  <si>
    <t>PUD No 1 of Kittitas County</t>
  </si>
  <si>
    <t>PUD No 1 of Mason County</t>
  </si>
  <si>
    <t>PUD No 1 of Skamania Co</t>
  </si>
  <si>
    <t>PUD No 1 of Wahkiakum County</t>
  </si>
  <si>
    <t>Parkland Light &amp; Water Company</t>
  </si>
  <si>
    <t>Tanner Electric Coop</t>
  </si>
  <si>
    <t>Town of Eatonville - (WA)</t>
  </si>
  <si>
    <t>Town of Steilacoom</t>
  </si>
  <si>
    <t>Bayfield Electric Coop, Inc</t>
  </si>
  <si>
    <t>Bloomer Electric &amp; Water Co</t>
  </si>
  <si>
    <t>Central Wisconsin Elec Coop</t>
  </si>
  <si>
    <t>Chippewa Valley Electric Coop</t>
  </si>
  <si>
    <t>City of Arcadia - (WI)</t>
  </si>
  <si>
    <t>City of Argyle - (WI)</t>
  </si>
  <si>
    <t>City of Barron - (WI)</t>
  </si>
  <si>
    <t>City of Clintonville - (WI)</t>
  </si>
  <si>
    <t>City of Cornell</t>
  </si>
  <si>
    <t>City of Cumberland - (WI)</t>
  </si>
  <si>
    <t>City of Elkhorn - (WI)</t>
  </si>
  <si>
    <t>City of Elroy - (WI)</t>
  </si>
  <si>
    <t>City of Fennimore - (WI)</t>
  </si>
  <si>
    <t>City of Kiel - (WI)</t>
  </si>
  <si>
    <t>City of Medford - (WI)</t>
  </si>
  <si>
    <t>City of New Lisbon</t>
  </si>
  <si>
    <t>City of Princeton - (WI)</t>
  </si>
  <si>
    <t>City of Sheboygan Falls - (WI)</t>
  </si>
  <si>
    <t>City of Shullsburg - (WI)</t>
  </si>
  <si>
    <t>City of Spooner - (WI)</t>
  </si>
  <si>
    <t>Clark Electric Coop - (WI)</t>
  </si>
  <si>
    <t>Eau Claire Electric Coop</t>
  </si>
  <si>
    <t>Jackson Electric Coop, Inc - (WI)</t>
  </si>
  <si>
    <t>Jump River Electric Coop Inc</t>
  </si>
  <si>
    <t>La Farge Municipal Electric Co</t>
  </si>
  <si>
    <t>Oconto Electric Cooperative</t>
  </si>
  <si>
    <t>Pierce-Pepin Coop Services</t>
  </si>
  <si>
    <t>Price Electric Coop Inc</t>
  </si>
  <si>
    <t>Rice Lake Utilities</t>
  </si>
  <si>
    <t>Richland Electric Coop</t>
  </si>
  <si>
    <t>St Croix Electric Coop</t>
  </si>
  <si>
    <t>Taylor Electric Coop - (WI)</t>
  </si>
  <si>
    <t>Vernon Electric Coop</t>
  </si>
  <si>
    <t>Village of Bangor - (WI)</t>
  </si>
  <si>
    <t>Village of Belmont - (WI)</t>
  </si>
  <si>
    <t>Village of Benton - (WI)</t>
  </si>
  <si>
    <t>Village of Black Earth - (WI)</t>
  </si>
  <si>
    <t>Village of Cadott - (WI)</t>
  </si>
  <si>
    <t>Village of Cashton - (WI)</t>
  </si>
  <si>
    <t>Village of Gresham - (WI)</t>
  </si>
  <si>
    <t>Village of Hazel Green - (WI)</t>
  </si>
  <si>
    <t>Village of Mazomanie - (WI)</t>
  </si>
  <si>
    <t>Village of Merrillan - (WI)</t>
  </si>
  <si>
    <t>Village of Pardeeville - (WI)</t>
  </si>
  <si>
    <t>Village of Sauk City - (WI)</t>
  </si>
  <si>
    <t>Village of Stratford - (WI)</t>
  </si>
  <si>
    <t>Village of Trempealeau - (WI)</t>
  </si>
  <si>
    <t>Village of Viola - (WI)</t>
  </si>
  <si>
    <t>Washington Island El Coop, Inc</t>
  </si>
  <si>
    <t>Wisconsin Dells Electric Util</t>
  </si>
  <si>
    <t>Wonewoc Electric &amp; Water Util</t>
  </si>
  <si>
    <t>City of New Martinsville - (WV)</t>
  </si>
  <si>
    <t>Harrison Rural Elec Assn, Inc</t>
  </si>
  <si>
    <t>Philippi Municipal Electric</t>
  </si>
  <si>
    <t>Carbon Power &amp; Light, Inc</t>
  </si>
  <si>
    <t>City of Cody</t>
  </si>
  <si>
    <t>City of Deaver - (WY)</t>
  </si>
  <si>
    <t>City of Pine Bluffs - (WY)</t>
  </si>
  <si>
    <t>City of Powell - (WY)</t>
  </si>
  <si>
    <t>City of Torrington - (WY)</t>
  </si>
  <si>
    <t>Garland Light &amp; Power Company</t>
  </si>
  <si>
    <t>Midvale Irrigation District</t>
  </si>
  <si>
    <t>Town of Basin - (WY)</t>
  </si>
  <si>
    <t>Town of Fort Laramie- (WY)</t>
  </si>
  <si>
    <t>Town of Guernsey - (WY)</t>
  </si>
  <si>
    <t>Town of Lingle - (WY)</t>
  </si>
  <si>
    <t>Town of Lusk - (WY)</t>
  </si>
  <si>
    <t>Town of Wheatland - (WY)</t>
  </si>
  <si>
    <t>Wheatland Rural Elec Assn, Inc</t>
  </si>
  <si>
    <t>Willwood Light &amp; Power Company</t>
  </si>
  <si>
    <t>Adjustment 2019</t>
  </si>
  <si>
    <t>RPS Targets</t>
  </si>
  <si>
    <t>Contact: Galen Barbose</t>
  </si>
  <si>
    <t>Lawrence Berkeley National Laboratory</t>
  </si>
  <si>
    <r>
      <rPr>
        <b/>
        <sz val="11"/>
        <rFont val="Arial"/>
        <family val="2"/>
      </rPr>
      <t xml:space="preserve">(510) 495-2593, </t>
    </r>
    <r>
      <rPr>
        <b/>
        <u/>
        <sz val="11"/>
        <color theme="10"/>
        <rFont val="Arial"/>
        <family val="2"/>
      </rPr>
      <t>glbarbose@lbl.gov</t>
    </r>
  </si>
  <si>
    <t>Last update: February 5, 2021</t>
  </si>
  <si>
    <t>RPS Targets (Percent of Applicable Retail Electricity Sales)</t>
  </si>
  <si>
    <t>Search terms</t>
  </si>
  <si>
    <t>Special Notes</t>
  </si>
  <si>
    <t>RPS Tier or Carve Out</t>
  </si>
  <si>
    <t>Tier</t>
  </si>
  <si>
    <t>Arizona had a solar carve-out, which was subsequently replaced by the current DG carve-out in 2008.</t>
  </si>
  <si>
    <t>Total RPS</t>
  </si>
  <si>
    <t xml:space="preserve">   DG Carve-Out</t>
  </si>
  <si>
    <t>Solar or DG Carve-Out</t>
  </si>
  <si>
    <t>Through 2015, the values shown here represent targets for the state's three large IOUs through 2015 (targets for other utilities' were lower).  From 2016 onward, the values shown here represent statewide targets applicable to all utilities.</t>
  </si>
  <si>
    <t>Targets vary based on utility type and size, and whether the utility is served by a generation and transmission (G&amp;T) cooperative.  Weighted averages are based on the retail electricity sales of utilities subject to the RPS.</t>
  </si>
  <si>
    <t>Total RPS (Wtd. Avg.)</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</si>
  <si>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</si>
  <si>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</si>
  <si>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</si>
  <si>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</si>
  <si>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</si>
  <si>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</si>
  <si>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</si>
  <si>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</si>
  <si>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General RPS/Primary Tier</t>
  </si>
  <si>
    <t xml:space="preserve">   Class II</t>
  </si>
  <si>
    <t>Secondary Tier</t>
  </si>
  <si>
    <t xml:space="preserve">   Solar Carve-Out</t>
  </si>
  <si>
    <t xml:space="preserve">   Tier I Non-Solar</t>
  </si>
  <si>
    <t xml:space="preserve">   Tier II</t>
  </si>
  <si>
    <t xml:space="preserve">   New Non-Solar</t>
  </si>
  <si>
    <t xml:space="preserve">   Existing</t>
  </si>
  <si>
    <t>RPS target denominated in MW terms; translated to equivalent percentage of applicable sales</t>
  </si>
  <si>
    <t>Until recently, Illinois had a different set of solar and DG carve-outs, applicable only to the IOUs fixed-price service load. Those have since been phased out and replaced with the statewide "New Solar" requirement, which has a DG component.</t>
  </si>
  <si>
    <t xml:space="preserve">   New Wind Requirement</t>
  </si>
  <si>
    <t xml:space="preserve">   New Solar Requirement (total)</t>
  </si>
  <si>
    <t xml:space="preserve">   New Solar Requirement (DG portion)</t>
  </si>
  <si>
    <t>Class I (Solar) consists of the SREC I, SREC II, and SMART programs; the targets for those programs are denominated in MW and translated here to the equivalent percentage of retail electricity sales.</t>
  </si>
  <si>
    <t xml:space="preserve">   Class I (Solar Carve-Out)</t>
  </si>
  <si>
    <t xml:space="preserve">   Class I (Non-Solar)</t>
  </si>
  <si>
    <t xml:space="preserve">   Class II Existing RE</t>
  </si>
  <si>
    <t xml:space="preserve">   Class II MSW</t>
  </si>
  <si>
    <t>Offshore wind carve-out target includes both Round 1 and Round 2 solicitations, with MW targets translated to percentage of retail sales</t>
  </si>
  <si>
    <t xml:space="preserve">   Offshore Wind Carve-Out</t>
  </si>
  <si>
    <t xml:space="preserve">   Tier I Non-Solar/Non-Offshore Wind</t>
  </si>
  <si>
    <t xml:space="preserve">   Class I/New</t>
  </si>
  <si>
    <t xml:space="preserve">   Class IA</t>
  </si>
  <si>
    <t xml:space="preserve">   Thermal</t>
  </si>
  <si>
    <t>Percentage targets decline after 2021 (and in some intervening years before then), reflecting the fact that absolute RPS requirements remain fixed in absolute MWh terms, while retail electricity sales increase.</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</si>
  <si>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</si>
  <si>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</si>
  <si>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</si>
  <si>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Wind Carve-Out (Xcel only)</t>
  </si>
  <si>
    <t>Solar Carve-Out (IOUs only)</t>
  </si>
  <si>
    <t>Targets differ between IOUs and POUs (munis and coops), and the weighted average is based on the retail electricity sales of utilities subject to the RPS.</t>
  </si>
  <si>
    <t xml:space="preserve">   Munis and Coops</t>
  </si>
  <si>
    <t>Solar Carve-Out</t>
  </si>
  <si>
    <t>Swine Waste Carve-Out</t>
  </si>
  <si>
    <t>Poultry Waste Carve-Out</t>
  </si>
  <si>
    <t xml:space="preserve">   Class I (Non-Thermal)</t>
  </si>
  <si>
    <t xml:space="preserve">   Class I (Thermal)</t>
  </si>
  <si>
    <t xml:space="preserve">   Class II (Solar Carve-Out)</t>
  </si>
  <si>
    <t xml:space="preserve">   Class III (Existing Biomass/Methane)</t>
  </si>
  <si>
    <t xml:space="preserve">   Class IV (Existing Small Hydro)</t>
  </si>
  <si>
    <t>NJ has an offshore wind carve-out as part of its Class I requirement, though specific annual targets have not yet been developed.</t>
  </si>
  <si>
    <t xml:space="preserve">   Class I Non-Solar</t>
  </si>
  <si>
    <t>Targets differ between IOUs and Coops, and the weighted average is based on the retail electricity sales of utilities subject to the RPS.</t>
  </si>
  <si>
    <t xml:space="preserve">   Coops</t>
  </si>
  <si>
    <t>Targets through 2021 are based on NYSERDA's final Phase 2 Implementation Plan, while the targets from 2022-2029 are interpolated assuming a linear ramp up to the final 70% percentage requirement in 2030, with Tier 1 constituting the entirety of all RPS demand growth beyond 2021. The targets for the Main Tier and Customer-Sited Tier for the legacy RPS are included only for informational purposes, and are equal to their terminal levels for 2015.</t>
  </si>
  <si>
    <t>n/a</t>
  </si>
  <si>
    <t xml:space="preserve">   Tier 1 (RES)</t>
  </si>
  <si>
    <t>Targets differ between based on utility type and size, and the weighted average is based on the retail electricity sales of utilities subject to the RPS.  The solar carve-out applies only to IOUs.</t>
  </si>
  <si>
    <t xml:space="preserve">   Large IOUs</t>
  </si>
  <si>
    <t xml:space="preserve">   Large Consumer Owned Utilities</t>
  </si>
  <si>
    <t xml:space="preserve">   Medium-to-Large Utilities</t>
  </si>
  <si>
    <t xml:space="preserve">   Medium Utilities</t>
  </si>
  <si>
    <t xml:space="preserve">   Small Utilities</t>
  </si>
  <si>
    <t xml:space="preserve">   New</t>
  </si>
  <si>
    <t>RPS target denominated in MW terms; translated to equivalent percentage of applicable sales based on average capacity factor of operating wind power projects in Texas.</t>
  </si>
  <si>
    <t>Targets differ between the two utilities subject to the RPS, and the weighted average is based on their respective retail electricity sales.</t>
  </si>
  <si>
    <t xml:space="preserve">   DG Carve-Out (Dominion)</t>
  </si>
  <si>
    <t>RPS TOTAL 1=true</t>
  </si>
  <si>
    <t>GENERATION</t>
  </si>
  <si>
    <t>Calculated RPS value</t>
  </si>
  <si>
    <t>UT of JK and Ladakh</t>
  </si>
  <si>
    <t>Dadra and Nagar Haveli and Daman and Diu</t>
  </si>
  <si>
    <t>Andaman Nicobar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</si>
</sst>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00"/>
    <numFmt numFmtId="166" formatCode="0.000000"/>
  </numFmts>
  <fonts count="42">
    <font>
      <sz val="11"/>
      <color theme="1"/>
      <name val="Calibri"/>
      <family val="2"/>
      <scheme val="minor"/>
    </font>
    <font>
      <b/>
      <sz val="11"/>
      <color theme="1"/>
      <name val="Calibri"/>
      <family val="2"/>
      <scheme val="minor"/>
    </font>
    <font>
      <b/>
      <sz val="12"/>
      <color indexed="30"/>
      <name val="Arial"/>
      <family val="2"/>
    </font>
    <font>
      <sz val="11"/>
      <color theme="1"/>
      <name val="Calibri"/>
      <family val="2"/>
      <scheme val="minor"/>
    </font>
    <font>
      <sz val="10"/>
      <color indexed="30"/>
      <name val="Arial"/>
      <family val="2"/>
    </font>
    <font>
      <b/>
      <sz val="10"/>
      <color indexed="8"/>
      <name val="Arial"/>
      <family val="2"/>
    </font>
    <font>
      <sz val="10"/>
      <color indexed="8"/>
      <name val="Arial"/>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10"/>
      <name val="MS Sans Serif"/>
    </font>
    <font>
      <sz val="10"/>
      <name val="Arial"/>
      <family val="2"/>
    </font>
    <font>
      <u/>
      <sz val="11"/>
      <color theme="10"/>
      <name val="Calibri"/>
      <family val="2"/>
      <scheme val="minor"/>
    </font>
    <font>
      <i/>
      <sz val="11"/>
      <color theme="1"/>
      <name val="Calibri"/>
      <family val="2"/>
      <scheme val="minor"/>
    </font>
    <font>
      <sz val="10"/>
      <color theme="0"/>
      <name val="Arial"/>
      <family val="2"/>
    </font>
    <font>
      <sz val="10"/>
      <color theme="0" tint="-0.499984740745262"/>
      <name val="Arial"/>
      <family val="2"/>
    </font>
    <font>
      <b/>
      <sz val="10"/>
      <color theme="0"/>
      <name val="Arial"/>
      <family val="2"/>
    </font>
    <font>
      <b/>
      <sz val="12"/>
      <name val="Arial"/>
      <family val="2"/>
    </font>
    <font>
      <i/>
      <sz val="11"/>
      <color rgb="FFFF0000"/>
      <name val="Arial"/>
      <family val="2"/>
    </font>
    <font>
      <u/>
      <sz val="10"/>
      <color indexed="12"/>
      <name val="Arial"/>
      <family val="2"/>
    </font>
    <font>
      <b/>
      <u/>
      <sz val="11"/>
      <color theme="10"/>
      <name val="Arial"/>
      <family val="2"/>
    </font>
    <font>
      <b/>
      <sz val="11"/>
      <name val="Arial"/>
      <family val="2"/>
    </font>
    <font>
      <b/>
      <sz val="14"/>
      <color theme="0"/>
      <name val="Arial"/>
      <family val="2"/>
    </font>
    <font>
      <sz val="8"/>
      <name val="Calibri"/>
      <family val="2"/>
      <scheme val="minor"/>
    </font>
    <font>
      <sz val="14"/>
      <color rgb="FF000000"/>
      <name val="Calibri"/>
      <scheme val="minor"/>
    </font>
    <font>
      <sz val="12"/>
      <color rgb="FF000000"/>
      <name val="Calibri"/>
      <scheme val="minor"/>
    </font>
    <font>
      <sz val="11"/>
      <color rgb="FF000000"/>
      <name val="Calibri"/>
      <scheme val="minor"/>
    </font>
  </fonts>
  <fills count="45">
    <fill>
      <patternFill patternType="none"/>
    </fill>
    <fill>
      <patternFill patternType="gray125"/>
    </fill>
    <fill>
      <patternFill patternType="solid">
        <fgColor rgb="FFFFFFFF"/>
        <bgColor indexed="64"/>
      </patternFill>
    </fill>
    <fill>
      <patternFill patternType="solid">
        <fgColor indexed="65"/>
        <bgColor indexed="64"/>
      </patternFill>
    </fill>
    <fill>
      <patternFill patternType="solid">
        <fgColor theme="0" tint="-0.249977111117893"/>
        <bgColor indexed="64"/>
      </patternFill>
    </fill>
    <fill>
      <patternFill patternType="solid">
        <fgColor rgb="FFFFFF00"/>
        <bgColor indexed="64"/>
      </patternFill>
    </fill>
    <fill>
      <patternFill patternType="solid">
        <fgColor rgb="FFD8E5F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CC"/>
        <bgColor indexed="64"/>
      </patternFill>
    </fill>
    <fill>
      <patternFill patternType="solid">
        <fgColor theme="3" tint="-0.249977111117893"/>
        <bgColor indexed="64"/>
      </patternFill>
    </fill>
    <fill>
      <patternFill patternType="solid">
        <fgColor theme="9" tint="0.79998168889431442"/>
        <bgColor indexed="64"/>
      </patternFill>
    </fill>
    <fill>
      <patternFill patternType="solid">
        <fgColor rgb="FF92D050"/>
        <bgColor indexed="64"/>
      </patternFill>
    </fill>
    <fill>
      <patternFill patternType="solid">
        <fgColor theme="6" tint="0.79998168889431442"/>
        <bgColor indexed="64"/>
      </patternFill>
    </fill>
    <fill>
      <patternFill patternType="solid">
        <fgColor theme="0" tint="-4.9989318521683403E-2"/>
        <bgColor indexed="64"/>
      </patternFill>
    </fill>
  </fills>
  <borders count="2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style="thin">
        <color theme="0"/>
      </left>
      <right/>
      <top style="thin">
        <color theme="0"/>
      </top>
      <bottom style="thin">
        <color theme="0"/>
      </bottom>
      <diagonal/>
    </border>
  </borders>
  <cellStyleXfs count="54">
    <xf numFmtId="0" fontId="0" fillId="0" borderId="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7" borderId="0" applyNumberFormat="0" applyBorder="0" applyAlignment="0" applyProtection="0"/>
    <xf numFmtId="0" fontId="12" fillId="8" borderId="0" applyNumberFormat="0" applyBorder="0" applyAlignment="0" applyProtection="0"/>
    <xf numFmtId="0" fontId="13" fillId="9" borderId="0" applyNumberFormat="0" applyBorder="0" applyAlignment="0" applyProtection="0"/>
    <xf numFmtId="0" fontId="14" fillId="10" borderId="5" applyNumberFormat="0" applyAlignment="0" applyProtection="0"/>
    <xf numFmtId="0" fontId="15" fillId="11" borderId="6" applyNumberFormat="0" applyAlignment="0" applyProtection="0"/>
    <xf numFmtId="0" fontId="16" fillId="11" borderId="5" applyNumberFormat="0" applyAlignment="0" applyProtection="0"/>
    <xf numFmtId="0" fontId="17" fillId="0" borderId="7" applyNumberFormat="0" applyFill="0" applyAlignment="0" applyProtection="0"/>
    <xf numFmtId="0" fontId="18" fillId="12" borderId="8" applyNumberFormat="0" applyAlignment="0" applyProtection="0"/>
    <xf numFmtId="0" fontId="19" fillId="0" borderId="0" applyNumberFormat="0" applyFill="0" applyBorder="0" applyAlignment="0" applyProtection="0"/>
    <xf numFmtId="0" fontId="3" fillId="13" borderId="9" applyNumberFormat="0" applyFont="0" applyAlignment="0" applyProtection="0"/>
    <xf numFmtId="0" fontId="20" fillId="0" borderId="0" applyNumberFormat="0" applyFill="0" applyBorder="0" applyAlignment="0" applyProtection="0"/>
    <xf numFmtId="0" fontId="1" fillId="0" borderId="10" applyNumberFormat="0" applyFill="0" applyAlignment="0" applyProtection="0"/>
    <xf numFmtId="0" fontId="21"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1" fillId="33" borderId="0" applyNumberFormat="0" applyBorder="0" applyAlignment="0" applyProtection="0"/>
    <xf numFmtId="0" fontId="21"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21" fillId="37" borderId="0" applyNumberFormat="0" applyBorder="0" applyAlignment="0" applyProtection="0"/>
    <xf numFmtId="0" fontId="22" fillId="0" borderId="0" applyNumberFormat="0" applyFill="0" applyBorder="0" applyAlignment="0" applyProtection="0"/>
    <xf numFmtId="0" fontId="23" fillId="0" borderId="11" applyNumberFormat="0" applyProtection="0">
      <alignment wrapText="1"/>
    </xf>
    <xf numFmtId="0" fontId="24" fillId="0" borderId="0" applyNumberFormat="0" applyProtection="0">
      <alignment horizontal="left"/>
    </xf>
    <xf numFmtId="0" fontId="23" fillId="0" borderId="12" applyNumberFormat="0" applyProtection="0">
      <alignment wrapText="1"/>
    </xf>
    <xf numFmtId="0" fontId="22" fillId="0" borderId="13" applyNumberFormat="0" applyFont="0" applyProtection="0">
      <alignment wrapText="1"/>
    </xf>
    <xf numFmtId="0" fontId="22" fillId="0" borderId="0"/>
    <xf numFmtId="0" fontId="22" fillId="0" borderId="14" applyNumberFormat="0" applyProtection="0">
      <alignment wrapText="1"/>
    </xf>
    <xf numFmtId="0" fontId="25" fillId="0" borderId="0"/>
    <xf numFmtId="0" fontId="27" fillId="0" borderId="0" applyNumberFormat="0" applyFill="0" applyBorder="0" applyAlignment="0" applyProtection="0"/>
    <xf numFmtId="0" fontId="26" fillId="0" borderId="0"/>
    <xf numFmtId="0" fontId="34" fillId="0" borderId="0" applyNumberFormat="0" applyFill="0" applyBorder="0" applyAlignment="0" applyProtection="0">
      <alignment vertical="top"/>
      <protection locked="0"/>
    </xf>
  </cellStyleXfs>
  <cellXfs count="73">
    <xf numFmtId="0" fontId="0" fillId="0" borderId="0" xfId="0"/>
    <xf numFmtId="0" fontId="1" fillId="0" borderId="0" xfId="0" applyFont="1"/>
    <xf numFmtId="0" fontId="0" fillId="0" borderId="0" xfId="0" applyAlignment="1">
      <alignment horizontal="left"/>
    </xf>
    <xf numFmtId="0" fontId="0" fillId="3" borderId="0" xfId="0" applyFill="1"/>
    <xf numFmtId="0" fontId="1" fillId="4" borderId="0" xfId="0" applyFont="1" applyFill="1"/>
    <xf numFmtId="0" fontId="2" fillId="2" borderId="0" xfId="0" applyFont="1" applyFill="1" applyAlignment="1">
      <alignment horizontal="left"/>
    </xf>
    <xf numFmtId="0" fontId="4" fillId="2" borderId="0" xfId="0" applyFont="1" applyFill="1" applyAlignment="1">
      <alignment horizontal="left"/>
    </xf>
    <xf numFmtId="0" fontId="0" fillId="4" borderId="0" xfId="0" applyFill="1"/>
    <xf numFmtId="0" fontId="0" fillId="5" borderId="0" xfId="0" applyFill="1"/>
    <xf numFmtId="3" fontId="0" fillId="0" borderId="0" xfId="0" applyNumberFormat="1"/>
    <xf numFmtId="0" fontId="0" fillId="0" borderId="0" xfId="0" applyAlignment="1">
      <alignment wrapText="1"/>
    </xf>
    <xf numFmtId="0" fontId="27" fillId="0" borderId="0" xfId="51"/>
    <xf numFmtId="0" fontId="0" fillId="0" borderId="0" xfId="0" applyAlignment="1">
      <alignment horizontal="right"/>
    </xf>
    <xf numFmtId="0" fontId="26" fillId="38" borderId="0" xfId="52" applyFill="1"/>
    <xf numFmtId="0" fontId="29" fillId="38" borderId="0" xfId="52" applyFont="1" applyFill="1"/>
    <xf numFmtId="0" fontId="30" fillId="38" borderId="0" xfId="52" applyFont="1" applyFill="1"/>
    <xf numFmtId="3" fontId="26" fillId="38" borderId="0" xfId="52" applyNumberFormat="1" applyFill="1"/>
    <xf numFmtId="0" fontId="30" fillId="38" borderId="0" xfId="52" applyFont="1" applyFill="1" applyAlignment="1">
      <alignment horizontal="center"/>
    </xf>
    <xf numFmtId="10" fontId="26" fillId="39" borderId="1" xfId="52" applyNumberFormat="1" applyFill="1" applyBorder="1" applyAlignment="1">
      <alignment horizontal="center" vertical="center"/>
    </xf>
    <xf numFmtId="0" fontId="26" fillId="0" borderId="1" xfId="52" applyBorder="1" applyAlignment="1">
      <alignment horizontal="left" vertical="top"/>
    </xf>
    <xf numFmtId="0" fontId="26" fillId="0" borderId="1" xfId="52" applyBorder="1" applyAlignment="1">
      <alignment horizontal="left" vertical="center" wrapText="1"/>
    </xf>
    <xf numFmtId="0" fontId="26" fillId="0" borderId="1" xfId="52" applyBorder="1" applyAlignment="1">
      <alignment horizontal="center" vertical="center"/>
    </xf>
    <xf numFmtId="0" fontId="26" fillId="0" borderId="1" xfId="52" applyBorder="1" applyAlignment="1">
      <alignment horizontal="left" vertical="center"/>
    </xf>
    <xf numFmtId="0" fontId="26" fillId="0" borderId="16" xfId="52" applyBorder="1" applyAlignment="1">
      <alignment horizontal="left" vertical="center" wrapText="1"/>
    </xf>
    <xf numFmtId="0" fontId="26" fillId="0" borderId="16" xfId="52" applyBorder="1" applyAlignment="1">
      <alignment horizontal="center" vertical="center"/>
    </xf>
    <xf numFmtId="0" fontId="31" fillId="40" borderId="1" xfId="52" applyFont="1" applyFill="1" applyBorder="1" applyAlignment="1">
      <alignment horizontal="center" vertical="center"/>
    </xf>
    <xf numFmtId="0" fontId="31" fillId="40" borderId="16" xfId="52" applyFont="1" applyFill="1" applyBorder="1" applyAlignment="1">
      <alignment vertical="center" wrapText="1"/>
    </xf>
    <xf numFmtId="0" fontId="31" fillId="40" borderId="1" xfId="52" applyFont="1" applyFill="1" applyBorder="1" applyAlignment="1">
      <alignment vertical="center" wrapText="1"/>
    </xf>
    <xf numFmtId="0" fontId="31" fillId="40" borderId="1" xfId="52" applyFont="1" applyFill="1" applyBorder="1" applyAlignment="1">
      <alignment horizontal="center" vertical="center" wrapText="1"/>
    </xf>
    <xf numFmtId="0" fontId="32" fillId="0" borderId="15" xfId="52" applyFont="1" applyBorder="1"/>
    <xf numFmtId="0" fontId="33" fillId="38" borderId="18" xfId="52" applyFont="1" applyFill="1" applyBorder="1"/>
    <xf numFmtId="0" fontId="35" fillId="38" borderId="18" xfId="53" applyFont="1" applyFill="1" applyBorder="1" applyAlignment="1" applyProtection="1"/>
    <xf numFmtId="0" fontId="36" fillId="38" borderId="18" xfId="52" applyFont="1" applyFill="1" applyBorder="1"/>
    <xf numFmtId="0" fontId="26" fillId="38" borderId="18" xfId="52" applyFill="1" applyBorder="1"/>
    <xf numFmtId="0" fontId="29" fillId="38" borderId="18" xfId="52" applyFont="1" applyFill="1" applyBorder="1"/>
    <xf numFmtId="0" fontId="30" fillId="38" borderId="18" xfId="52" applyFont="1" applyFill="1" applyBorder="1"/>
    <xf numFmtId="0" fontId="37" fillId="40" borderId="19" xfId="52" applyFont="1" applyFill="1" applyBorder="1"/>
    <xf numFmtId="0" fontId="26" fillId="0" borderId="16" xfId="52" applyBorder="1" applyAlignment="1">
      <alignment vertical="center"/>
    </xf>
    <xf numFmtId="0" fontId="26" fillId="0" borderId="16" xfId="52" applyBorder="1" applyAlignment="1">
      <alignment vertical="center" wrapText="1"/>
    </xf>
    <xf numFmtId="0" fontId="26" fillId="0" borderId="15" xfId="52" applyBorder="1" applyAlignment="1">
      <alignment vertical="center" wrapText="1"/>
    </xf>
    <xf numFmtId="0" fontId="26" fillId="0" borderId="17" xfId="52" applyBorder="1" applyAlignment="1">
      <alignment vertical="center" wrapText="1"/>
    </xf>
    <xf numFmtId="0" fontId="26" fillId="0" borderId="16" xfId="52" applyBorder="1" applyAlignment="1">
      <alignment vertical="top" wrapText="1"/>
    </xf>
    <xf numFmtId="0" fontId="26" fillId="0" borderId="17" xfId="52" applyBorder="1" applyAlignment="1">
      <alignment vertical="top" wrapText="1"/>
    </xf>
    <xf numFmtId="0" fontId="37" fillId="40" borderId="20" xfId="52" applyFont="1" applyFill="1" applyBorder="1"/>
    <xf numFmtId="0" fontId="26" fillId="41" borderId="20" xfId="52" applyFill="1" applyBorder="1"/>
    <xf numFmtId="0" fontId="26" fillId="41" borderId="0" xfId="52" applyFill="1"/>
    <xf numFmtId="0" fontId="1" fillId="41" borderId="0" xfId="0" applyFont="1" applyFill="1"/>
    <xf numFmtId="0" fontId="0" fillId="41" borderId="0" xfId="0" applyFill="1"/>
    <xf numFmtId="9" fontId="0" fillId="0" borderId="0" xfId="1" applyFont="1"/>
    <xf numFmtId="9" fontId="0" fillId="42" borderId="0" xfId="1" applyFont="1" applyFill="1"/>
    <xf numFmtId="0" fontId="5" fillId="6" borderId="1" xfId="0" applyFont="1" applyFill="1" applyBorder="1" applyAlignment="1">
      <alignment horizontal="left" vertical="center" wrapText="1"/>
    </xf>
    <xf numFmtId="0" fontId="6" fillId="0" borderId="1" xfId="0" applyFont="1" applyBorder="1" applyAlignment="1">
      <alignment horizontal="left" wrapText="1"/>
    </xf>
    <xf numFmtId="3" fontId="6" fillId="0" borderId="1" xfId="0" applyNumberFormat="1" applyFont="1" applyBorder="1" applyAlignment="1">
      <alignment horizontal="right" wrapText="1"/>
    </xf>
    <xf numFmtId="164" fontId="6" fillId="0" borderId="1" xfId="0" applyNumberFormat="1" applyFont="1" applyBorder="1" applyAlignment="1">
      <alignment horizontal="right" wrapText="1"/>
    </xf>
    <xf numFmtId="4" fontId="6" fillId="0" borderId="1" xfId="0" applyNumberFormat="1" applyFont="1" applyBorder="1" applyAlignment="1">
      <alignment horizontal="right" wrapText="1"/>
    </xf>
    <xf numFmtId="0" fontId="28" fillId="0" borderId="0" xfId="0" applyFont="1"/>
    <xf numFmtId="0" fontId="1" fillId="5" borderId="0" xfId="0" applyFont="1" applyFill="1"/>
    <xf numFmtId="165" fontId="0" fillId="0" borderId="0" xfId="0" applyNumberFormat="1" applyAlignment="1">
      <alignment horizontal="left"/>
    </xf>
    <xf numFmtId="165" fontId="0" fillId="0" borderId="0" xfId="1" applyNumberFormat="1" applyFont="1"/>
    <xf numFmtId="165" fontId="0" fillId="0" borderId="0" xfId="0" applyNumberFormat="1"/>
    <xf numFmtId="166" fontId="0" fillId="0" borderId="0" xfId="1" applyNumberFormat="1" applyFont="1"/>
    <xf numFmtId="2" fontId="0" fillId="0" borderId="0" xfId="0" applyNumberFormat="1"/>
    <xf numFmtId="1" fontId="0" fillId="0" borderId="0" xfId="1" applyNumberFormat="1" applyFont="1"/>
    <xf numFmtId="0" fontId="0" fillId="5" borderId="0" xfId="0" applyFill="1" applyAlignment="1">
      <alignment horizontal="right"/>
    </xf>
    <xf numFmtId="166" fontId="0" fillId="5" borderId="0" xfId="1" applyNumberFormat="1" applyFont="1" applyFill="1"/>
    <xf numFmtId="166" fontId="0" fillId="43" borderId="0" xfId="1" applyNumberFormat="1" applyFont="1" applyFill="1"/>
    <xf numFmtId="9" fontId="0" fillId="0" borderId="0" xfId="0" applyNumberFormat="1"/>
    <xf numFmtId="166" fontId="0" fillId="44" borderId="1" xfId="1" applyNumberFormat="1" applyFont="1" applyFill="1" applyBorder="1"/>
    <xf numFmtId="0" fontId="1" fillId="44" borderId="1" xfId="0" applyFont="1" applyFill="1" applyBorder="1" applyAlignment="1">
      <alignment horizontal="center"/>
    </xf>
    <xf numFmtId="0" fontId="39" fillId="0" borderId="0" xfId="0" applyFont="1"/>
    <xf numFmtId="0" fontId="40" fillId="0" borderId="0" xfId="0" applyFont="1"/>
    <xf numFmtId="166" fontId="0" fillId="0" borderId="0" xfId="1" applyNumberFormat="1" applyFont="1" applyFill="1"/>
    <xf numFmtId="0" fontId="41" fillId="0" borderId="0" xfId="0" applyFont="1"/>
  </cellXfs>
  <cellStyles count="5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Body: normal cell" xfId="47" xr:uid="{00000000-0005-0000-0000-000019000000}"/>
    <cellStyle name="Calculation" xfId="12" builtinId="22" customBuiltin="1"/>
    <cellStyle name="Check Cell" xfId="14" builtinId="23" customBuiltin="1"/>
    <cellStyle name="Explanatory Text" xfId="17" builtinId="53" customBuiltin="1"/>
    <cellStyle name="Font: Calibri, 9pt regular" xfId="43" xr:uid="{00000000-0005-0000-0000-00001D000000}"/>
    <cellStyle name="Footnotes: top row" xfId="49" xr:uid="{00000000-0005-0000-0000-00001E000000}"/>
    <cellStyle name="Good" xfId="7" builtinId="26" customBuiltin="1"/>
    <cellStyle name="Header: bottom row" xfId="44" xr:uid="{00000000-0005-0000-0000-000020000000}"/>
    <cellStyle name="Heading 1" xfId="3" builtinId="16" customBuiltin="1"/>
    <cellStyle name="Heading 2" xfId="4" builtinId="17" customBuiltin="1"/>
    <cellStyle name="Heading 3" xfId="5" builtinId="18" customBuiltin="1"/>
    <cellStyle name="Heading 4" xfId="6" builtinId="19" customBuiltin="1"/>
    <cellStyle name="Hyperlink" xfId="51" builtinId="8"/>
    <cellStyle name="Hyperlink 2" xfId="53" xr:uid="{3E570BD1-2286-4F24-98B4-EC5A36EE9CD9}"/>
    <cellStyle name="Input" xfId="10" builtinId="20" customBuiltin="1"/>
    <cellStyle name="Linked Cell" xfId="13" builtinId="24" customBuiltin="1"/>
    <cellStyle name="Neutral" xfId="9" builtinId="28" customBuiltin="1"/>
    <cellStyle name="Normal" xfId="0" builtinId="0"/>
    <cellStyle name="Normal 2" xfId="48" xr:uid="{00000000-0005-0000-0000-00002A000000}"/>
    <cellStyle name="Normal 3" xfId="50" xr:uid="{00000000-0005-0000-0000-00002B000000}"/>
    <cellStyle name="Normal 4" xfId="52" xr:uid="{2C2F2FB6-4991-4D89-A670-0BB8E1A8AD64}"/>
    <cellStyle name="Note" xfId="16" builtinId="10" customBuiltin="1"/>
    <cellStyle name="Output" xfId="11" builtinId="21" customBuiltin="1"/>
    <cellStyle name="Parent row" xfId="46" xr:uid="{00000000-0005-0000-0000-00002E000000}"/>
    <cellStyle name="Percent" xfId="1" builtinId="5"/>
    <cellStyle name="Table title" xfId="45" xr:uid="{00000000-0005-0000-0000-000030000000}"/>
    <cellStyle name="Title" xfId="2" builtinId="15" customBuiltin="1"/>
    <cellStyle name="Total" xfId="18" builtinId="25" customBuiltin="1"/>
    <cellStyle name="Warning Text" xfId="15"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RPO Increase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Field2</c:v>
          </c:tx>
          <c:spPr>
            <a:ln w="25400" cap="rnd">
              <a:noFill/>
              <a:round/>
            </a:ln>
            <a:effectLst/>
          </c:spPr>
          <c:marker>
            <c:symbol val="circle"/>
            <c:size val="7"/>
            <c:spPr>
              <a:solidFill>
                <a:schemeClr val="accent1"/>
              </a:solidFill>
              <a:ln w="9525">
                <a:solidFill>
                  <a:srgbClr val="FFFFFF"/>
                </a:solidFill>
                <a:prstDash val="solid"/>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'India Data'!$B$16:$B$23</c:f>
              <c:numCache>
                <c:formatCode>General</c:formatCode>
                <c:ptCount val="8"/>
                <c:pt idx="0">
                  <c:v>2023</c:v>
                </c:pt>
                <c:pt idx="1">
                  <c:v>2024</c:v>
                </c:pt>
                <c:pt idx="2">
                  <c:v>2025</c:v>
                </c:pt>
                <c:pt idx="3">
                  <c:v>2026</c:v>
                </c:pt>
                <c:pt idx="4">
                  <c:v>2027</c:v>
                </c:pt>
                <c:pt idx="5">
                  <c:v>2028</c:v>
                </c:pt>
                <c:pt idx="6">
                  <c:v>2029</c:v>
                </c:pt>
                <c:pt idx="7">
                  <c:v>2030</c:v>
                </c:pt>
              </c:numCache>
            </c:numRef>
          </c:xVal>
          <c:yVal>
            <c:numRef>
              <c:f>'India Data'!$C$16:$C$23</c:f>
              <c:numCache>
                <c:formatCode>General</c:formatCode>
                <c:ptCount val="8"/>
                <c:pt idx="0">
                  <c:v>24.61</c:v>
                </c:pt>
                <c:pt idx="1">
                  <c:v>27.08</c:v>
                </c:pt>
                <c:pt idx="2">
                  <c:v>29.91</c:v>
                </c:pt>
                <c:pt idx="3">
                  <c:v>33.01</c:v>
                </c:pt>
                <c:pt idx="4">
                  <c:v>35.950000000000003</c:v>
                </c:pt>
                <c:pt idx="5">
                  <c:v>38.81</c:v>
                </c:pt>
                <c:pt idx="6">
                  <c:v>41.36</c:v>
                </c:pt>
                <c:pt idx="7">
                  <c:v>43.33</c:v>
                </c:pt>
              </c:numCache>
            </c:numRef>
          </c:yVal>
          <c:smooth val="0"/>
          <c:extLst>
            <c:ext xmlns:c16="http://schemas.microsoft.com/office/drawing/2014/chart" uri="{C3380CC4-5D6E-409C-BE32-E72D297353CC}">
              <c16:uniqueId val="{F5A6E7F4-41A6-4E26-8F3E-4A514568C73D}"/>
            </c:ext>
          </c:extLst>
        </c:ser>
        <c:dLbls>
          <c:showLegendKey val="0"/>
          <c:showVal val="0"/>
          <c:showCatName val="0"/>
          <c:showSerName val="0"/>
          <c:showPercent val="0"/>
          <c:showBubbleSize val="0"/>
        </c:dLbls>
        <c:axId val="124587016"/>
        <c:axId val="124593160"/>
      </c:scatterChart>
      <c:valAx>
        <c:axId val="1245870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Field1</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3160"/>
        <c:crosses val="autoZero"/>
        <c:crossBetween val="midCat"/>
      </c:valAx>
      <c:valAx>
        <c:axId val="124593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Field2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870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533400</xdr:colOff>
      <xdr:row>2</xdr:row>
      <xdr:rowOff>28575</xdr:rowOff>
    </xdr:from>
    <xdr:to>
      <xdr:col>8</xdr:col>
      <xdr:colOff>123825</xdr:colOff>
      <xdr:row>14</xdr:row>
      <xdr:rowOff>47625</xdr:rowOff>
    </xdr:to>
    <xdr:pic>
      <xdr:nvPicPr>
        <xdr:cNvPr id="2" name="Picture 1">
          <a:extLst>
            <a:ext uri="{FF2B5EF4-FFF2-40B4-BE49-F238E27FC236}">
              <a16:creationId xmlns:a16="http://schemas.microsoft.com/office/drawing/2014/main" id="{6D742E69-B500-CD41-B3E5-E9CCE9EB69C9}"/>
            </a:ext>
          </a:extLst>
        </xdr:cNvPr>
        <xdr:cNvPicPr>
          <a:picLocks noChangeAspect="1"/>
        </xdr:cNvPicPr>
      </xdr:nvPicPr>
      <xdr:blipFill>
        <a:blip xmlns:r="http://schemas.openxmlformats.org/officeDocument/2006/relationships" r:embed="rId1"/>
        <a:stretch>
          <a:fillRect/>
        </a:stretch>
      </xdr:blipFill>
      <xdr:spPr>
        <a:xfrm rot="12470">
          <a:off x="533400" y="400050"/>
          <a:ext cx="4467225" cy="2190750"/>
        </a:xfrm>
        <a:prstGeom prst="rect">
          <a:avLst/>
        </a:prstGeom>
      </xdr:spPr>
    </xdr:pic>
    <xdr:clientData/>
  </xdr:twoCellAnchor>
  <xdr:twoCellAnchor editAs="oneCell">
    <xdr:from>
      <xdr:col>10</xdr:col>
      <xdr:colOff>0</xdr:colOff>
      <xdr:row>2</xdr:row>
      <xdr:rowOff>0</xdr:rowOff>
    </xdr:from>
    <xdr:to>
      <xdr:col>18</xdr:col>
      <xdr:colOff>542925</xdr:colOff>
      <xdr:row>19</xdr:row>
      <xdr:rowOff>47625</xdr:rowOff>
    </xdr:to>
    <xdr:pic>
      <xdr:nvPicPr>
        <xdr:cNvPr id="4" name="Picture 3">
          <a:extLst>
            <a:ext uri="{FF2B5EF4-FFF2-40B4-BE49-F238E27FC236}">
              <a16:creationId xmlns:a16="http://schemas.microsoft.com/office/drawing/2014/main" id="{DBCBFB8A-8D90-1ABB-2A52-24C640EFC228}"/>
            </a:ext>
            <a:ext uri="{147F2762-F138-4A5C-976F-8EAC2B608ADB}">
              <a16:predDERef xmlns:a16="http://schemas.microsoft.com/office/drawing/2014/main" pred="{6D742E69-B500-CD41-B3E5-E9CCE9EB69C9}"/>
            </a:ext>
          </a:extLst>
        </xdr:cNvPr>
        <xdr:cNvPicPr>
          <a:picLocks noChangeAspect="1"/>
        </xdr:cNvPicPr>
      </xdr:nvPicPr>
      <xdr:blipFill>
        <a:blip xmlns:r="http://schemas.openxmlformats.org/officeDocument/2006/relationships" r:embed="rId2"/>
        <a:stretch>
          <a:fillRect/>
        </a:stretch>
      </xdr:blipFill>
      <xdr:spPr>
        <a:xfrm>
          <a:off x="6096000" y="371475"/>
          <a:ext cx="5419725" cy="3124200"/>
        </a:xfrm>
        <a:prstGeom prst="rect">
          <a:avLst/>
        </a:prstGeom>
      </xdr:spPr>
    </xdr:pic>
    <xdr:clientData/>
  </xdr:twoCellAnchor>
  <xdr:twoCellAnchor editAs="oneCell">
    <xdr:from>
      <xdr:col>9</xdr:col>
      <xdr:colOff>558800</xdr:colOff>
      <xdr:row>17</xdr:row>
      <xdr:rowOff>168275</xdr:rowOff>
    </xdr:from>
    <xdr:to>
      <xdr:col>18</xdr:col>
      <xdr:colOff>273050</xdr:colOff>
      <xdr:row>27</xdr:row>
      <xdr:rowOff>92075</xdr:rowOff>
    </xdr:to>
    <xdr:pic>
      <xdr:nvPicPr>
        <xdr:cNvPr id="6" name="Picture 5">
          <a:extLst>
            <a:ext uri="{FF2B5EF4-FFF2-40B4-BE49-F238E27FC236}">
              <a16:creationId xmlns:a16="http://schemas.microsoft.com/office/drawing/2014/main" id="{7EDB986A-A740-2F56-BE02-6B02B76CDEF2}"/>
            </a:ext>
            <a:ext uri="{147F2762-F138-4A5C-976F-8EAC2B608ADB}">
              <a16:predDERef xmlns:a16="http://schemas.microsoft.com/office/drawing/2014/main" pred="{DBCBFB8A-8D90-1ABB-2A52-24C640EFC228}"/>
            </a:ext>
          </a:extLst>
        </xdr:cNvPr>
        <xdr:cNvPicPr>
          <a:picLocks noChangeAspect="1"/>
        </xdr:cNvPicPr>
      </xdr:nvPicPr>
      <xdr:blipFill>
        <a:blip xmlns:r="http://schemas.openxmlformats.org/officeDocument/2006/relationships" r:embed="rId3"/>
        <a:stretch>
          <a:fillRect/>
        </a:stretch>
      </xdr:blipFill>
      <xdr:spPr>
        <a:xfrm>
          <a:off x="6045200" y="3244850"/>
          <a:ext cx="5200650" cy="1733550"/>
        </a:xfrm>
        <a:prstGeom prst="rect">
          <a:avLst/>
        </a:prstGeom>
      </xdr:spPr>
    </xdr:pic>
    <xdr:clientData/>
  </xdr:twoCellAnchor>
  <xdr:twoCellAnchor>
    <xdr:from>
      <xdr:col>1</xdr:col>
      <xdr:colOff>95250</xdr:colOff>
      <xdr:row>23</xdr:row>
      <xdr:rowOff>152400</xdr:rowOff>
    </xdr:from>
    <xdr:to>
      <xdr:col>8</xdr:col>
      <xdr:colOff>400050</xdr:colOff>
      <xdr:row>39</xdr:row>
      <xdr:rowOff>0</xdr:rowOff>
    </xdr:to>
    <xdr:graphicFrame macro="">
      <xdr:nvGraphicFramePr>
        <xdr:cNvPr id="8" name="Chart 7" descr="Chart type: Scatter. 'Field2'&#10;&#10;Description automatically generated">
          <a:extLst>
            <a:ext uri="{FF2B5EF4-FFF2-40B4-BE49-F238E27FC236}">
              <a16:creationId xmlns:a16="http://schemas.microsoft.com/office/drawing/2014/main" id="{0D50B5AF-8FEF-EEFD-F965-A91B1C7D231C}"/>
            </a:ext>
            <a:ext uri="{147F2762-F138-4A5C-976F-8EAC2B608ADB}">
              <a16:predDERef xmlns:a16="http://schemas.microsoft.com/office/drawing/2014/main" pred="{7EDB986A-A740-2F56-BE02-6B02B76CDE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3</xdr:row>
      <xdr:rowOff>0</xdr:rowOff>
    </xdr:from>
    <xdr:to>
      <xdr:col>25</xdr:col>
      <xdr:colOff>581025</xdr:colOff>
      <xdr:row>28</xdr:row>
      <xdr:rowOff>171450</xdr:rowOff>
    </xdr:to>
    <xdr:pic>
      <xdr:nvPicPr>
        <xdr:cNvPr id="2" name="Picture 1">
          <a:extLst>
            <a:ext uri="{FF2B5EF4-FFF2-40B4-BE49-F238E27FC236}">
              <a16:creationId xmlns:a16="http://schemas.microsoft.com/office/drawing/2014/main" id="{5CEA219C-3C58-4662-ADD1-7DD85BE0F12A}"/>
            </a:ext>
          </a:extLst>
        </xdr:cNvPr>
        <xdr:cNvPicPr>
          <a:picLocks noChangeAspect="1"/>
        </xdr:cNvPicPr>
      </xdr:nvPicPr>
      <xdr:blipFill>
        <a:blip xmlns:r="http://schemas.openxmlformats.org/officeDocument/2006/relationships" r:embed="rId1"/>
        <a:stretch>
          <a:fillRect/>
        </a:stretch>
      </xdr:blipFill>
      <xdr:spPr>
        <a:xfrm>
          <a:off x="9772650" y="180975"/>
          <a:ext cx="6067425" cy="4933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2</xdr:col>
      <xdr:colOff>38100</xdr:colOff>
      <xdr:row>1</xdr:row>
      <xdr:rowOff>28575</xdr:rowOff>
    </xdr:from>
    <xdr:ext cx="4817330" cy="943552"/>
    <xdr:pic>
      <xdr:nvPicPr>
        <xdr:cNvPr id="2" name="Picture 11" descr="http://www.lbl.gov/LBL-PID/CSO/assets/cso-downloads/pc/big1.bmp">
          <a:extLst>
            <a:ext uri="{FF2B5EF4-FFF2-40B4-BE49-F238E27FC236}">
              <a16:creationId xmlns:a16="http://schemas.microsoft.com/office/drawing/2014/main" id="{5002AEC6-A9EB-4E8A-B667-214C4B64A9D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187325"/>
          <a:ext cx="4817330" cy="943552"/>
        </a:xfrm>
        <a:prstGeom prst="rect">
          <a:avLst/>
        </a:prstGeom>
        <a:noFill/>
      </xdr:spPr>
    </xdr:pic>
    <xdr:clientData/>
  </xdr:oneCellAnchor>
  <xdr:twoCellAnchor>
    <xdr:from>
      <xdr:col>2</xdr:col>
      <xdr:colOff>0</xdr:colOff>
      <xdr:row>8</xdr:row>
      <xdr:rowOff>11206</xdr:rowOff>
    </xdr:from>
    <xdr:to>
      <xdr:col>40</xdr:col>
      <xdr:colOff>582705</xdr:colOff>
      <xdr:row>10</xdr:row>
      <xdr:rowOff>0</xdr:rowOff>
    </xdr:to>
    <xdr:sp macro="" textlink="">
      <xdr:nvSpPr>
        <xdr:cNvPr id="3" name="TextBox 2">
          <a:extLst>
            <a:ext uri="{FF2B5EF4-FFF2-40B4-BE49-F238E27FC236}">
              <a16:creationId xmlns:a16="http://schemas.microsoft.com/office/drawing/2014/main" id="{A337397D-583A-4C41-89A1-8ACDB10DC2D6}"/>
            </a:ext>
          </a:extLst>
        </xdr:cNvPr>
        <xdr:cNvSpPr txBox="1"/>
      </xdr:nvSpPr>
      <xdr:spPr>
        <a:xfrm>
          <a:off x="0" y="1281206"/>
          <a:ext cx="24954005" cy="30629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a:t>
          </a:r>
          <a:r>
            <a:rPr lang="en-US" sz="1100" i="1">
              <a:solidFill>
                <a:schemeClr val="dk1"/>
              </a:solidFill>
              <a:effectLst/>
              <a:latin typeface="+mn-lt"/>
              <a:ea typeface="+mn-ea"/>
              <a:cs typeface="+mn-cs"/>
            </a:rPr>
            <a:t>Transmission Permitting &amp; Technical Assistance Division </a:t>
          </a:r>
          <a:r>
            <a:rPr lang="en-US" sz="1100" i="1">
              <a:solidFill>
                <a:schemeClr val="dk1"/>
              </a:solidFill>
              <a:latin typeface="+mn-lt"/>
              <a:ea typeface="+mn-ea"/>
              <a:cs typeface="+mn-cs"/>
            </a:rPr>
            <a:t>of the U.S. Department of Energy’s Office of Electricity Delivery and Energy Reliability under Contract No. DE-AC02-05CH11231. </a:t>
          </a:r>
        </a:p>
      </xdr:txBody>
    </xdr:sp>
    <xdr:clientData/>
  </xdr:twoCellAnchor>
  <xdr:oneCellAnchor>
    <xdr:from>
      <xdr:col>2</xdr:col>
      <xdr:colOff>0</xdr:colOff>
      <xdr:row>10</xdr:row>
      <xdr:rowOff>67234</xdr:rowOff>
    </xdr:from>
    <xdr:ext cx="12856935" cy="1935737"/>
    <xdr:sp macro="" textlink="">
      <xdr:nvSpPr>
        <xdr:cNvPr id="4" name="TextBox 3">
          <a:extLst>
            <a:ext uri="{FF2B5EF4-FFF2-40B4-BE49-F238E27FC236}">
              <a16:creationId xmlns:a16="http://schemas.microsoft.com/office/drawing/2014/main" id="{C978B3C5-A318-4CE3-A3C4-F2F4BB27CFBB}"/>
            </a:ext>
          </a:extLst>
        </xdr:cNvPr>
        <xdr:cNvSpPr txBox="1"/>
      </xdr:nvSpPr>
      <xdr:spPr>
        <a:xfrm>
          <a:off x="0" y="1654734"/>
          <a:ext cx="12856935" cy="19357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solidFill>
                <a:sysClr val="windowText" lastClr="000000"/>
              </a:solidFill>
            </a:rPr>
            <a:t>GENERAL NOTES</a:t>
          </a:r>
          <a:r>
            <a:rPr lang="en-US" sz="1100" u="sng">
              <a:solidFill>
                <a:sysClr val="windowText" lastClr="000000"/>
              </a:solidFill>
            </a:rPr>
            <a:t> </a:t>
          </a:r>
        </a:p>
        <a:p>
          <a:pPr indent="-457200" algn="l">
            <a:spcBef>
              <a:spcPts val="0"/>
            </a:spcBef>
            <a:spcAft>
              <a:spcPts val="600"/>
            </a:spcAft>
          </a:pPr>
          <a:r>
            <a:rPr lang="en-US" sz="1100">
              <a:solidFill>
                <a:sysClr val="windowText" lastClr="000000"/>
              </a:solidFill>
            </a:rPr>
            <a:t>(1) RPS</a:t>
          </a:r>
          <a:r>
            <a:rPr lang="en-US" sz="1100" baseline="0">
              <a:solidFill>
                <a:sysClr val="windowText" lastClr="000000"/>
              </a:solidFill>
            </a:rPr>
            <a:t> resource eligibility rules vary considerably from state to state.  Therefore, some caution is warranted when comparing nominal percentage targets across states, as that may offer only a limited measure of the relatively "stringency" of each state's policy. </a:t>
          </a:r>
        </a:p>
        <a:p>
          <a:pPr indent="-457200" algn="l">
            <a:spcBef>
              <a:spcPts val="0"/>
            </a:spcBef>
            <a:spcAft>
              <a:spcPts val="600"/>
            </a:spcAft>
          </a:pPr>
          <a:r>
            <a:rPr lang="en-US" sz="1100" baseline="0">
              <a:solidFill>
                <a:sysClr val="windowText" lastClr="000000"/>
              </a:solidFill>
            </a:rPr>
            <a:t>(2) RPS targets may apply to only a subset of load serving entities in (LSEs) each state, and/or some obligated LSEs may be allowed to exclude a portion of their load from determination of their annual procurement obligations.</a:t>
          </a:r>
          <a:r>
            <a:rPr lang="en-US" sz="1100">
              <a:solidFill>
                <a:sysClr val="windowText" lastClr="000000"/>
              </a:solidFill>
            </a:rPr>
            <a:t>  Therefore, these percentages typically </a:t>
          </a:r>
          <a:r>
            <a:rPr lang="en-US" sz="1100" u="sng">
              <a:solidFill>
                <a:sysClr val="windowText" lastClr="000000"/>
              </a:solidFill>
            </a:rPr>
            <a:t>cannot</a:t>
          </a:r>
          <a:r>
            <a:rPr lang="en-US" sz="1100">
              <a:solidFill>
                <a:sysClr val="windowText" lastClr="000000"/>
              </a:solidFill>
            </a:rPr>
            <a:t> be simply multiplied by the total retail electricity sales in each state to determine annual procurement obligations in MWh terms.  Moreover,</a:t>
          </a:r>
          <a:r>
            <a:rPr lang="en-US" sz="1100" baseline="0">
              <a:solidFill>
                <a:sysClr val="windowText" lastClr="000000"/>
              </a:solidFill>
            </a:rPr>
            <a:t> many states allow the use of credit multipliers for certain types of resources and/or allow demand-side management resources to contribute to some portion of the RPS; those policy design elements further complicate the estimation of MWh procurement obligations.</a:t>
          </a:r>
          <a:endParaRPr lang="en-US" sz="1100">
            <a:solidFill>
              <a:sysClr val="windowText" lastClr="000000"/>
            </a:solidFill>
          </a:endParaRPr>
        </a:p>
        <a:p>
          <a:pPr indent="-457200" algn="l">
            <a:spcBef>
              <a:spcPts val="0"/>
            </a:spcBef>
            <a:spcAft>
              <a:spcPts val="600"/>
            </a:spcAft>
          </a:pPr>
          <a:r>
            <a:rPr lang="en-US" sz="1100">
              <a:solidFill>
                <a:sysClr val="windowText" lastClr="000000"/>
              </a:solidFill>
            </a:rPr>
            <a:t>(3) A number of states </a:t>
          </a:r>
          <a:r>
            <a:rPr lang="en-US" sz="1100">
              <a:solidFill>
                <a:sysClr val="windowText" lastClr="000000"/>
              </a:solidFill>
              <a:effectLst/>
              <a:latin typeface="+mn-lt"/>
              <a:ea typeface="+mn-ea"/>
              <a:cs typeface="+mn-cs"/>
            </a:rPr>
            <a:t>(DE, IL, NJ, and PA) </a:t>
          </a:r>
          <a:r>
            <a:rPr lang="en-US" sz="1100">
              <a:solidFill>
                <a:sysClr val="windowText" lastClr="000000"/>
              </a:solidFill>
            </a:rPr>
            <a:t>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0D0683-C07A-4104-88C3-35D58FCB4046}" autoFormatId="16" applyNumberFormats="0" applyBorderFormats="0" applyFontFormats="0" applyPatternFormats="0" applyAlignmentFormats="0" applyWidthHeightFormats="0">
  <queryTableRefresh nextId="7" unboundColumnsRight="1">
    <queryTableFields count="6">
      <queryTableField id="1" name="Column1" tableColumnId="1"/>
      <queryTableField id="2" name="Column2" tableColumnId="2"/>
      <queryTableField id="3" name="Column3" tableColumnId="3"/>
      <queryTableField id="4" name="Column4" tableColumnId="4"/>
      <queryTableField id="5" name="Column5" tableColumnId="5"/>
      <queryTableField id="6" dataBound="0"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35D5B7-4D61-4AFE-A1F9-B13BC73DE4B0}" name="Table_2" displayName="Table_2" ref="A1:F49" tableType="queryTable" totalsRowShown="0">
  <autoFilter ref="A1:F49" xr:uid="{8535D5B7-4D61-4AFE-A1F9-B13BC73DE4B0}"/>
  <tableColumns count="6">
    <tableColumn id="1" xr3:uid="{1548ADC9-340A-443D-8070-D3C3457A386E}" uniqueName="1" name="Column1" queryTableFieldId="1" dataDxfId="5"/>
    <tableColumn id="2" xr3:uid="{F4EC9246-C1DD-4C68-8201-9CE788902226}" uniqueName="2" name="Column2" queryTableFieldId="2" dataDxfId="4"/>
    <tableColumn id="3" xr3:uid="{2E624566-FF43-44ED-90DF-6B000FDD41DE}" uniqueName="3" name="Column3" queryTableFieldId="3" dataDxfId="3"/>
    <tableColumn id="4" xr3:uid="{5CAAEDDC-BD9A-4930-9745-2DCEABECCAD8}" uniqueName="4" name="Column4" queryTableFieldId="4" dataDxfId="2"/>
    <tableColumn id="5" xr3:uid="{FED6768E-C0EE-4F49-91AD-5C63AAB43415}" uniqueName="5" name="Column5" queryTableFieldId="5" dataDxfId="1"/>
    <tableColumn id="6" xr3:uid="{F61EEEAA-375B-4D76-BBD6-2B5F67A9D634}" uniqueName="6" name="Column6" queryTableFieldId="6" dataDxfId="0"/>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ib.gov.in/PressReleaseIframePage.aspx?PRID=1909932" TargetMode="External"/><Relationship Id="rId2" Type="http://schemas.openxmlformats.org/officeDocument/2006/relationships/hyperlink" Target="https://sansad.in/getFile/annex/260/AS122.pdf?source=pqars" TargetMode="External"/><Relationship Id="rId1" Type="http://schemas.openxmlformats.org/officeDocument/2006/relationships/hyperlink" Target="https://www.eia.gov/electricity/data/state/" TargetMode="External"/><Relationship Id="rId5" Type="http://schemas.openxmlformats.org/officeDocument/2006/relationships/printerSettings" Target="../printerSettings/printerSettings1.bin"/><Relationship Id="rId4" Type="http://schemas.openxmlformats.org/officeDocument/2006/relationships/hyperlink" Target="https://cea.nic.in/wp-content/uploads/general/2024/General_Review_2024_2.pdf"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sansad.in/getFile/annex/260/AS122.pdf?source=pqars" TargetMode="External"/><Relationship Id="rId1" Type="http://schemas.openxmlformats.org/officeDocument/2006/relationships/hyperlink" Target="https://pib.gov.in/PressReleaseIframePage.aspx?PRID=1909932"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cea.nic.in/wp-content/uploads/general/2024/General_Review_2024_2.pdf"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7"/>
  <sheetViews>
    <sheetView topLeftCell="A23" workbookViewId="0">
      <selection activeCell="A47" sqref="A47"/>
    </sheetView>
  </sheetViews>
  <sheetFormatPr defaultRowHeight="15"/>
  <cols>
    <col min="1" max="1" width="16" customWidth="1"/>
    <col min="2" max="2" width="122.7109375" customWidth="1"/>
  </cols>
  <sheetData>
    <row r="1" spans="1:2">
      <c r="A1" s="1" t="s">
        <v>0</v>
      </c>
    </row>
    <row r="2" spans="1:2">
      <c r="A2" s="1" t="s">
        <v>1</v>
      </c>
    </row>
    <row r="4" spans="1:2">
      <c r="A4" s="1" t="s">
        <v>2</v>
      </c>
      <c r="B4" s="4" t="s">
        <v>3</v>
      </c>
    </row>
    <row r="5" spans="1:2">
      <c r="B5" t="s">
        <v>4</v>
      </c>
    </row>
    <row r="6" spans="1:2">
      <c r="B6" s="2">
        <v>2023</v>
      </c>
    </row>
    <row r="7" spans="1:2">
      <c r="B7" t="s">
        <v>5</v>
      </c>
    </row>
    <row r="8" spans="1:2">
      <c r="B8" s="11" t="s">
        <v>6</v>
      </c>
    </row>
    <row r="9" spans="1:2">
      <c r="B9" s="11" t="s">
        <v>7</v>
      </c>
    </row>
    <row r="10" spans="1:2">
      <c r="B10" s="4" t="s">
        <v>8</v>
      </c>
    </row>
    <row r="11" spans="1:2">
      <c r="B11" t="s">
        <v>9</v>
      </c>
    </row>
    <row r="12" spans="1:2">
      <c r="B12" s="2">
        <v>2023</v>
      </c>
    </row>
    <row r="13" spans="1:2">
      <c r="B13" t="s">
        <v>10</v>
      </c>
    </row>
    <row r="14" spans="1:2">
      <c r="B14" s="11" t="s">
        <v>11</v>
      </c>
    </row>
    <row r="15" spans="1:2">
      <c r="B15" t="s">
        <v>12</v>
      </c>
    </row>
    <row r="17" spans="1:2">
      <c r="B17" s="4" t="s">
        <v>13</v>
      </c>
    </row>
    <row r="18" spans="1:2">
      <c r="B18" t="s">
        <v>14</v>
      </c>
    </row>
    <row r="19" spans="1:2">
      <c r="B19" s="2">
        <v>2023</v>
      </c>
    </row>
    <row r="20" spans="1:2">
      <c r="B20" t="s">
        <v>15</v>
      </c>
    </row>
    <row r="21" spans="1:2">
      <c r="B21" s="11" t="s">
        <v>16</v>
      </c>
    </row>
    <row r="22" spans="1:2">
      <c r="B22" t="s">
        <v>17</v>
      </c>
    </row>
    <row r="24" spans="1:2">
      <c r="B24" s="4" t="s">
        <v>18</v>
      </c>
    </row>
    <row r="25" spans="1:2">
      <c r="B25" t="s">
        <v>19</v>
      </c>
    </row>
    <row r="26" spans="1:2">
      <c r="B26" s="2">
        <v>2024</v>
      </c>
    </row>
    <row r="27" spans="1:2">
      <c r="B27" t="s">
        <v>20</v>
      </c>
    </row>
    <row r="28" spans="1:2">
      <c r="B28" s="11" t="s">
        <v>21</v>
      </c>
    </row>
    <row r="29" spans="1:2">
      <c r="B29" t="s">
        <v>22</v>
      </c>
    </row>
    <row r="30" spans="1:2">
      <c r="A30" s="1" t="s">
        <v>23</v>
      </c>
    </row>
    <row r="31" spans="1:2">
      <c r="A31" t="s">
        <v>24</v>
      </c>
    </row>
    <row r="32" spans="1:2">
      <c r="A32" t="s">
        <v>25</v>
      </c>
    </row>
    <row r="35" spans="1:2">
      <c r="A35" s="56" t="s">
        <v>26</v>
      </c>
      <c r="B35" s="56"/>
    </row>
    <row r="36" spans="1:2">
      <c r="A36" s="1" t="s">
        <v>27</v>
      </c>
    </row>
    <row r="37" spans="1:2">
      <c r="A37" s="1" t="s">
        <v>28</v>
      </c>
    </row>
    <row r="38" spans="1:2">
      <c r="A38" t="s">
        <v>29</v>
      </c>
    </row>
    <row r="40" spans="1:2">
      <c r="A40" t="s">
        <v>30</v>
      </c>
    </row>
    <row r="41" spans="1:2">
      <c r="A41" s="1" t="s">
        <v>31</v>
      </c>
    </row>
    <row r="44" spans="1:2">
      <c r="A44" s="4" t="s">
        <v>32</v>
      </c>
      <c r="B44" s="7"/>
    </row>
    <row r="45" spans="1:2">
      <c r="A45" s="72" t="s">
        <v>33</v>
      </c>
      <c r="B45" s="10"/>
    </row>
    <row r="46" spans="1:2">
      <c r="A46" s="72" t="s">
        <v>34</v>
      </c>
      <c r="B46" s="10"/>
    </row>
    <row r="47" spans="1:2">
      <c r="A47" s="72" t="s">
        <v>35</v>
      </c>
      <c r="B47" s="10"/>
    </row>
    <row r="48" spans="1:2">
      <c r="A48" s="1"/>
      <c r="B48" s="10"/>
    </row>
    <row r="49" spans="1:2">
      <c r="A49" s="1"/>
      <c r="B49" s="10"/>
    </row>
    <row r="50" spans="1:2">
      <c r="A50" s="1"/>
      <c r="B50" s="10"/>
    </row>
    <row r="51" spans="1:2">
      <c r="A51" s="1"/>
      <c r="B51" s="10"/>
    </row>
    <row r="52" spans="1:2">
      <c r="A52" s="1"/>
      <c r="B52" s="10"/>
    </row>
    <row r="53" spans="1:2">
      <c r="A53" s="1"/>
      <c r="B53" s="10"/>
    </row>
    <row r="54" spans="1:2">
      <c r="A54" s="1"/>
      <c r="B54" s="10"/>
    </row>
    <row r="55" spans="1:2">
      <c r="A55" s="1"/>
      <c r="B55" s="10"/>
    </row>
    <row r="56" spans="1:2">
      <c r="A56" s="1"/>
      <c r="B56" s="10"/>
    </row>
    <row r="57" spans="1:2">
      <c r="A57" s="1"/>
      <c r="B57" s="10"/>
    </row>
  </sheetData>
  <hyperlinks>
    <hyperlink ref="B14" r:id="rId1" xr:uid="{0778A32D-2322-425F-9FB7-7E4DCC49E6C3}"/>
    <hyperlink ref="B8" r:id="rId2" xr:uid="{D84D48F7-A8E3-444D-A20E-23D35B91D857}"/>
    <hyperlink ref="B21" r:id="rId3" xr:uid="{96C42E41-A806-4C47-BBFB-7685FE2690EC}"/>
    <hyperlink ref="B28" r:id="rId4" xr:uid="{6121EF14-3FC8-4721-9DAB-DAAB7422CF94}"/>
  </hyperlinks>
  <pageMargins left="0.7" right="0.7" top="0.75" bottom="0.75" header="0.3" footer="0.3"/>
  <pageSetup orientation="portrait" horizontalDpi="1200" verticalDpi="1200"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2115-D018-43AD-AAC4-2212BCFDFB15}">
  <dimension ref="B2:L23"/>
  <sheetViews>
    <sheetView workbookViewId="0">
      <selection activeCell="K1" sqref="K1"/>
    </sheetView>
  </sheetViews>
  <sheetFormatPr defaultRowHeight="15"/>
  <sheetData>
    <row r="2" spans="2:12">
      <c r="B2" s="11" t="s">
        <v>36</v>
      </c>
      <c r="K2" t="s">
        <v>37</v>
      </c>
      <c r="L2" s="11" t="s">
        <v>6</v>
      </c>
    </row>
    <row r="15" spans="2:12">
      <c r="B15" t="s">
        <v>38</v>
      </c>
      <c r="C15" t="s">
        <v>39</v>
      </c>
    </row>
    <row r="16" spans="2:12">
      <c r="B16">
        <v>2023</v>
      </c>
      <c r="C16">
        <v>24.61</v>
      </c>
    </row>
    <row r="17" spans="2:3">
      <c r="B17">
        <v>2024</v>
      </c>
      <c r="C17">
        <v>27.08</v>
      </c>
    </row>
    <row r="18" spans="2:3">
      <c r="B18">
        <v>2025</v>
      </c>
      <c r="C18">
        <v>29.91</v>
      </c>
    </row>
    <row r="19" spans="2:3">
      <c r="B19">
        <v>2026</v>
      </c>
      <c r="C19">
        <v>33.01</v>
      </c>
    </row>
    <row r="20" spans="2:3">
      <c r="B20">
        <v>2027</v>
      </c>
      <c r="C20">
        <v>35.950000000000003</v>
      </c>
    </row>
    <row r="21" spans="2:3">
      <c r="B21">
        <v>2028</v>
      </c>
      <c r="C21">
        <v>38.81</v>
      </c>
    </row>
    <row r="22" spans="2:3">
      <c r="B22">
        <v>2029</v>
      </c>
      <c r="C22">
        <v>41.36</v>
      </c>
    </row>
    <row r="23" spans="2:3">
      <c r="B23">
        <v>2030</v>
      </c>
      <c r="C23">
        <v>43.33</v>
      </c>
    </row>
  </sheetData>
  <hyperlinks>
    <hyperlink ref="B2" r:id="rId1" xr:uid="{6DCBA22B-ED54-4ED5-B689-EB59DEC9980C}"/>
    <hyperlink ref="L2" r:id="rId2" xr:uid="{84CA655E-FC6C-4888-80A7-D17F2A2F32E4}"/>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0B9C-ABD8-421B-8649-892BE359E537}">
  <dimension ref="A1:G94"/>
  <sheetViews>
    <sheetView workbookViewId="0">
      <selection activeCell="F35" sqref="F35"/>
    </sheetView>
  </sheetViews>
  <sheetFormatPr defaultRowHeight="15"/>
  <cols>
    <col min="1" max="5" width="80.7109375" bestFit="1" customWidth="1"/>
    <col min="6" max="6" width="26" customWidth="1"/>
  </cols>
  <sheetData>
    <row r="1" spans="1:6">
      <c r="A1" t="s">
        <v>40</v>
      </c>
      <c r="B1" t="s">
        <v>41</v>
      </c>
      <c r="C1" t="s">
        <v>42</v>
      </c>
      <c r="D1" t="s">
        <v>43</v>
      </c>
      <c r="E1" t="s">
        <v>44</v>
      </c>
      <c r="F1" t="s">
        <v>45</v>
      </c>
    </row>
    <row r="2" spans="1:6">
      <c r="A2" t="s">
        <v>46</v>
      </c>
      <c r="B2" t="s">
        <v>47</v>
      </c>
      <c r="C2" t="s">
        <v>47</v>
      </c>
      <c r="D2" t="s">
        <v>47</v>
      </c>
      <c r="E2" t="s">
        <v>47</v>
      </c>
      <c r="F2" t="s">
        <v>48</v>
      </c>
    </row>
    <row r="3" spans="1:6">
      <c r="B3" t="s">
        <v>49</v>
      </c>
      <c r="C3" t="s">
        <v>50</v>
      </c>
      <c r="D3" t="s">
        <v>51</v>
      </c>
      <c r="E3" t="s">
        <v>51</v>
      </c>
    </row>
    <row r="4" spans="1:6">
      <c r="B4" t="s">
        <v>52</v>
      </c>
      <c r="C4" t="s">
        <v>52</v>
      </c>
      <c r="D4" t="s">
        <v>52</v>
      </c>
      <c r="E4" t="s">
        <v>53</v>
      </c>
    </row>
    <row r="5" spans="1:6">
      <c r="A5" t="s">
        <v>54</v>
      </c>
      <c r="B5" s="61" t="s">
        <v>55</v>
      </c>
      <c r="C5" s="61" t="s">
        <v>55</v>
      </c>
      <c r="D5" s="61" t="s">
        <v>56</v>
      </c>
      <c r="E5" t="s">
        <v>57</v>
      </c>
      <c r="F5" t="e">
        <f>Table_2[[#This Row],[Column3]]/C46</f>
        <v>#VALUE!</v>
      </c>
    </row>
    <row r="6" spans="1:6">
      <c r="A6" t="s">
        <v>58</v>
      </c>
      <c r="B6" s="61" t="s">
        <v>59</v>
      </c>
      <c r="C6" s="61" t="s">
        <v>60</v>
      </c>
      <c r="D6" s="61" t="s">
        <v>61</v>
      </c>
      <c r="E6" t="s">
        <v>57</v>
      </c>
    </row>
    <row r="7" spans="1:6">
      <c r="A7" t="s">
        <v>62</v>
      </c>
      <c r="B7" s="61" t="s">
        <v>63</v>
      </c>
      <c r="C7" s="61" t="s">
        <v>64</v>
      </c>
      <c r="D7" s="61" t="s">
        <v>65</v>
      </c>
      <c r="E7" t="s">
        <v>66</v>
      </c>
    </row>
    <row r="8" spans="1:6">
      <c r="A8" t="s">
        <v>67</v>
      </c>
      <c r="B8" s="61" t="s">
        <v>68</v>
      </c>
      <c r="C8" s="61" t="s">
        <v>69</v>
      </c>
      <c r="D8" s="61" t="s">
        <v>70</v>
      </c>
      <c r="E8" t="s">
        <v>66</v>
      </c>
    </row>
    <row r="9" spans="1:6">
      <c r="A9" t="s">
        <v>71</v>
      </c>
      <c r="B9" s="61" t="s">
        <v>72</v>
      </c>
      <c r="C9" s="61" t="s">
        <v>73</v>
      </c>
      <c r="D9" s="61" t="s">
        <v>74</v>
      </c>
      <c r="E9" t="s">
        <v>75</v>
      </c>
    </row>
    <row r="10" spans="1:6">
      <c r="A10" t="s">
        <v>76</v>
      </c>
      <c r="B10" s="61" t="s">
        <v>77</v>
      </c>
      <c r="C10" s="61" t="s">
        <v>78</v>
      </c>
      <c r="D10" s="61" t="s">
        <v>79</v>
      </c>
      <c r="E10" t="s">
        <v>80</v>
      </c>
    </row>
    <row r="11" spans="1:6">
      <c r="A11" t="s">
        <v>81</v>
      </c>
      <c r="B11" s="61" t="s">
        <v>82</v>
      </c>
      <c r="C11" s="61" t="s">
        <v>83</v>
      </c>
      <c r="D11" s="61" t="s">
        <v>84</v>
      </c>
      <c r="E11" t="s">
        <v>85</v>
      </c>
    </row>
    <row r="12" spans="1:6">
      <c r="A12" t="s">
        <v>86</v>
      </c>
      <c r="B12" s="61" t="s">
        <v>87</v>
      </c>
      <c r="C12" s="61" t="s">
        <v>88</v>
      </c>
      <c r="D12" s="61" t="s">
        <v>89</v>
      </c>
      <c r="E12" t="s">
        <v>66</v>
      </c>
    </row>
    <row r="13" spans="1:6">
      <c r="A13" t="s">
        <v>90</v>
      </c>
      <c r="B13" s="61" t="s">
        <v>91</v>
      </c>
      <c r="C13" s="61" t="s">
        <v>92</v>
      </c>
      <c r="D13" s="61" t="s">
        <v>93</v>
      </c>
      <c r="E13" t="s">
        <v>75</v>
      </c>
    </row>
    <row r="14" spans="1:6">
      <c r="A14" t="s">
        <v>94</v>
      </c>
      <c r="B14" s="61" t="s">
        <v>95</v>
      </c>
      <c r="C14" s="61" t="s">
        <v>96</v>
      </c>
      <c r="D14" s="61" t="s">
        <v>97</v>
      </c>
      <c r="E14" t="s">
        <v>98</v>
      </c>
    </row>
    <row r="15" spans="1:6">
      <c r="A15" t="s">
        <v>99</v>
      </c>
      <c r="B15" s="61" t="s">
        <v>100</v>
      </c>
      <c r="C15" s="61" t="s">
        <v>101</v>
      </c>
      <c r="D15" s="61" t="s">
        <v>102</v>
      </c>
      <c r="E15" t="s">
        <v>103</v>
      </c>
    </row>
    <row r="16" spans="1:6">
      <c r="A16" t="s">
        <v>104</v>
      </c>
      <c r="B16" s="61" t="s">
        <v>105</v>
      </c>
      <c r="C16" s="61" t="s">
        <v>106</v>
      </c>
      <c r="D16" s="61" t="s">
        <v>107</v>
      </c>
      <c r="E16" t="s">
        <v>57</v>
      </c>
    </row>
    <row r="17" spans="1:5">
      <c r="A17" t="s">
        <v>108</v>
      </c>
      <c r="B17" s="61" t="s">
        <v>109</v>
      </c>
      <c r="C17" s="61" t="s">
        <v>110</v>
      </c>
      <c r="D17" s="61" t="s">
        <v>111</v>
      </c>
      <c r="E17" t="s">
        <v>80</v>
      </c>
    </row>
    <row r="18" spans="1:5">
      <c r="A18" t="s">
        <v>112</v>
      </c>
      <c r="B18" s="61" t="s">
        <v>113</v>
      </c>
      <c r="C18" s="61" t="s">
        <v>114</v>
      </c>
      <c r="D18" s="61" t="s">
        <v>115</v>
      </c>
      <c r="E18" t="s">
        <v>116</v>
      </c>
    </row>
    <row r="19" spans="1:5">
      <c r="A19" t="s">
        <v>117</v>
      </c>
      <c r="B19" s="61" t="s">
        <v>118</v>
      </c>
      <c r="C19" s="61" t="s">
        <v>118</v>
      </c>
      <c r="D19" s="61" t="s">
        <v>56</v>
      </c>
      <c r="E19" t="s">
        <v>57</v>
      </c>
    </row>
    <row r="20" spans="1:5">
      <c r="A20" t="s">
        <v>119</v>
      </c>
      <c r="B20" s="61" t="s">
        <v>120</v>
      </c>
      <c r="C20" s="61" t="s">
        <v>120</v>
      </c>
      <c r="D20" s="61" t="s">
        <v>56</v>
      </c>
      <c r="E20" t="s">
        <v>57</v>
      </c>
    </row>
    <row r="21" spans="1:5">
      <c r="A21" t="s">
        <v>121</v>
      </c>
      <c r="B21" s="61" t="s">
        <v>122</v>
      </c>
      <c r="C21" s="61" t="s">
        <v>123</v>
      </c>
      <c r="D21" s="61" t="s">
        <v>124</v>
      </c>
      <c r="E21" t="s">
        <v>116</v>
      </c>
    </row>
    <row r="22" spans="1:5">
      <c r="A22" t="s">
        <v>125</v>
      </c>
      <c r="B22" s="61" t="s">
        <v>126</v>
      </c>
      <c r="C22" s="61" t="s">
        <v>127</v>
      </c>
      <c r="D22" s="61" t="s">
        <v>128</v>
      </c>
      <c r="E22" t="s">
        <v>129</v>
      </c>
    </row>
    <row r="23" spans="1:5">
      <c r="A23" t="s">
        <v>130</v>
      </c>
      <c r="B23" s="61" t="s">
        <v>131</v>
      </c>
      <c r="C23" s="61" t="s">
        <v>132</v>
      </c>
      <c r="D23" s="61" t="s">
        <v>133</v>
      </c>
      <c r="E23" t="s">
        <v>57</v>
      </c>
    </row>
    <row r="24" spans="1:5">
      <c r="A24" t="s">
        <v>134</v>
      </c>
      <c r="B24" s="61" t="s">
        <v>135</v>
      </c>
      <c r="C24" s="61" t="s">
        <v>136</v>
      </c>
      <c r="D24" s="61" t="s">
        <v>137</v>
      </c>
      <c r="E24" t="s">
        <v>57</v>
      </c>
    </row>
    <row r="25" spans="1:5">
      <c r="A25" t="s">
        <v>138</v>
      </c>
      <c r="B25" s="61" t="s">
        <v>139</v>
      </c>
      <c r="C25" s="61" t="s">
        <v>140</v>
      </c>
      <c r="D25" s="61" t="s">
        <v>141</v>
      </c>
      <c r="E25" t="s">
        <v>116</v>
      </c>
    </row>
    <row r="26" spans="1:5">
      <c r="A26" t="s">
        <v>142</v>
      </c>
      <c r="B26" s="61" t="s">
        <v>143</v>
      </c>
      <c r="C26" s="61" t="s">
        <v>144</v>
      </c>
      <c r="D26" s="61" t="s">
        <v>145</v>
      </c>
      <c r="E26" t="s">
        <v>116</v>
      </c>
    </row>
    <row r="27" spans="1:5">
      <c r="A27" t="s">
        <v>146</v>
      </c>
      <c r="B27" s="61" t="s">
        <v>147</v>
      </c>
      <c r="C27" s="61" t="s">
        <v>148</v>
      </c>
      <c r="D27" s="61" t="s">
        <v>149</v>
      </c>
      <c r="E27" t="s">
        <v>57</v>
      </c>
    </row>
    <row r="28" spans="1:5">
      <c r="A28" t="s">
        <v>150</v>
      </c>
      <c r="B28" s="61" t="s">
        <v>151</v>
      </c>
      <c r="C28" s="61" t="s">
        <v>151</v>
      </c>
      <c r="D28" s="61" t="s">
        <v>56</v>
      </c>
      <c r="E28" t="s">
        <v>57</v>
      </c>
    </row>
    <row r="29" spans="1:5">
      <c r="A29" t="s">
        <v>152</v>
      </c>
      <c r="B29" s="61" t="s">
        <v>153</v>
      </c>
      <c r="C29" s="61" t="s">
        <v>154</v>
      </c>
      <c r="D29" s="61" t="s">
        <v>155</v>
      </c>
      <c r="E29" t="s">
        <v>103</v>
      </c>
    </row>
    <row r="30" spans="1:5">
      <c r="A30" t="s">
        <v>156</v>
      </c>
      <c r="B30" s="61" t="s">
        <v>157</v>
      </c>
      <c r="C30" s="61" t="s">
        <v>158</v>
      </c>
      <c r="D30" s="61" t="s">
        <v>159</v>
      </c>
      <c r="E30" t="s">
        <v>160</v>
      </c>
    </row>
    <row r="31" spans="1:5">
      <c r="A31" t="s">
        <v>161</v>
      </c>
      <c r="B31" s="61" t="s">
        <v>162</v>
      </c>
      <c r="C31" s="61" t="s">
        <v>163</v>
      </c>
      <c r="D31" s="61" t="s">
        <v>164</v>
      </c>
      <c r="E31" t="s">
        <v>57</v>
      </c>
    </row>
    <row r="32" spans="1:5">
      <c r="A32" t="s">
        <v>165</v>
      </c>
      <c r="B32" s="61" t="s">
        <v>166</v>
      </c>
      <c r="C32" s="61" t="s">
        <v>167</v>
      </c>
      <c r="D32" s="61" t="s">
        <v>168</v>
      </c>
      <c r="E32" t="s">
        <v>169</v>
      </c>
    </row>
    <row r="33" spans="1:5">
      <c r="A33" t="s">
        <v>170</v>
      </c>
      <c r="B33" s="61" t="s">
        <v>171</v>
      </c>
      <c r="C33" s="61" t="s">
        <v>172</v>
      </c>
      <c r="D33" s="61" t="s">
        <v>173</v>
      </c>
      <c r="E33" t="s">
        <v>116</v>
      </c>
    </row>
    <row r="34" spans="1:5">
      <c r="A34" t="s">
        <v>174</v>
      </c>
      <c r="B34" s="61" t="s">
        <v>175</v>
      </c>
      <c r="C34" s="61" t="s">
        <v>176</v>
      </c>
      <c r="D34" s="61" t="s">
        <v>177</v>
      </c>
      <c r="E34" t="s">
        <v>116</v>
      </c>
    </row>
    <row r="35" spans="1:5">
      <c r="A35" t="s">
        <v>178</v>
      </c>
      <c r="B35" s="61" t="s">
        <v>179</v>
      </c>
      <c r="C35" s="61" t="s">
        <v>179</v>
      </c>
      <c r="D35" s="61" t="s">
        <v>56</v>
      </c>
      <c r="E35" t="s">
        <v>57</v>
      </c>
    </row>
    <row r="36" spans="1:5">
      <c r="A36" t="s">
        <v>180</v>
      </c>
      <c r="B36" s="61" t="s">
        <v>181</v>
      </c>
      <c r="C36" s="61" t="s">
        <v>181</v>
      </c>
      <c r="D36" s="61" t="s">
        <v>56</v>
      </c>
      <c r="E36" t="s">
        <v>57</v>
      </c>
    </row>
    <row r="37" spans="1:5">
      <c r="A37" t="s">
        <v>182</v>
      </c>
      <c r="B37" s="61" t="s">
        <v>183</v>
      </c>
      <c r="C37" s="61" t="s">
        <v>184</v>
      </c>
      <c r="D37" s="61" t="s">
        <v>185</v>
      </c>
      <c r="E37" t="s">
        <v>186</v>
      </c>
    </row>
    <row r="38" spans="1:5">
      <c r="A38" t="s">
        <v>187</v>
      </c>
      <c r="B38" s="61" t="s">
        <v>188</v>
      </c>
      <c r="C38" s="61" t="s">
        <v>189</v>
      </c>
      <c r="D38" s="61" t="s">
        <v>190</v>
      </c>
      <c r="E38" t="s">
        <v>191</v>
      </c>
    </row>
    <row r="39" spans="1:5">
      <c r="A39" t="s">
        <v>192</v>
      </c>
      <c r="B39" s="61" t="s">
        <v>193</v>
      </c>
      <c r="C39" s="61" t="s">
        <v>194</v>
      </c>
      <c r="D39" s="61" t="s">
        <v>195</v>
      </c>
      <c r="E39" t="s">
        <v>116</v>
      </c>
    </row>
    <row r="40" spans="1:5">
      <c r="A40" t="s">
        <v>196</v>
      </c>
      <c r="B40" s="61" t="s">
        <v>197</v>
      </c>
      <c r="C40" s="61" t="s">
        <v>198</v>
      </c>
      <c r="D40" s="61" t="s">
        <v>149</v>
      </c>
      <c r="E40" t="s">
        <v>116</v>
      </c>
    </row>
    <row r="41" spans="1:5">
      <c r="A41" t="s">
        <v>199</v>
      </c>
      <c r="B41" s="61" t="s">
        <v>200</v>
      </c>
      <c r="C41" s="61" t="s">
        <v>200</v>
      </c>
      <c r="D41" s="61" t="s">
        <v>56</v>
      </c>
      <c r="E41" t="s">
        <v>57</v>
      </c>
    </row>
    <row r="42" spans="1:5">
      <c r="A42" t="s">
        <v>201</v>
      </c>
      <c r="B42" s="61" t="s">
        <v>202</v>
      </c>
      <c r="C42" s="61" t="s">
        <v>202</v>
      </c>
      <c r="D42" s="61" t="s">
        <v>56</v>
      </c>
      <c r="E42" t="s">
        <v>57</v>
      </c>
    </row>
    <row r="43" spans="1:5">
      <c r="A43" t="s">
        <v>203</v>
      </c>
      <c r="B43" s="61" t="s">
        <v>204</v>
      </c>
      <c r="C43" s="61" t="s">
        <v>205</v>
      </c>
      <c r="D43" s="61" t="s">
        <v>206</v>
      </c>
      <c r="E43" t="s">
        <v>207</v>
      </c>
    </row>
    <row r="44" spans="1:5">
      <c r="A44" t="s">
        <v>208</v>
      </c>
      <c r="B44" s="61" t="s">
        <v>209</v>
      </c>
      <c r="C44" s="61" t="s">
        <v>209</v>
      </c>
      <c r="D44" s="61" t="s">
        <v>56</v>
      </c>
      <c r="E44" t="s">
        <v>57</v>
      </c>
    </row>
    <row r="45" spans="1:5">
      <c r="A45" t="s">
        <v>210</v>
      </c>
      <c r="B45" s="61" t="s">
        <v>211</v>
      </c>
      <c r="C45" s="61" t="s">
        <v>212</v>
      </c>
      <c r="D45" s="61" t="s">
        <v>213</v>
      </c>
      <c r="E45" t="s">
        <v>80</v>
      </c>
    </row>
    <row r="46" spans="1:5">
      <c r="A46" t="s">
        <v>214</v>
      </c>
      <c r="B46" s="61" t="s">
        <v>215</v>
      </c>
      <c r="C46" s="61" t="s">
        <v>216</v>
      </c>
      <c r="D46" s="61" t="s">
        <v>217</v>
      </c>
      <c r="E46" t="s">
        <v>218</v>
      </c>
    </row>
    <row r="47" spans="1:5">
      <c r="A47" t="s">
        <v>219</v>
      </c>
      <c r="B47" t="s">
        <v>219</v>
      </c>
      <c r="C47" t="s">
        <v>219</v>
      </c>
      <c r="D47" t="s">
        <v>219</v>
      </c>
      <c r="E47" t="s">
        <v>219</v>
      </c>
    </row>
    <row r="48" spans="1:5">
      <c r="A48" t="s">
        <v>220</v>
      </c>
      <c r="B48" t="s">
        <v>220</v>
      </c>
      <c r="C48" t="s">
        <v>220</v>
      </c>
      <c r="D48" t="s">
        <v>220</v>
      </c>
      <c r="E48" t="s">
        <v>220</v>
      </c>
    </row>
    <row r="49" spans="1:6">
      <c r="A49" t="s">
        <v>221</v>
      </c>
      <c r="B49" t="s">
        <v>221</v>
      </c>
      <c r="C49" t="s">
        <v>221</v>
      </c>
      <c r="D49" t="s">
        <v>221</v>
      </c>
      <c r="E49" t="s">
        <v>221</v>
      </c>
    </row>
    <row r="52" spans="1:6">
      <c r="A52" t="s">
        <v>54</v>
      </c>
      <c r="B52" s="61">
        <v>1687</v>
      </c>
      <c r="C52" s="61">
        <v>1687</v>
      </c>
      <c r="D52" s="61" t="s">
        <v>56</v>
      </c>
      <c r="E52" t="s">
        <v>57</v>
      </c>
      <c r="F52" t="s">
        <v>222</v>
      </c>
    </row>
    <row r="53" spans="1:6">
      <c r="A53" t="s">
        <v>58</v>
      </c>
      <c r="B53" s="61">
        <v>33012</v>
      </c>
      <c r="C53" s="61">
        <v>33002</v>
      </c>
      <c r="D53" s="61" t="s">
        <v>61</v>
      </c>
      <c r="E53" t="s">
        <v>57</v>
      </c>
      <c r="F53">
        <f t="shared" ref="F53:F93" si="0">C53/$C$94</f>
        <v>2.4081229089821188E-2</v>
      </c>
    </row>
    <row r="54" spans="1:6">
      <c r="A54" t="s">
        <v>62</v>
      </c>
      <c r="B54" s="61">
        <v>57564</v>
      </c>
      <c r="C54" s="9">
        <v>57061</v>
      </c>
      <c r="D54" s="61" t="s">
        <v>65</v>
      </c>
      <c r="E54" t="s">
        <v>66</v>
      </c>
      <c r="F54">
        <f t="shared" si="0"/>
        <v>4.1636840588276068E-2</v>
      </c>
    </row>
    <row r="55" spans="1:6">
      <c r="A55" t="s">
        <v>67</v>
      </c>
      <c r="B55" s="61">
        <v>11601</v>
      </c>
      <c r="C55" s="9">
        <v>11497</v>
      </c>
      <c r="D55" s="61" t="s">
        <v>70</v>
      </c>
      <c r="E55" t="s">
        <v>66</v>
      </c>
      <c r="F55">
        <f t="shared" si="0"/>
        <v>8.3892458289095886E-3</v>
      </c>
    </row>
    <row r="56" spans="1:6">
      <c r="A56" t="s">
        <v>71</v>
      </c>
      <c r="B56" s="9">
        <v>17914</v>
      </c>
      <c r="C56" s="9">
        <v>17604</v>
      </c>
      <c r="D56" s="61" t="s">
        <v>74</v>
      </c>
      <c r="E56" t="s">
        <v>75</v>
      </c>
      <c r="F56">
        <f t="shared" si="0"/>
        <v>1.2845462605212176E-2</v>
      </c>
    </row>
    <row r="57" spans="1:6">
      <c r="A57" t="s">
        <v>76</v>
      </c>
      <c r="B57" s="9">
        <v>65282</v>
      </c>
      <c r="C57" s="9">
        <v>64996</v>
      </c>
      <c r="D57" s="61" t="s">
        <v>79</v>
      </c>
      <c r="E57" t="s">
        <v>80</v>
      </c>
      <c r="F57">
        <f t="shared" si="0"/>
        <v>4.7426930668505486E-2</v>
      </c>
    </row>
    <row r="58" spans="1:6">
      <c r="A58" t="s">
        <v>81</v>
      </c>
      <c r="B58" s="9">
        <v>94270</v>
      </c>
      <c r="C58" s="9">
        <v>92557</v>
      </c>
      <c r="D58" s="61" t="s">
        <v>84</v>
      </c>
      <c r="E58" t="s">
        <v>85</v>
      </c>
      <c r="F58">
        <f t="shared" si="0"/>
        <v>6.7537916516168112E-2</v>
      </c>
    </row>
    <row r="59" spans="1:6">
      <c r="A59" t="s">
        <v>86</v>
      </c>
      <c r="B59" s="61">
        <v>134645</v>
      </c>
      <c r="C59" s="61">
        <v>133449</v>
      </c>
      <c r="D59" s="61" t="s">
        <v>89</v>
      </c>
      <c r="E59" t="s">
        <v>66</v>
      </c>
      <c r="F59">
        <f t="shared" si="0"/>
        <v>9.7376399636614389E-2</v>
      </c>
    </row>
    <row r="60" spans="1:6">
      <c r="A60" t="s">
        <v>90</v>
      </c>
      <c r="B60" s="9">
        <v>14496</v>
      </c>
      <c r="C60" s="9">
        <v>14247</v>
      </c>
      <c r="D60" s="61" t="s">
        <v>93</v>
      </c>
      <c r="E60" t="s">
        <v>75</v>
      </c>
      <c r="F60">
        <f t="shared" si="0"/>
        <v>1.0395893304729486E-2</v>
      </c>
    </row>
    <row r="61" spans="1:6">
      <c r="A61" t="s">
        <v>94</v>
      </c>
      <c r="B61" s="61">
        <v>431544</v>
      </c>
      <c r="C61" s="61"/>
      <c r="D61" s="61" t="s">
        <v>97</v>
      </c>
      <c r="E61" t="s">
        <v>98</v>
      </c>
      <c r="F61">
        <f t="shared" si="0"/>
        <v>0</v>
      </c>
    </row>
    <row r="62" spans="1:6">
      <c r="A62" t="s">
        <v>99</v>
      </c>
      <c r="B62" s="9">
        <v>35450</v>
      </c>
      <c r="C62" s="9">
        <v>35381</v>
      </c>
      <c r="D62" s="61" t="s">
        <v>102</v>
      </c>
      <c r="E62" t="s">
        <v>103</v>
      </c>
      <c r="F62">
        <f t="shared" si="0"/>
        <v>2.5817161578903201E-2</v>
      </c>
    </row>
    <row r="63" spans="1:6">
      <c r="A63" t="s">
        <v>104</v>
      </c>
      <c r="B63" s="61">
        <v>126657</v>
      </c>
      <c r="C63" s="61">
        <v>126613</v>
      </c>
      <c r="D63" s="61" t="s">
        <v>107</v>
      </c>
      <c r="E63" t="s">
        <v>57</v>
      </c>
      <c r="F63">
        <f t="shared" si="0"/>
        <v>9.2388238856721719E-2</v>
      </c>
    </row>
    <row r="64" spans="1:6">
      <c r="A64" t="s">
        <v>108</v>
      </c>
      <c r="B64" s="9">
        <v>84434</v>
      </c>
      <c r="C64" s="9">
        <v>84105</v>
      </c>
      <c r="D64" s="61" t="s">
        <v>111</v>
      </c>
      <c r="E64" t="s">
        <v>80</v>
      </c>
      <c r="F64">
        <f t="shared" si="0"/>
        <v>6.1370576710484549E-2</v>
      </c>
    </row>
    <row r="65" spans="1:6">
      <c r="A65" t="s">
        <v>112</v>
      </c>
      <c r="B65" s="61">
        <v>169433</v>
      </c>
      <c r="C65" s="61">
        <v>169322</v>
      </c>
      <c r="D65" s="61" t="s">
        <v>115</v>
      </c>
      <c r="E65" t="s">
        <v>116</v>
      </c>
      <c r="F65">
        <f t="shared" si="0"/>
        <v>0.12355256869119155</v>
      </c>
    </row>
    <row r="66" spans="1:6">
      <c r="A66" t="s">
        <v>117</v>
      </c>
      <c r="B66" s="9">
        <v>9169</v>
      </c>
      <c r="C66" s="9">
        <v>9169</v>
      </c>
      <c r="D66" s="61" t="s">
        <v>56</v>
      </c>
      <c r="E66" t="s">
        <v>57</v>
      </c>
      <c r="F66">
        <f t="shared" si="0"/>
        <v>6.6905275293791429E-3</v>
      </c>
    </row>
    <row r="67" spans="1:6">
      <c r="A67" t="s">
        <v>119</v>
      </c>
      <c r="B67" s="9">
        <v>4279</v>
      </c>
      <c r="C67" s="9">
        <v>4279</v>
      </c>
      <c r="D67" s="61" t="s">
        <v>56</v>
      </c>
      <c r="E67" t="s">
        <v>57</v>
      </c>
      <c r="F67">
        <f t="shared" si="0"/>
        <v>3.122343472375761E-3</v>
      </c>
    </row>
    <row r="68" spans="1:6">
      <c r="A68" t="s">
        <v>121</v>
      </c>
      <c r="B68" s="61">
        <v>433746</v>
      </c>
      <c r="C68" s="61"/>
      <c r="D68" s="61" t="s">
        <v>124</v>
      </c>
      <c r="E68" t="s">
        <v>116</v>
      </c>
      <c r="F68">
        <f t="shared" si="0"/>
        <v>0</v>
      </c>
    </row>
    <row r="69" spans="1:6">
      <c r="A69" t="s">
        <v>125</v>
      </c>
      <c r="B69" s="9">
        <v>65604</v>
      </c>
      <c r="C69" s="9">
        <v>65194</v>
      </c>
      <c r="D69" s="61" t="s">
        <v>128</v>
      </c>
      <c r="E69" t="s">
        <v>129</v>
      </c>
      <c r="F69">
        <f t="shared" si="0"/>
        <v>4.7571409286764517E-2</v>
      </c>
    </row>
    <row r="70" spans="1:6">
      <c r="A70" t="s">
        <v>130</v>
      </c>
      <c r="B70" s="9">
        <v>68609</v>
      </c>
      <c r="C70" s="9">
        <v>68576</v>
      </c>
      <c r="D70" s="61" t="s">
        <v>133</v>
      </c>
      <c r="E70" t="s">
        <v>57</v>
      </c>
      <c r="F70">
        <f t="shared" si="0"/>
        <v>5.0039220837027387E-2</v>
      </c>
    </row>
    <row r="71" spans="1:6">
      <c r="A71" t="s">
        <v>134</v>
      </c>
      <c r="B71" s="9">
        <v>67159</v>
      </c>
      <c r="C71" s="9">
        <v>67133</v>
      </c>
      <c r="D71" s="61" t="s">
        <v>137</v>
      </c>
      <c r="E71" t="s">
        <v>57</v>
      </c>
      <c r="F71">
        <f t="shared" si="0"/>
        <v>4.8986278179715348E-2</v>
      </c>
    </row>
    <row r="72" spans="1:6">
      <c r="A72" t="s">
        <v>138</v>
      </c>
      <c r="B72" s="9">
        <v>25028</v>
      </c>
      <c r="C72" s="9">
        <v>25007</v>
      </c>
      <c r="D72" s="61" t="s">
        <v>141</v>
      </c>
      <c r="E72" t="s">
        <v>116</v>
      </c>
      <c r="F72">
        <f t="shared" si="0"/>
        <v>1.8247357610119339E-2</v>
      </c>
    </row>
    <row r="73" spans="1:6">
      <c r="A73" t="s">
        <v>142</v>
      </c>
      <c r="B73" s="61">
        <v>103794</v>
      </c>
      <c r="C73" s="61">
        <v>103718</v>
      </c>
      <c r="D73" s="61" t="s">
        <v>145</v>
      </c>
      <c r="E73" t="s">
        <v>116</v>
      </c>
      <c r="F73">
        <f t="shared" si="0"/>
        <v>7.5681986508032068E-2</v>
      </c>
    </row>
    <row r="74" spans="1:6">
      <c r="A74" t="s">
        <v>146</v>
      </c>
      <c r="B74" s="9">
        <v>2806</v>
      </c>
      <c r="C74" s="9">
        <v>2805</v>
      </c>
      <c r="D74" s="61" t="s">
        <v>149</v>
      </c>
      <c r="E74" t="s">
        <v>57</v>
      </c>
      <c r="F74">
        <f t="shared" si="0"/>
        <v>2.0467804253362959E-3</v>
      </c>
    </row>
    <row r="75" spans="1:6">
      <c r="A75" t="s">
        <v>150</v>
      </c>
      <c r="B75">
        <v>58</v>
      </c>
      <c r="C75">
        <v>58</v>
      </c>
      <c r="D75" s="61" t="s">
        <v>56</v>
      </c>
      <c r="E75" t="s">
        <v>57</v>
      </c>
      <c r="F75">
        <f t="shared" si="0"/>
        <v>4.2322019490019664E-5</v>
      </c>
    </row>
    <row r="76" spans="1:6">
      <c r="A76" t="s">
        <v>152</v>
      </c>
      <c r="B76" s="61">
        <v>333043</v>
      </c>
      <c r="C76" s="61"/>
      <c r="D76" s="61" t="s">
        <v>155</v>
      </c>
      <c r="E76" t="s">
        <v>103</v>
      </c>
      <c r="F76">
        <f t="shared" si="0"/>
        <v>0</v>
      </c>
    </row>
    <row r="77" spans="1:6">
      <c r="A77" t="s">
        <v>156</v>
      </c>
      <c r="B77" s="9">
        <v>36635</v>
      </c>
      <c r="C77" s="9">
        <v>35873</v>
      </c>
      <c r="D77" s="61" t="s">
        <v>159</v>
      </c>
      <c r="E77" t="s">
        <v>160</v>
      </c>
      <c r="F77">
        <f t="shared" si="0"/>
        <v>2.6176169054577161E-2</v>
      </c>
    </row>
    <row r="78" spans="1:6">
      <c r="A78" t="s">
        <v>161</v>
      </c>
      <c r="B78" s="9">
        <v>23858</v>
      </c>
      <c r="C78" s="9">
        <v>23850</v>
      </c>
      <c r="D78" s="61" t="s">
        <v>164</v>
      </c>
      <c r="E78" t="s">
        <v>57</v>
      </c>
      <c r="F78">
        <f t="shared" si="0"/>
        <v>1.7403106290292569E-2</v>
      </c>
    </row>
    <row r="79" spans="1:6">
      <c r="A79" t="s">
        <v>165</v>
      </c>
      <c r="B79" s="9">
        <v>12006</v>
      </c>
      <c r="C79" s="9">
        <v>11099</v>
      </c>
      <c r="D79" s="61" t="s">
        <v>168</v>
      </c>
      <c r="E79" t="s">
        <v>169</v>
      </c>
      <c r="F79">
        <f t="shared" si="0"/>
        <v>8.0988292124091078E-3</v>
      </c>
    </row>
    <row r="80" spans="1:6">
      <c r="A80" t="s">
        <v>170</v>
      </c>
      <c r="B80" s="9">
        <v>39074</v>
      </c>
      <c r="C80" s="9">
        <v>39028</v>
      </c>
      <c r="D80" s="61" t="s">
        <v>173</v>
      </c>
      <c r="E80" t="s">
        <v>116</v>
      </c>
      <c r="F80">
        <f t="shared" si="0"/>
        <v>2.8478340976835992E-2</v>
      </c>
    </row>
    <row r="81" spans="1:7">
      <c r="A81" t="s">
        <v>174</v>
      </c>
      <c r="B81" s="9">
        <v>55133</v>
      </c>
      <c r="C81" s="9">
        <v>55066</v>
      </c>
      <c r="D81" s="61" t="s">
        <v>177</v>
      </c>
      <c r="E81" t="s">
        <v>116</v>
      </c>
      <c r="F81">
        <f t="shared" si="0"/>
        <v>4.0181109055817635E-2</v>
      </c>
    </row>
    <row r="82" spans="1:7">
      <c r="A82" t="s">
        <v>178</v>
      </c>
      <c r="B82">
        <v>539</v>
      </c>
      <c r="C82">
        <v>539</v>
      </c>
      <c r="D82" s="61" t="s">
        <v>56</v>
      </c>
      <c r="E82" t="s">
        <v>57</v>
      </c>
      <c r="F82">
        <f t="shared" si="0"/>
        <v>3.933029052607E-4</v>
      </c>
    </row>
    <row r="83" spans="1:7">
      <c r="A83" t="s">
        <v>180</v>
      </c>
      <c r="B83">
        <v>318</v>
      </c>
      <c r="C83">
        <v>318</v>
      </c>
      <c r="D83" s="61" t="s">
        <v>56</v>
      </c>
      <c r="E83" t="s">
        <v>57</v>
      </c>
      <c r="F83">
        <f t="shared" si="0"/>
        <v>2.3204141720390093E-4</v>
      </c>
    </row>
    <row r="84" spans="1:7">
      <c r="A84" t="s">
        <v>182</v>
      </c>
      <c r="B84" s="61">
        <v>167298</v>
      </c>
      <c r="C84" s="61"/>
      <c r="D84" s="61">
        <v>1789</v>
      </c>
      <c r="E84" t="s">
        <v>186</v>
      </c>
      <c r="F84">
        <f t="shared" si="0"/>
        <v>0</v>
      </c>
    </row>
    <row r="85" spans="1:7">
      <c r="A85" t="s">
        <v>187</v>
      </c>
      <c r="B85">
        <v>823</v>
      </c>
      <c r="C85">
        <v>803</v>
      </c>
      <c r="D85" s="61" t="s">
        <v>190</v>
      </c>
      <c r="E85" t="s">
        <v>191</v>
      </c>
      <c r="F85">
        <f t="shared" si="0"/>
        <v>5.8594106293941017E-4</v>
      </c>
    </row>
    <row r="86" spans="1:7">
      <c r="A86" t="s">
        <v>192</v>
      </c>
      <c r="B86" s="9">
        <v>10619</v>
      </c>
      <c r="C86" s="9">
        <v>10612</v>
      </c>
      <c r="D86" s="61" t="s">
        <v>195</v>
      </c>
      <c r="E86" t="s">
        <v>116</v>
      </c>
      <c r="F86">
        <f t="shared" si="0"/>
        <v>7.7434701866911839E-3</v>
      </c>
    </row>
    <row r="87" spans="1:7">
      <c r="A87" t="s">
        <v>196</v>
      </c>
      <c r="B87">
        <v>926</v>
      </c>
      <c r="C87">
        <v>925</v>
      </c>
      <c r="D87" s="61" t="s">
        <v>149</v>
      </c>
      <c r="E87" t="s">
        <v>116</v>
      </c>
      <c r="F87">
        <f t="shared" si="0"/>
        <v>6.749632418666929E-4</v>
      </c>
    </row>
    <row r="88" spans="1:7">
      <c r="A88" t="s">
        <v>199</v>
      </c>
      <c r="B88" s="9">
        <v>2050</v>
      </c>
      <c r="C88" s="9">
        <v>2050</v>
      </c>
      <c r="D88" s="61" t="s">
        <v>56</v>
      </c>
      <c r="E88" t="s">
        <v>57</v>
      </c>
      <c r="F88">
        <f t="shared" si="0"/>
        <v>1.4958644819748331E-3</v>
      </c>
    </row>
    <row r="89" spans="1:7">
      <c r="A89" t="s">
        <v>201</v>
      </c>
      <c r="B89">
        <v>592</v>
      </c>
      <c r="C89">
        <v>592</v>
      </c>
      <c r="D89" s="61" t="s">
        <v>56</v>
      </c>
      <c r="E89" t="s">
        <v>57</v>
      </c>
      <c r="F89">
        <f t="shared" si="0"/>
        <v>4.3197647479468348E-4</v>
      </c>
    </row>
    <row r="90" spans="1:7">
      <c r="A90" t="s">
        <v>203</v>
      </c>
      <c r="B90">
        <v>844</v>
      </c>
      <c r="C90">
        <v>802</v>
      </c>
      <c r="D90" s="61" t="s">
        <v>206</v>
      </c>
      <c r="E90" t="s">
        <v>207</v>
      </c>
      <c r="F90">
        <f t="shared" si="0"/>
        <v>5.8521137294820301E-4</v>
      </c>
    </row>
    <row r="91" spans="1:7">
      <c r="A91" t="s">
        <v>208</v>
      </c>
      <c r="B91" s="9">
        <v>1428</v>
      </c>
      <c r="C91" s="9">
        <v>1428</v>
      </c>
      <c r="D91" s="61" t="s">
        <v>56</v>
      </c>
      <c r="E91" t="s">
        <v>57</v>
      </c>
      <c r="F91">
        <f t="shared" si="0"/>
        <v>1.0419973074439325E-3</v>
      </c>
    </row>
    <row r="92" spans="1:7">
      <c r="A92" t="s">
        <v>210</v>
      </c>
      <c r="B92" s="9">
        <v>17289</v>
      </c>
      <c r="C92" s="9"/>
      <c r="D92" s="61" t="s">
        <v>213</v>
      </c>
      <c r="E92" t="s">
        <v>80</v>
      </c>
      <c r="F92">
        <f t="shared" si="0"/>
        <v>0</v>
      </c>
      <c r="G92">
        <f>SUM(F52:F92)</f>
        <v>0.99876901298483345</v>
      </c>
    </row>
    <row r="93" spans="1:7">
      <c r="A93" t="s">
        <v>214</v>
      </c>
      <c r="B93" s="61">
        <v>1382920</v>
      </c>
      <c r="C93" s="61">
        <v>1375571</v>
      </c>
      <c r="D93" s="61" t="s">
        <v>217</v>
      </c>
      <c r="E93" t="s">
        <v>218</v>
      </c>
      <c r="F93">
        <f t="shared" si="0"/>
        <v>1.0037403908949283</v>
      </c>
    </row>
    <row r="94" spans="1:7">
      <c r="C94" s="61">
        <f>SUM(C52:C92)</f>
        <v>1370445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3077-F572-4797-B970-D98B85392146}">
  <dimension ref="A1:AJ36"/>
  <sheetViews>
    <sheetView topLeftCell="H1" workbookViewId="0">
      <selection activeCell="AH17" sqref="AH17"/>
    </sheetView>
  </sheetViews>
  <sheetFormatPr defaultRowHeight="15" customHeight="1"/>
  <cols>
    <col min="12" max="12" width="9.42578125" bestFit="1" customWidth="1"/>
  </cols>
  <sheetData>
    <row r="1" spans="1:36" ht="15" customHeight="1">
      <c r="A1" s="69" t="s">
        <v>223</v>
      </c>
    </row>
    <row r="2" spans="1:36" ht="15" customHeight="1">
      <c r="A2" s="70" t="s">
        <v>224</v>
      </c>
    </row>
    <row r="3" spans="1:36">
      <c r="A3" s="55" t="s">
        <v>225</v>
      </c>
      <c r="B3" s="55">
        <v>2016</v>
      </c>
      <c r="C3" s="55">
        <v>2017</v>
      </c>
      <c r="D3" s="55">
        <v>2018</v>
      </c>
      <c r="E3" s="55">
        <v>2019</v>
      </c>
      <c r="F3" s="55">
        <v>2020</v>
      </c>
      <c r="G3" s="68">
        <v>2021</v>
      </c>
      <c r="H3" s="68">
        <v>2022</v>
      </c>
      <c r="I3" s="68">
        <v>2023</v>
      </c>
      <c r="J3" s="68">
        <v>2024</v>
      </c>
      <c r="K3" s="68">
        <v>2025</v>
      </c>
      <c r="L3" s="68">
        <v>2026</v>
      </c>
      <c r="M3" s="68">
        <v>2027</v>
      </c>
      <c r="N3" s="68">
        <v>2028</v>
      </c>
      <c r="O3" s="68">
        <v>2029</v>
      </c>
      <c r="P3" s="68">
        <v>2030</v>
      </c>
    </row>
    <row r="4" spans="1:36">
      <c r="A4" t="s">
        <v>54</v>
      </c>
      <c r="G4" s="67"/>
      <c r="H4" s="67"/>
      <c r="I4" s="67"/>
      <c r="J4" s="67"/>
      <c r="K4" s="67"/>
      <c r="L4" s="67"/>
      <c r="M4" s="67"/>
      <c r="N4" s="67"/>
      <c r="O4" s="67"/>
      <c r="P4" s="67"/>
    </row>
    <row r="5" spans="1:36">
      <c r="A5" t="s">
        <v>58</v>
      </c>
      <c r="G5" s="67"/>
      <c r="H5" s="67"/>
      <c r="I5" s="67"/>
      <c r="J5" s="67"/>
      <c r="K5" s="67"/>
      <c r="L5" s="67"/>
      <c r="M5" s="67"/>
      <c r="N5" s="67"/>
      <c r="O5" s="67"/>
      <c r="P5" s="67"/>
      <c r="AA5" t="s">
        <v>226</v>
      </c>
      <c r="AB5" t="s">
        <v>227</v>
      </c>
      <c r="AC5" t="s">
        <v>228</v>
      </c>
      <c r="AD5" t="s">
        <v>229</v>
      </c>
      <c r="AE5" t="s">
        <v>230</v>
      </c>
      <c r="AF5" t="s">
        <v>231</v>
      </c>
      <c r="AG5" t="s">
        <v>232</v>
      </c>
      <c r="AH5" t="s">
        <v>233</v>
      </c>
    </row>
    <row r="6" spans="1:36">
      <c r="A6" t="s">
        <v>62</v>
      </c>
      <c r="G6" s="67"/>
      <c r="H6" s="67"/>
      <c r="I6" s="67"/>
      <c r="J6" s="67"/>
      <c r="K6" s="67"/>
      <c r="L6" s="67"/>
      <c r="M6" s="67"/>
      <c r="N6" s="67"/>
      <c r="O6" s="67"/>
      <c r="P6" s="67"/>
      <c r="AA6">
        <v>2013</v>
      </c>
      <c r="AB6">
        <f>65520+134847</f>
        <v>200367</v>
      </c>
      <c r="AC6">
        <v>134847</v>
      </c>
      <c r="AD6">
        <v>792054</v>
      </c>
      <c r="AE6">
        <v>34228</v>
      </c>
      <c r="AF6">
        <f>AB6+792054+34228</f>
        <v>1026649</v>
      </c>
      <c r="AG6">
        <f>AE6+AD6+AB6</f>
        <v>1026649</v>
      </c>
      <c r="AH6">
        <f>AB6/AG6</f>
        <v>0.1951660207139928</v>
      </c>
    </row>
    <row r="7" spans="1:36">
      <c r="A7" t="s">
        <v>67</v>
      </c>
      <c r="G7" s="67"/>
      <c r="H7" s="67"/>
      <c r="I7" s="67"/>
      <c r="J7" s="67"/>
      <c r="K7" s="67"/>
      <c r="L7" s="67"/>
      <c r="M7" s="67"/>
      <c r="N7" s="67"/>
      <c r="O7" s="67"/>
      <c r="P7" s="67"/>
      <c r="AA7">
        <v>2014</v>
      </c>
      <c r="AB7">
        <f>61785+129244</f>
        <v>191029</v>
      </c>
      <c r="AC7">
        <v>129244</v>
      </c>
      <c r="AD7">
        <v>877941</v>
      </c>
      <c r="AE7">
        <v>36102</v>
      </c>
      <c r="AG7">
        <f t="shared" ref="AG7:AG15" si="0">AE7+AD7+AB7</f>
        <v>1105072</v>
      </c>
      <c r="AH7">
        <f t="shared" ref="AH7:AH15" si="1">AB7/AG7</f>
        <v>0.1728656594321456</v>
      </c>
    </row>
    <row r="8" spans="1:36">
      <c r="A8" t="s">
        <v>71</v>
      </c>
      <c r="G8" s="67"/>
      <c r="H8" s="67"/>
      <c r="I8" s="67"/>
      <c r="J8" s="67"/>
      <c r="K8" s="67"/>
      <c r="L8" s="67"/>
      <c r="M8" s="67"/>
      <c r="N8" s="67"/>
      <c r="O8" s="67"/>
      <c r="P8" s="67"/>
      <c r="AA8">
        <v>2015</v>
      </c>
      <c r="AB8">
        <f>65781+121377</f>
        <v>187158</v>
      </c>
      <c r="AC8">
        <v>121377</v>
      </c>
      <c r="AD8">
        <v>943013</v>
      </c>
      <c r="AE8">
        <v>37413</v>
      </c>
      <c r="AG8">
        <f t="shared" si="0"/>
        <v>1167584</v>
      </c>
      <c r="AH8">
        <f t="shared" si="1"/>
        <v>0.16029510510592815</v>
      </c>
    </row>
    <row r="9" spans="1:36">
      <c r="A9" t="s">
        <v>76</v>
      </c>
      <c r="G9" s="67"/>
      <c r="H9" s="67"/>
      <c r="I9" s="67"/>
      <c r="J9" s="67"/>
      <c r="K9" s="67"/>
      <c r="L9" s="67"/>
      <c r="M9" s="67"/>
      <c r="N9" s="67"/>
      <c r="O9" s="67"/>
      <c r="P9" s="67"/>
      <c r="AA9">
        <v>2016</v>
      </c>
      <c r="AB9">
        <f>81548+122378</f>
        <v>203926</v>
      </c>
      <c r="AC9">
        <v>122378</v>
      </c>
      <c r="AD9">
        <v>993516</v>
      </c>
      <c r="AE9">
        <v>37916</v>
      </c>
      <c r="AG9">
        <f t="shared" si="0"/>
        <v>1235358</v>
      </c>
      <c r="AH9">
        <f t="shared" si="1"/>
        <v>0.16507441567545603</v>
      </c>
    </row>
    <row r="10" spans="1:36">
      <c r="A10" t="s">
        <v>81</v>
      </c>
      <c r="G10" s="67"/>
      <c r="H10" s="67"/>
      <c r="I10" s="67"/>
      <c r="J10" s="67"/>
      <c r="K10" s="67"/>
      <c r="L10" s="67"/>
      <c r="M10" s="67"/>
      <c r="N10" s="67"/>
      <c r="O10" s="67"/>
      <c r="P10" s="67"/>
      <c r="AA10">
        <v>2017</v>
      </c>
      <c r="AB10">
        <f>101839+126123</f>
        <v>227962</v>
      </c>
      <c r="AC10">
        <v>126123</v>
      </c>
      <c r="AD10">
        <v>1037146</v>
      </c>
      <c r="AE10">
        <v>38346</v>
      </c>
      <c r="AG10">
        <f t="shared" si="0"/>
        <v>1303454</v>
      </c>
      <c r="AH10">
        <f t="shared" si="1"/>
        <v>0.17489071344289864</v>
      </c>
    </row>
    <row r="11" spans="1:36">
      <c r="A11" t="s">
        <v>86</v>
      </c>
      <c r="G11" s="67"/>
      <c r="H11" s="67"/>
      <c r="I11" s="67"/>
      <c r="J11" s="67"/>
      <c r="K11" s="67"/>
      <c r="L11" s="67"/>
      <c r="M11" s="67"/>
      <c r="N11" s="67"/>
      <c r="O11" s="67"/>
      <c r="P11" s="67"/>
      <c r="AA11">
        <v>2018</v>
      </c>
      <c r="AB11">
        <f>126759+134894</f>
        <v>261653</v>
      </c>
      <c r="AC11">
        <v>134894</v>
      </c>
      <c r="AD11">
        <v>1072314</v>
      </c>
      <c r="AE11">
        <v>37813</v>
      </c>
      <c r="AG11">
        <f t="shared" si="0"/>
        <v>1371780</v>
      </c>
      <c r="AH11">
        <f t="shared" si="1"/>
        <v>0.19073976876758664</v>
      </c>
    </row>
    <row r="12" spans="1:36">
      <c r="A12" t="s">
        <v>90</v>
      </c>
      <c r="G12" s="67"/>
      <c r="H12" s="67"/>
      <c r="I12" s="67"/>
      <c r="J12" s="67"/>
      <c r="K12" s="67"/>
      <c r="L12" s="67"/>
      <c r="M12" s="67"/>
      <c r="N12" s="67"/>
      <c r="O12" s="67"/>
      <c r="P12" s="67"/>
      <c r="AA12">
        <v>2019</v>
      </c>
      <c r="AB12">
        <f>138337+155769</f>
        <v>294106</v>
      </c>
      <c r="AC12">
        <v>155769</v>
      </c>
      <c r="AD12">
        <v>1042838</v>
      </c>
      <c r="AE12">
        <v>46472</v>
      </c>
      <c r="AG12">
        <f t="shared" si="0"/>
        <v>1383416</v>
      </c>
      <c r="AH12">
        <f t="shared" si="1"/>
        <v>0.21259404257287756</v>
      </c>
    </row>
    <row r="13" spans="1:36">
      <c r="A13" t="s">
        <v>99</v>
      </c>
      <c r="G13" s="67"/>
      <c r="H13" s="67"/>
      <c r="I13" s="67"/>
      <c r="J13" s="67"/>
      <c r="K13" s="67"/>
      <c r="L13" s="67"/>
      <c r="M13" s="67"/>
      <c r="N13" s="67"/>
      <c r="O13" s="67"/>
      <c r="P13" s="67"/>
      <c r="AA13">
        <v>2020</v>
      </c>
      <c r="AB13">
        <f>147248+150300</f>
        <v>297548</v>
      </c>
      <c r="AC13">
        <v>150300</v>
      </c>
      <c r="AD13">
        <v>1032611</v>
      </c>
      <c r="AE13">
        <v>43029</v>
      </c>
      <c r="AG13">
        <f t="shared" si="0"/>
        <v>1373188</v>
      </c>
      <c r="AH13">
        <f t="shared" si="1"/>
        <v>0.21668409569556391</v>
      </c>
    </row>
    <row r="14" spans="1:36">
      <c r="A14" t="s">
        <v>104</v>
      </c>
      <c r="G14" s="67"/>
      <c r="H14" s="67"/>
      <c r="I14" s="67"/>
      <c r="J14" s="67"/>
      <c r="K14" s="67"/>
      <c r="L14" s="67"/>
      <c r="M14" s="67"/>
      <c r="N14" s="67"/>
      <c r="O14" s="67"/>
      <c r="P14" s="67"/>
      <c r="AA14">
        <v>2021</v>
      </c>
      <c r="AB14">
        <f>170912+151627</f>
        <v>322539</v>
      </c>
      <c r="AC14">
        <v>151627</v>
      </c>
      <c r="AD14">
        <v>1114811</v>
      </c>
      <c r="AE14">
        <v>47112</v>
      </c>
      <c r="AG14">
        <f t="shared" si="0"/>
        <v>1484462</v>
      </c>
      <c r="AH14">
        <f t="shared" si="1"/>
        <v>0.21727669687738724</v>
      </c>
    </row>
    <row r="15" spans="1:36">
      <c r="A15" t="s">
        <v>108</v>
      </c>
      <c r="G15" s="67"/>
      <c r="H15" s="67"/>
      <c r="I15" s="67"/>
      <c r="J15" s="67"/>
      <c r="K15" s="67"/>
      <c r="L15" s="67"/>
      <c r="M15" s="67"/>
      <c r="N15" s="67"/>
      <c r="O15" s="67"/>
      <c r="P15" s="67"/>
      <c r="AA15">
        <v>2022</v>
      </c>
      <c r="AB15">
        <f>203533+162099</f>
        <v>365632</v>
      </c>
      <c r="AC15">
        <v>162099</v>
      </c>
      <c r="AD15">
        <v>1206390</v>
      </c>
      <c r="AE15">
        <v>45861</v>
      </c>
      <c r="AG15">
        <f t="shared" si="0"/>
        <v>1617883</v>
      </c>
      <c r="AH15">
        <f t="shared" si="1"/>
        <v>0.22599409227984965</v>
      </c>
      <c r="AI15">
        <f>(AH15-AH6)/AH6</f>
        <v>0.15795819094469332</v>
      </c>
      <c r="AJ15">
        <f>AH15-AH6</f>
        <v>3.0828071565856846E-2</v>
      </c>
    </row>
    <row r="16" spans="1:36">
      <c r="A16" t="s">
        <v>112</v>
      </c>
      <c r="G16" s="67"/>
      <c r="H16" s="67"/>
      <c r="I16" s="67"/>
      <c r="J16" s="67"/>
      <c r="K16" s="67"/>
      <c r="L16" s="67"/>
      <c r="M16" s="67"/>
      <c r="N16" s="67"/>
      <c r="O16" s="67"/>
      <c r="P16" s="67"/>
      <c r="AA16">
        <v>2030</v>
      </c>
      <c r="AH16">
        <f>_xlfn.FORECAST.LINEAR(AA16,AH6:AH15,AA6:AA15)</f>
        <v>0.27108857584231849</v>
      </c>
    </row>
    <row r="17" spans="1:27">
      <c r="A17" t="s">
        <v>117</v>
      </c>
      <c r="G17" s="67"/>
      <c r="H17" s="67"/>
      <c r="I17" s="67"/>
      <c r="J17" s="67"/>
      <c r="K17" s="67"/>
      <c r="L17" s="67"/>
      <c r="M17" s="67"/>
      <c r="N17" s="67"/>
      <c r="O17" s="67"/>
      <c r="P17" s="67"/>
    </row>
    <row r="18" spans="1:27">
      <c r="A18" t="s">
        <v>119</v>
      </c>
      <c r="G18" s="67"/>
      <c r="H18" s="67"/>
      <c r="I18" s="67"/>
      <c r="J18" s="67"/>
      <c r="K18" s="67"/>
      <c r="L18" s="67"/>
      <c r="M18" s="67"/>
      <c r="N18" s="67"/>
      <c r="O18" s="67"/>
      <c r="P18" s="67"/>
      <c r="AA18" t="s">
        <v>234</v>
      </c>
    </row>
    <row r="19" spans="1:27">
      <c r="A19" t="s">
        <v>125</v>
      </c>
      <c r="C19" s="66">
        <v>0.05</v>
      </c>
      <c r="D19" s="66">
        <v>0.09</v>
      </c>
      <c r="E19" s="66">
        <v>0.11</v>
      </c>
      <c r="F19" s="66">
        <v>0.13</v>
      </c>
      <c r="G19" s="67">
        <v>0.15</v>
      </c>
      <c r="H19" s="67">
        <v>0.17</v>
      </c>
      <c r="I19" s="67">
        <v>0.18</v>
      </c>
      <c r="J19" s="67">
        <v>0.19</v>
      </c>
      <c r="K19" s="67">
        <v>0.2</v>
      </c>
      <c r="L19" s="67">
        <v>0.22</v>
      </c>
      <c r="M19" s="67">
        <v>0.24</v>
      </c>
      <c r="N19" s="67">
        <f>_xlfn.FORECAST.LINEAR(N3,$C19:$M19,$C$3:$M$3)</f>
        <v>0.26036363636363546</v>
      </c>
      <c r="O19" s="67">
        <f t="shared" ref="O19:P19" si="2">_xlfn.FORECAST.LINEAR(O3,$C19:$M19,$C$3:$M$3)</f>
        <v>0.27754545454545365</v>
      </c>
      <c r="P19" s="67">
        <f t="shared" si="2"/>
        <v>0.29472727272727184</v>
      </c>
    </row>
    <row r="20" spans="1:27">
      <c r="A20" t="s">
        <v>130</v>
      </c>
      <c r="G20" s="67"/>
      <c r="H20" s="67"/>
      <c r="I20" s="67"/>
      <c r="J20" s="67"/>
      <c r="K20" s="67"/>
      <c r="L20" s="67"/>
      <c r="M20" s="67"/>
      <c r="N20" s="67"/>
      <c r="O20" s="67"/>
      <c r="P20" s="67"/>
    </row>
    <row r="21" spans="1:27">
      <c r="A21" t="s">
        <v>134</v>
      </c>
      <c r="G21" s="67"/>
      <c r="H21" s="67"/>
      <c r="I21" s="67"/>
      <c r="J21" s="67"/>
      <c r="K21" s="67"/>
      <c r="L21" s="67"/>
      <c r="M21" s="67"/>
      <c r="N21" s="67"/>
      <c r="O21" s="67"/>
      <c r="P21" s="67"/>
    </row>
    <row r="22" spans="1:27">
      <c r="A22" t="s">
        <v>138</v>
      </c>
      <c r="G22" s="67"/>
      <c r="H22" s="67"/>
      <c r="I22" s="67"/>
      <c r="J22" s="67"/>
      <c r="K22" s="67"/>
      <c r="L22" s="67"/>
      <c r="M22" s="67"/>
      <c r="N22" s="67"/>
      <c r="O22" s="67"/>
      <c r="P22" s="67"/>
    </row>
    <row r="23" spans="1:27">
      <c r="A23" t="s">
        <v>142</v>
      </c>
      <c r="G23" s="67"/>
      <c r="H23" s="67"/>
      <c r="I23" s="67"/>
      <c r="J23" s="67"/>
      <c r="K23" s="67"/>
      <c r="L23" s="67"/>
      <c r="M23" s="67"/>
      <c r="N23" s="67"/>
      <c r="O23" s="67"/>
      <c r="P23" s="67"/>
    </row>
    <row r="24" spans="1:27">
      <c r="A24" t="s">
        <v>146</v>
      </c>
      <c r="G24" s="67"/>
      <c r="H24" s="67"/>
      <c r="I24" s="67"/>
      <c r="J24" s="67"/>
      <c r="K24" s="67"/>
      <c r="L24" s="67"/>
      <c r="M24" s="67"/>
      <c r="N24" s="67"/>
      <c r="O24" s="67"/>
      <c r="P24" s="67"/>
    </row>
    <row r="25" spans="1:27">
      <c r="A25" t="s">
        <v>235</v>
      </c>
      <c r="G25" s="67"/>
      <c r="H25" s="67"/>
      <c r="I25" s="67"/>
      <c r="J25" s="67"/>
      <c r="K25" s="67"/>
      <c r="L25" s="67"/>
      <c r="M25" s="67"/>
      <c r="N25" s="67"/>
      <c r="O25" s="67"/>
      <c r="P25" s="67"/>
    </row>
    <row r="26" spans="1:27">
      <c r="A26" t="s">
        <v>156</v>
      </c>
      <c r="G26" s="67"/>
      <c r="H26" s="67"/>
      <c r="I26" s="67"/>
      <c r="J26" s="67"/>
      <c r="K26" s="67"/>
      <c r="L26" s="67"/>
      <c r="M26" s="67"/>
      <c r="N26" s="67"/>
      <c r="O26" s="67"/>
      <c r="P26" s="67"/>
    </row>
    <row r="27" spans="1:27">
      <c r="A27" t="s">
        <v>161</v>
      </c>
      <c r="G27" s="67"/>
      <c r="H27" s="67"/>
      <c r="I27" s="67"/>
      <c r="J27" s="67"/>
      <c r="K27" s="67"/>
      <c r="L27" s="67"/>
      <c r="M27" s="67"/>
      <c r="N27" s="67"/>
      <c r="O27" s="67"/>
      <c r="P27" s="67"/>
    </row>
    <row r="28" spans="1:27">
      <c r="A28" t="s">
        <v>165</v>
      </c>
      <c r="G28" s="67"/>
      <c r="H28" s="67"/>
      <c r="I28" s="67"/>
      <c r="J28" s="67"/>
      <c r="K28" s="67"/>
      <c r="L28" s="67"/>
      <c r="M28" s="67"/>
      <c r="N28" s="67"/>
      <c r="O28" s="67"/>
      <c r="P28" s="67"/>
    </row>
    <row r="29" spans="1:27">
      <c r="A29" t="s">
        <v>170</v>
      </c>
      <c r="G29" s="67"/>
      <c r="H29" s="67"/>
      <c r="I29" s="67"/>
      <c r="J29" s="67"/>
      <c r="K29" s="67"/>
      <c r="L29" s="67"/>
      <c r="M29" s="67"/>
      <c r="N29" s="67"/>
      <c r="O29" s="67"/>
      <c r="P29" s="67"/>
    </row>
    <row r="30" spans="1:27">
      <c r="A30" t="s">
        <v>174</v>
      </c>
      <c r="G30" s="67"/>
      <c r="H30" s="67"/>
      <c r="I30" s="67"/>
      <c r="J30" s="67"/>
      <c r="K30" s="67"/>
      <c r="L30" s="67"/>
      <c r="M30" s="67"/>
      <c r="N30" s="67"/>
      <c r="O30" s="67"/>
      <c r="P30" s="67"/>
      <c r="Q30" t="s">
        <v>236</v>
      </c>
      <c r="R30" s="11" t="s">
        <v>237</v>
      </c>
    </row>
    <row r="31" spans="1:27">
      <c r="A31" t="s">
        <v>178</v>
      </c>
      <c r="G31" s="67"/>
      <c r="H31" s="67"/>
      <c r="I31" s="67"/>
      <c r="J31" s="67"/>
      <c r="K31" s="67"/>
      <c r="L31" s="67"/>
      <c r="M31" s="67"/>
      <c r="N31" s="67"/>
      <c r="O31" s="67"/>
      <c r="P31" s="67"/>
    </row>
    <row r="32" spans="1:27" ht="60">
      <c r="A32" s="10" t="s">
        <v>238</v>
      </c>
      <c r="B32" s="10"/>
      <c r="C32" s="10"/>
      <c r="D32" s="10"/>
      <c r="E32" s="10"/>
      <c r="F32" s="10"/>
      <c r="G32" s="67"/>
      <c r="H32" s="67"/>
      <c r="I32" s="67"/>
      <c r="J32" s="67"/>
      <c r="K32" s="67"/>
      <c r="L32" s="67"/>
      <c r="M32" s="67"/>
      <c r="N32" s="67"/>
      <c r="O32" s="67"/>
      <c r="P32" s="67"/>
    </row>
    <row r="33" spans="1:16">
      <c r="A33" t="s">
        <v>187</v>
      </c>
      <c r="G33" s="67"/>
      <c r="H33" s="67"/>
      <c r="I33" s="67"/>
      <c r="J33" s="67"/>
      <c r="K33" s="67"/>
      <c r="L33" s="67"/>
      <c r="M33" s="67"/>
      <c r="N33" s="67"/>
      <c r="O33" s="67"/>
      <c r="P33" s="67"/>
    </row>
    <row r="34" spans="1:16">
      <c r="A34" t="s">
        <v>192</v>
      </c>
      <c r="G34" s="67"/>
      <c r="H34" s="67"/>
      <c r="I34" s="67"/>
      <c r="J34" s="67"/>
      <c r="K34" s="67"/>
      <c r="L34" s="67"/>
      <c r="M34" s="67"/>
      <c r="N34" s="67"/>
      <c r="O34" s="67"/>
      <c r="P34" s="67"/>
    </row>
    <row r="35" spans="1:16">
      <c r="A35" t="s">
        <v>239</v>
      </c>
      <c r="I35">
        <v>24.61</v>
      </c>
      <c r="J35">
        <v>27.08</v>
      </c>
      <c r="K35">
        <v>29.91</v>
      </c>
      <c r="L35">
        <v>33.01</v>
      </c>
      <c r="M35">
        <v>35.950000000000003</v>
      </c>
      <c r="N35">
        <v>38.81</v>
      </c>
      <c r="O35">
        <v>41.36</v>
      </c>
      <c r="P35">
        <v>43.33</v>
      </c>
    </row>
    <row r="36" spans="1:16">
      <c r="A36" t="s">
        <v>18</v>
      </c>
      <c r="I36">
        <v>22.6</v>
      </c>
      <c r="J36">
        <f>I36*(1+0.1349)</f>
        <v>25.648740000000004</v>
      </c>
      <c r="K36">
        <f>J36+(J36-I36)</f>
        <v>28.697480000000006</v>
      </c>
      <c r="L36">
        <f t="shared" ref="L36:P36" si="3">K36+(K36-J36)</f>
        <v>31.746220000000008</v>
      </c>
      <c r="M36">
        <f t="shared" si="3"/>
        <v>34.79496000000001</v>
      </c>
      <c r="N36">
        <f t="shared" si="3"/>
        <v>37.843700000000013</v>
      </c>
      <c r="O36">
        <f t="shared" si="3"/>
        <v>40.892440000000015</v>
      </c>
      <c r="P36">
        <f t="shared" si="3"/>
        <v>43.941180000000017</v>
      </c>
    </row>
  </sheetData>
  <hyperlinks>
    <hyperlink ref="R30" r:id="rId1" xr:uid="{7A4EF242-B131-4FFF-9B61-CF14BE82FE6B}"/>
  </hyperlink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0DDD9-F469-4382-A6A6-67E0266F5961}">
  <sheetPr>
    <tabColor theme="3"/>
  </sheetPr>
  <dimension ref="A1:B61"/>
  <sheetViews>
    <sheetView tabSelected="1" workbookViewId="0"/>
  </sheetViews>
  <sheetFormatPr defaultRowHeight="15"/>
  <cols>
    <col min="1" max="1" width="20" customWidth="1"/>
    <col min="2" max="2" width="14.42578125" style="59" customWidth="1"/>
  </cols>
  <sheetData>
    <row r="1" spans="1:2">
      <c r="A1" s="55" t="s">
        <v>240</v>
      </c>
      <c r="B1" s="57" t="s">
        <v>241</v>
      </c>
    </row>
    <row r="2" spans="1:2">
      <c r="A2" t="s">
        <v>54</v>
      </c>
      <c r="B2">
        <v>1.2309870151666065E-3</v>
      </c>
    </row>
    <row r="3" spans="1:2">
      <c r="A3" t="s">
        <v>58</v>
      </c>
      <c r="B3">
        <v>2.4081229089821188E-2</v>
      </c>
    </row>
    <row r="4" spans="1:2">
      <c r="A4" t="s">
        <v>62</v>
      </c>
      <c r="B4">
        <v>4.1636840588276068E-2</v>
      </c>
    </row>
    <row r="5" spans="1:2">
      <c r="A5" t="s">
        <v>67</v>
      </c>
      <c r="B5">
        <v>8.3892458289095886E-3</v>
      </c>
    </row>
    <row r="6" spans="1:2">
      <c r="A6" t="s">
        <v>2565</v>
      </c>
      <c r="B6">
        <v>1.2845462605212176E-2</v>
      </c>
    </row>
    <row r="7" spans="1:2">
      <c r="A7" t="s">
        <v>76</v>
      </c>
      <c r="B7">
        <v>4.7426930668505486E-2</v>
      </c>
    </row>
    <row r="8" spans="1:2">
      <c r="A8" t="s">
        <v>81</v>
      </c>
      <c r="B8">
        <v>6.7537916516168112E-2</v>
      </c>
    </row>
    <row r="9" spans="1:2">
      <c r="A9" t="s">
        <v>86</v>
      </c>
      <c r="B9">
        <v>9.7376399636614389E-2</v>
      </c>
    </row>
    <row r="10" spans="1:2">
      <c r="A10" t="s">
        <v>90</v>
      </c>
      <c r="B10">
        <v>1.0395893304729486E-2</v>
      </c>
    </row>
    <row r="11" spans="1:2">
      <c r="A11" t="s">
        <v>99</v>
      </c>
      <c r="B11">
        <v>2.5817161578903201E-2</v>
      </c>
    </row>
    <row r="12" spans="1:2">
      <c r="A12" t="s">
        <v>104</v>
      </c>
      <c r="B12">
        <v>9.2388238856721719E-2</v>
      </c>
    </row>
    <row r="13" spans="1:2">
      <c r="A13" t="s">
        <v>108</v>
      </c>
      <c r="B13">
        <v>6.1370576710484549E-2</v>
      </c>
    </row>
    <row r="14" spans="1:2">
      <c r="A14" t="s">
        <v>112</v>
      </c>
      <c r="B14">
        <v>0.12355256869119155</v>
      </c>
    </row>
    <row r="15" spans="1:2">
      <c r="A15" t="s">
        <v>2566</v>
      </c>
      <c r="B15">
        <v>6.6905275293791429E-3</v>
      </c>
    </row>
    <row r="16" spans="1:2">
      <c r="A16" t="s">
        <v>119</v>
      </c>
      <c r="B16">
        <v>3.122343472375761E-3</v>
      </c>
    </row>
    <row r="17" spans="1:2">
      <c r="A17" t="s">
        <v>125</v>
      </c>
      <c r="B17">
        <v>4.7571409286764517E-2</v>
      </c>
    </row>
    <row r="18" spans="1:2">
      <c r="A18" t="s">
        <v>130</v>
      </c>
      <c r="B18">
        <v>5.0039220837027387E-2</v>
      </c>
    </row>
    <row r="19" spans="1:2">
      <c r="A19" t="s">
        <v>134</v>
      </c>
      <c r="B19">
        <v>4.8986278179715348E-2</v>
      </c>
    </row>
    <row r="20" spans="1:2">
      <c r="A20" t="s">
        <v>138</v>
      </c>
      <c r="B20">
        <v>1.8247357610119339E-2</v>
      </c>
    </row>
    <row r="21" spans="1:2">
      <c r="A21" t="s">
        <v>142</v>
      </c>
      <c r="B21">
        <v>7.5681986508032068E-2</v>
      </c>
    </row>
    <row r="22" spans="1:2">
      <c r="A22" t="s">
        <v>146</v>
      </c>
      <c r="B22">
        <v>2.0467804253362959E-3</v>
      </c>
    </row>
    <row r="23" spans="1:2">
      <c r="A23" t="s">
        <v>235</v>
      </c>
      <c r="B23">
        <v>4.2322019490019664E-5</v>
      </c>
    </row>
    <row r="24" spans="1:2">
      <c r="A24" t="s">
        <v>156</v>
      </c>
      <c r="B24">
        <v>2.6176169054577161E-2</v>
      </c>
    </row>
    <row r="25" spans="1:2">
      <c r="A25" t="s">
        <v>161</v>
      </c>
      <c r="B25">
        <v>1.7403106290292569E-2</v>
      </c>
    </row>
    <row r="26" spans="1:2">
      <c r="A26" t="s">
        <v>165</v>
      </c>
      <c r="B26">
        <v>8.0988292124091078E-3</v>
      </c>
    </row>
    <row r="27" spans="1:2">
      <c r="A27" t="s">
        <v>170</v>
      </c>
      <c r="B27">
        <v>2.8478340976835992E-2</v>
      </c>
    </row>
    <row r="28" spans="1:2">
      <c r="A28" t="s">
        <v>174</v>
      </c>
      <c r="B28">
        <v>4.0181109055817635E-2</v>
      </c>
    </row>
    <row r="29" spans="1:2">
      <c r="A29" t="s">
        <v>178</v>
      </c>
      <c r="B29">
        <v>3.933029052607E-4</v>
      </c>
    </row>
    <row r="30" spans="1:2">
      <c r="A30" t="s">
        <v>2567</v>
      </c>
      <c r="B30">
        <v>2.3204141720390093E-4</v>
      </c>
    </row>
    <row r="31" spans="1:2">
      <c r="A31" t="s">
        <v>187</v>
      </c>
      <c r="B31">
        <v>5.8594106293941017E-4</v>
      </c>
    </row>
    <row r="32" spans="1:2">
      <c r="A32" t="s">
        <v>192</v>
      </c>
      <c r="B32">
        <v>7.7434701866911839E-3</v>
      </c>
    </row>
    <row r="33" spans="1:2">
      <c r="A33" t="s">
        <v>196</v>
      </c>
      <c r="B33">
        <v>6.749632418666929E-4</v>
      </c>
    </row>
    <row r="34" spans="1:2">
      <c r="A34" t="s">
        <v>199</v>
      </c>
      <c r="B34">
        <v>1.4958644819748331E-3</v>
      </c>
    </row>
    <row r="35" spans="1:2">
      <c r="A35" t="s">
        <v>201</v>
      </c>
      <c r="B35">
        <v>4.3197647479468348E-4</v>
      </c>
    </row>
    <row r="36" spans="1:2">
      <c r="A36" t="s">
        <v>203</v>
      </c>
      <c r="B36">
        <v>5.8521137294820301E-4</v>
      </c>
    </row>
    <row r="37" spans="1:2">
      <c r="A37" t="s">
        <v>242</v>
      </c>
      <c r="B37">
        <v>1.0419973074439325E-3</v>
      </c>
    </row>
    <row r="38" spans="1:2">
      <c r="A38" t="s">
        <v>243</v>
      </c>
      <c r="B38" s="58">
        <v>0</v>
      </c>
    </row>
    <row r="39" spans="1:2">
      <c r="A39" t="s">
        <v>244</v>
      </c>
      <c r="B39" s="58">
        <v>0</v>
      </c>
    </row>
    <row r="40" spans="1:2">
      <c r="A40" t="s">
        <v>245</v>
      </c>
      <c r="B40" s="58">
        <v>0</v>
      </c>
    </row>
    <row r="41" spans="1:2">
      <c r="A41" t="s">
        <v>246</v>
      </c>
      <c r="B41" s="58">
        <v>0</v>
      </c>
    </row>
    <row r="42" spans="1:2">
      <c r="A42" t="s">
        <v>247</v>
      </c>
      <c r="B42" s="58">
        <v>0</v>
      </c>
    </row>
    <row r="43" spans="1:2">
      <c r="A43" t="s">
        <v>248</v>
      </c>
      <c r="B43" s="58">
        <v>0</v>
      </c>
    </row>
    <row r="44" spans="1:2">
      <c r="A44" t="s">
        <v>249</v>
      </c>
      <c r="B44" s="58">
        <v>0</v>
      </c>
    </row>
    <row r="45" spans="1:2">
      <c r="A45" t="s">
        <v>250</v>
      </c>
      <c r="B45" s="58">
        <v>0</v>
      </c>
    </row>
    <row r="46" spans="1:2">
      <c r="A46" t="s">
        <v>251</v>
      </c>
      <c r="B46" s="58">
        <v>0</v>
      </c>
    </row>
    <row r="47" spans="1:2">
      <c r="A47" t="s">
        <v>252</v>
      </c>
      <c r="B47" s="58">
        <v>0</v>
      </c>
    </row>
    <row r="48" spans="1:2">
      <c r="A48" t="s">
        <v>253</v>
      </c>
      <c r="B48" s="58">
        <v>0</v>
      </c>
    </row>
    <row r="49" spans="1:2">
      <c r="A49" t="s">
        <v>254</v>
      </c>
      <c r="B49" s="58">
        <v>0</v>
      </c>
    </row>
    <row r="50" spans="1:2">
      <c r="A50" t="s">
        <v>255</v>
      </c>
      <c r="B50" s="58">
        <v>0</v>
      </c>
    </row>
    <row r="51" spans="1:2">
      <c r="A51" t="s">
        <v>256</v>
      </c>
      <c r="B51" s="58">
        <v>0</v>
      </c>
    </row>
    <row r="52" spans="1:2">
      <c r="A52" t="s">
        <v>257</v>
      </c>
      <c r="B52" s="58">
        <v>0</v>
      </c>
    </row>
    <row r="53" spans="1:2">
      <c r="A53" t="s">
        <v>258</v>
      </c>
      <c r="B53" s="58">
        <v>0</v>
      </c>
    </row>
    <row r="54" spans="1:2">
      <c r="A54" t="s">
        <v>259</v>
      </c>
      <c r="B54" s="58">
        <v>0</v>
      </c>
    </row>
    <row r="55" spans="1:2">
      <c r="A55" t="s">
        <v>260</v>
      </c>
      <c r="B55" s="58">
        <v>0</v>
      </c>
    </row>
    <row r="56" spans="1:2">
      <c r="A56" t="s">
        <v>261</v>
      </c>
      <c r="B56" s="58">
        <v>0</v>
      </c>
    </row>
    <row r="57" spans="1:2">
      <c r="A57" t="s">
        <v>262</v>
      </c>
      <c r="B57" s="58">
        <v>0</v>
      </c>
    </row>
    <row r="58" spans="1:2">
      <c r="A58" t="s">
        <v>263</v>
      </c>
      <c r="B58" s="58">
        <v>0</v>
      </c>
    </row>
    <row r="59" spans="1:2">
      <c r="A59" t="s">
        <v>264</v>
      </c>
      <c r="B59" s="58">
        <v>0</v>
      </c>
    </row>
    <row r="60" spans="1:2">
      <c r="A60" t="s">
        <v>265</v>
      </c>
      <c r="B60" s="58">
        <v>0</v>
      </c>
    </row>
    <row r="61" spans="1:2">
      <c r="A61" t="s">
        <v>266</v>
      </c>
      <c r="B61" s="58">
        <v>0</v>
      </c>
    </row>
  </sheetData>
  <phoneticPr fontId="38"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E39EC-09AE-44C2-9AF5-0FE7EA4D095A}">
  <sheetPr>
    <tabColor theme="3"/>
  </sheetPr>
  <dimension ref="A1:CC61"/>
  <sheetViews>
    <sheetView tabSelected="1" workbookViewId="0">
      <pane xSplit="1" ySplit="1" topLeftCell="B2" activePane="bottomRight" state="frozen"/>
      <selection pane="topRight"/>
      <selection pane="bottomLeft"/>
      <selection pane="bottomRight"/>
    </sheetView>
  </sheetViews>
  <sheetFormatPr defaultRowHeight="15"/>
  <cols>
    <col min="1" max="1" width="20" customWidth="1"/>
    <col min="2" max="2" width="20.42578125" bestFit="1" customWidth="1"/>
    <col min="3" max="3" width="9.28515625" bestFit="1" customWidth="1"/>
    <col min="4" max="4" width="10.42578125" bestFit="1" customWidth="1"/>
    <col min="5" max="7" width="9.28515625" bestFit="1" customWidth="1"/>
    <col min="11" max="11" width="9.28515625" bestFit="1" customWidth="1"/>
    <col min="32" max="81" width="9.42578125" bestFit="1" customWidth="1"/>
  </cols>
  <sheetData>
    <row r="1" spans="1:81">
      <c r="A1" s="55" t="s">
        <v>225</v>
      </c>
      <c r="B1" s="12" t="s">
        <v>267</v>
      </c>
      <c r="C1" s="12" t="s">
        <v>268</v>
      </c>
      <c r="D1" s="12" t="s">
        <v>269</v>
      </c>
      <c r="E1" s="12" t="s">
        <v>270</v>
      </c>
      <c r="F1" s="12" t="s">
        <v>271</v>
      </c>
      <c r="G1" s="12" t="s">
        <v>272</v>
      </c>
      <c r="H1" s="12" t="s">
        <v>273</v>
      </c>
      <c r="I1" s="12" t="s">
        <v>274</v>
      </c>
      <c r="J1" s="12" t="s">
        <v>275</v>
      </c>
      <c r="K1" s="63" t="s">
        <v>276</v>
      </c>
      <c r="L1" s="12" t="s">
        <v>277</v>
      </c>
      <c r="M1" s="12" t="s">
        <v>278</v>
      </c>
      <c r="N1" s="12" t="s">
        <v>279</v>
      </c>
      <c r="O1" s="12" t="s">
        <v>280</v>
      </c>
      <c r="P1" s="12" t="s">
        <v>281</v>
      </c>
      <c r="Q1" s="12" t="s">
        <v>282</v>
      </c>
      <c r="R1" s="12" t="s">
        <v>283</v>
      </c>
      <c r="S1" s="12" t="s">
        <v>284</v>
      </c>
      <c r="T1" s="12" t="s">
        <v>285</v>
      </c>
      <c r="U1" s="12" t="s">
        <v>286</v>
      </c>
      <c r="V1" s="12" t="s">
        <v>287</v>
      </c>
      <c r="W1" s="12" t="s">
        <v>288</v>
      </c>
      <c r="X1" s="12" t="s">
        <v>289</v>
      </c>
      <c r="Y1" s="12" t="s">
        <v>290</v>
      </c>
      <c r="Z1" s="12" t="s">
        <v>291</v>
      </c>
      <c r="AA1" s="12" t="s">
        <v>292</v>
      </c>
      <c r="AB1" s="12" t="s">
        <v>293</v>
      </c>
      <c r="AC1" s="12" t="s">
        <v>294</v>
      </c>
      <c r="AD1" s="12" t="s">
        <v>295</v>
      </c>
      <c r="AE1" s="12" t="s">
        <v>296</v>
      </c>
      <c r="AF1" s="12" t="s">
        <v>297</v>
      </c>
      <c r="AG1" s="12" t="s">
        <v>298</v>
      </c>
      <c r="AH1" s="12" t="s">
        <v>299</v>
      </c>
      <c r="AI1" s="12" t="s">
        <v>300</v>
      </c>
      <c r="AJ1" s="12" t="s">
        <v>301</v>
      </c>
      <c r="AK1" s="12" t="s">
        <v>302</v>
      </c>
      <c r="AL1" s="12" t="s">
        <v>303</v>
      </c>
      <c r="AM1" s="12" t="s">
        <v>304</v>
      </c>
      <c r="AN1" s="12" t="s">
        <v>305</v>
      </c>
      <c r="AO1" s="12" t="s">
        <v>306</v>
      </c>
      <c r="AP1" s="12" t="s">
        <v>307</v>
      </c>
      <c r="AQ1" s="12" t="s">
        <v>308</v>
      </c>
      <c r="AR1" s="12" t="s">
        <v>309</v>
      </c>
      <c r="AS1" s="12" t="s">
        <v>310</v>
      </c>
      <c r="AT1" s="12" t="s">
        <v>311</v>
      </c>
      <c r="AU1" s="12" t="s">
        <v>312</v>
      </c>
      <c r="AV1" s="12" t="s">
        <v>313</v>
      </c>
      <c r="AW1" s="12" t="s">
        <v>314</v>
      </c>
      <c r="AX1" s="12" t="s">
        <v>315</v>
      </c>
      <c r="AY1" s="12" t="s">
        <v>316</v>
      </c>
      <c r="AZ1" s="12" t="s">
        <v>317</v>
      </c>
      <c r="BA1" s="12" t="s">
        <v>318</v>
      </c>
      <c r="BB1" s="12" t="s">
        <v>319</v>
      </c>
      <c r="BC1" s="12" t="s">
        <v>320</v>
      </c>
      <c r="BD1" s="12" t="s">
        <v>321</v>
      </c>
      <c r="BE1" s="12" t="s">
        <v>322</v>
      </c>
      <c r="BF1" s="12" t="s">
        <v>323</v>
      </c>
      <c r="BG1" s="12" t="s">
        <v>324</v>
      </c>
      <c r="BH1" s="12" t="s">
        <v>325</v>
      </c>
      <c r="BI1" s="12" t="s">
        <v>326</v>
      </c>
      <c r="BJ1" s="12" t="s">
        <v>327</v>
      </c>
      <c r="BK1" s="12" t="s">
        <v>328</v>
      </c>
      <c r="BL1" s="12" t="s">
        <v>329</v>
      </c>
      <c r="BM1" s="12" t="s">
        <v>330</v>
      </c>
      <c r="BN1" s="12" t="s">
        <v>331</v>
      </c>
      <c r="BO1" s="12" t="s">
        <v>332</v>
      </c>
      <c r="BP1" s="12" t="s">
        <v>333</v>
      </c>
      <c r="BQ1" s="12" t="s">
        <v>334</v>
      </c>
      <c r="BR1" s="12" t="s">
        <v>335</v>
      </c>
      <c r="BS1" s="12" t="s">
        <v>336</v>
      </c>
      <c r="BT1" s="12" t="s">
        <v>337</v>
      </c>
      <c r="BU1" s="12" t="s">
        <v>338</v>
      </c>
      <c r="BV1" s="12" t="s">
        <v>339</v>
      </c>
      <c r="BW1" s="12" t="s">
        <v>340</v>
      </c>
      <c r="BX1" s="12" t="s">
        <v>341</v>
      </c>
      <c r="BY1" s="12" t="s">
        <v>342</v>
      </c>
      <c r="BZ1" s="12" t="s">
        <v>343</v>
      </c>
      <c r="CA1" s="12" t="s">
        <v>344</v>
      </c>
      <c r="CB1" s="12" t="s">
        <v>345</v>
      </c>
      <c r="CC1" s="12" t="s">
        <v>346</v>
      </c>
    </row>
    <row r="2" spans="1:81">
      <c r="A2" t="s">
        <v>54</v>
      </c>
      <c r="B2" s="65">
        <f>'RPO State forecasts'!$AH$14</f>
        <v>0.21727669687738724</v>
      </c>
      <c r="C2" s="65">
        <f>B2+($K2-$B2)/10</f>
        <v>0.2255490271896485</v>
      </c>
      <c r="D2" s="65">
        <f t="shared" ref="D2:J2" si="0">C2+($K2-$B2)/10</f>
        <v>0.23382135750190977</v>
      </c>
      <c r="E2" s="65">
        <f t="shared" si="0"/>
        <v>0.24209368781417104</v>
      </c>
      <c r="F2" s="65">
        <f t="shared" si="0"/>
        <v>0.25036601812643233</v>
      </c>
      <c r="G2" s="65">
        <f t="shared" si="0"/>
        <v>0.2586383484386936</v>
      </c>
      <c r="H2" s="65">
        <f t="shared" si="0"/>
        <v>0.26691067875095487</v>
      </c>
      <c r="I2" s="65">
        <f t="shared" si="0"/>
        <v>0.27518300906321613</v>
      </c>
      <c r="J2" s="65">
        <f t="shared" si="0"/>
        <v>0.2834553393754774</v>
      </c>
      <c r="K2" s="71">
        <v>0.3</v>
      </c>
      <c r="L2" s="71">
        <v>0.3</v>
      </c>
      <c r="M2" s="71">
        <v>0.3</v>
      </c>
      <c r="N2" s="71">
        <v>0.3</v>
      </c>
      <c r="O2" s="71">
        <v>0.3</v>
      </c>
      <c r="P2" s="71">
        <v>0.3</v>
      </c>
      <c r="Q2" s="71">
        <v>0.3</v>
      </c>
      <c r="R2" s="71">
        <v>0.3</v>
      </c>
      <c r="S2" s="71">
        <v>0.3</v>
      </c>
      <c r="T2" s="71">
        <v>0.3</v>
      </c>
      <c r="U2" s="71">
        <v>0.3</v>
      </c>
      <c r="V2" s="71">
        <v>0.3</v>
      </c>
      <c r="W2" s="71">
        <v>0.3</v>
      </c>
      <c r="X2" s="71">
        <v>0.3</v>
      </c>
      <c r="Y2" s="71">
        <v>0.3</v>
      </c>
      <c r="Z2" s="71">
        <v>0.3</v>
      </c>
      <c r="AA2" s="71">
        <v>0.3</v>
      </c>
      <c r="AB2" s="71">
        <v>0.3</v>
      </c>
      <c r="AC2" s="71">
        <v>0.3</v>
      </c>
      <c r="AD2" s="71">
        <v>0.3</v>
      </c>
      <c r="AE2" s="71">
        <v>0.3</v>
      </c>
      <c r="AF2" s="71">
        <v>0.3</v>
      </c>
      <c r="AG2" s="71">
        <v>0.3</v>
      </c>
      <c r="AH2" s="71">
        <v>0.3</v>
      </c>
      <c r="AI2" s="71">
        <v>0.3</v>
      </c>
      <c r="AJ2" s="71">
        <v>0.3</v>
      </c>
      <c r="AK2" s="71">
        <v>0.3</v>
      </c>
      <c r="AL2" s="71">
        <v>0.3</v>
      </c>
      <c r="AM2" s="71">
        <v>0.3</v>
      </c>
      <c r="AN2" s="71">
        <v>0.3</v>
      </c>
      <c r="AO2" s="71">
        <v>0.3</v>
      </c>
      <c r="AP2" s="71">
        <v>0.3</v>
      </c>
      <c r="AQ2" s="71">
        <v>0.3</v>
      </c>
      <c r="AR2" s="71">
        <v>0.3</v>
      </c>
      <c r="AS2" s="71">
        <v>0.3</v>
      </c>
      <c r="AT2" s="71">
        <v>0.3</v>
      </c>
      <c r="AU2" s="71">
        <v>0.3</v>
      </c>
      <c r="AV2" s="71">
        <v>0.3</v>
      </c>
      <c r="AW2" s="71">
        <v>0.3</v>
      </c>
      <c r="AX2" s="71">
        <v>0.3</v>
      </c>
      <c r="AY2" s="71">
        <v>0.3</v>
      </c>
      <c r="AZ2" s="71">
        <v>0.3</v>
      </c>
      <c r="BA2" s="71">
        <v>0.3</v>
      </c>
      <c r="BB2" s="71">
        <v>0.3</v>
      </c>
      <c r="BC2" s="71">
        <v>0.3</v>
      </c>
      <c r="BD2" s="71">
        <v>0.3</v>
      </c>
      <c r="BE2" s="71">
        <v>0.3</v>
      </c>
      <c r="BF2" s="71">
        <v>0.3</v>
      </c>
      <c r="BG2" s="71">
        <v>0.3</v>
      </c>
      <c r="BH2" s="71">
        <v>0.3</v>
      </c>
      <c r="BI2" s="71">
        <v>0.3</v>
      </c>
      <c r="BJ2" s="71">
        <v>0.3</v>
      </c>
      <c r="BK2" s="71">
        <v>0.3</v>
      </c>
      <c r="BL2" s="71">
        <v>0.3</v>
      </c>
      <c r="BM2" s="71">
        <v>0.3</v>
      </c>
      <c r="BN2" s="71">
        <v>0.3</v>
      </c>
      <c r="BO2" s="71">
        <v>0.3</v>
      </c>
      <c r="BP2" s="71">
        <v>0.3</v>
      </c>
      <c r="BQ2" s="71">
        <v>0.3</v>
      </c>
      <c r="BR2" s="71">
        <v>0.3</v>
      </c>
      <c r="BS2" s="71">
        <v>0.3</v>
      </c>
      <c r="BT2" s="71">
        <v>0.3</v>
      </c>
      <c r="BU2" s="71">
        <v>0.3</v>
      </c>
      <c r="BV2" s="71">
        <v>0.3</v>
      </c>
      <c r="BW2" s="71">
        <v>0.3</v>
      </c>
      <c r="BX2" s="71">
        <v>0.3</v>
      </c>
      <c r="BY2" s="71">
        <v>0.3</v>
      </c>
      <c r="BZ2" s="71">
        <v>0.3</v>
      </c>
      <c r="CA2" s="71">
        <v>0.3</v>
      </c>
      <c r="CB2" s="71">
        <v>0.3</v>
      </c>
      <c r="CC2" s="71">
        <v>0.3</v>
      </c>
    </row>
    <row r="3" spans="1:81">
      <c r="A3" t="s">
        <v>58</v>
      </c>
      <c r="B3" s="65">
        <f>'RPO State forecasts'!$AH$14</f>
        <v>0.21727669687738724</v>
      </c>
      <c r="C3" s="65">
        <f>B3+($K3-$B3)/10</f>
        <v>0.2255490271896485</v>
      </c>
      <c r="D3" s="65">
        <f t="shared" ref="D3:J3" si="1">C3+($K3-$B3)/10</f>
        <v>0.23382135750190977</v>
      </c>
      <c r="E3" s="65">
        <f t="shared" si="1"/>
        <v>0.24209368781417104</v>
      </c>
      <c r="F3" s="65">
        <f t="shared" si="1"/>
        <v>0.25036601812643233</v>
      </c>
      <c r="G3" s="65">
        <f t="shared" si="1"/>
        <v>0.2586383484386936</v>
      </c>
      <c r="H3" s="65">
        <f t="shared" si="1"/>
        <v>0.26691067875095487</v>
      </c>
      <c r="I3" s="65">
        <f t="shared" si="1"/>
        <v>0.27518300906321613</v>
      </c>
      <c r="J3" s="65">
        <f t="shared" si="1"/>
        <v>0.2834553393754774</v>
      </c>
      <c r="K3" s="71">
        <v>0.3</v>
      </c>
      <c r="L3" s="71">
        <v>0.3</v>
      </c>
      <c r="M3" s="71">
        <v>0.3</v>
      </c>
      <c r="N3" s="71">
        <v>0.3</v>
      </c>
      <c r="O3" s="71">
        <v>0.3</v>
      </c>
      <c r="P3" s="71">
        <v>0.3</v>
      </c>
      <c r="Q3" s="71">
        <v>0.3</v>
      </c>
      <c r="R3" s="71">
        <v>0.3</v>
      </c>
      <c r="S3" s="71">
        <v>0.3</v>
      </c>
      <c r="T3" s="71">
        <v>0.3</v>
      </c>
      <c r="U3" s="71">
        <v>0.3</v>
      </c>
      <c r="V3" s="71">
        <v>0.3</v>
      </c>
      <c r="W3" s="71">
        <v>0.3</v>
      </c>
      <c r="X3" s="71">
        <v>0.3</v>
      </c>
      <c r="Y3" s="71">
        <v>0.3</v>
      </c>
      <c r="Z3" s="71">
        <v>0.3</v>
      </c>
      <c r="AA3" s="71">
        <v>0.3</v>
      </c>
      <c r="AB3" s="71">
        <v>0.3</v>
      </c>
      <c r="AC3" s="71">
        <v>0.3</v>
      </c>
      <c r="AD3" s="71">
        <v>0.3</v>
      </c>
      <c r="AE3" s="71">
        <v>0.3</v>
      </c>
      <c r="AF3" s="71">
        <v>0.3</v>
      </c>
      <c r="AG3" s="71">
        <v>0.3</v>
      </c>
      <c r="AH3" s="71">
        <v>0.3</v>
      </c>
      <c r="AI3" s="71">
        <v>0.3</v>
      </c>
      <c r="AJ3" s="71">
        <v>0.3</v>
      </c>
      <c r="AK3" s="71">
        <v>0.3</v>
      </c>
      <c r="AL3" s="71">
        <v>0.3</v>
      </c>
      <c r="AM3" s="71">
        <v>0.3</v>
      </c>
      <c r="AN3" s="71">
        <v>0.3</v>
      </c>
      <c r="AO3" s="71">
        <v>0.3</v>
      </c>
      <c r="AP3" s="71">
        <v>0.3</v>
      </c>
      <c r="AQ3" s="71">
        <v>0.3</v>
      </c>
      <c r="AR3" s="71">
        <v>0.3</v>
      </c>
      <c r="AS3" s="71">
        <v>0.3</v>
      </c>
      <c r="AT3" s="71">
        <v>0.3</v>
      </c>
      <c r="AU3" s="71">
        <v>0.3</v>
      </c>
      <c r="AV3" s="71">
        <v>0.3</v>
      </c>
      <c r="AW3" s="71">
        <v>0.3</v>
      </c>
      <c r="AX3" s="71">
        <v>0.3</v>
      </c>
      <c r="AY3" s="71">
        <v>0.3</v>
      </c>
      <c r="AZ3" s="71">
        <v>0.3</v>
      </c>
      <c r="BA3" s="71">
        <v>0.3</v>
      </c>
      <c r="BB3" s="71">
        <v>0.3</v>
      </c>
      <c r="BC3" s="71">
        <v>0.3</v>
      </c>
      <c r="BD3" s="71">
        <v>0.3</v>
      </c>
      <c r="BE3" s="71">
        <v>0.3</v>
      </c>
      <c r="BF3" s="71">
        <v>0.3</v>
      </c>
      <c r="BG3" s="71">
        <v>0.3</v>
      </c>
      <c r="BH3" s="71">
        <v>0.3</v>
      </c>
      <c r="BI3" s="71">
        <v>0.3</v>
      </c>
      <c r="BJ3" s="71">
        <v>0.3</v>
      </c>
      <c r="BK3" s="71">
        <v>0.3</v>
      </c>
      <c r="BL3" s="71">
        <v>0.3</v>
      </c>
      <c r="BM3" s="71">
        <v>0.3</v>
      </c>
      <c r="BN3" s="71">
        <v>0.3</v>
      </c>
      <c r="BO3" s="71">
        <v>0.3</v>
      </c>
      <c r="BP3" s="71">
        <v>0.3</v>
      </c>
      <c r="BQ3" s="71">
        <v>0.3</v>
      </c>
      <c r="BR3" s="71">
        <v>0.3</v>
      </c>
      <c r="BS3" s="71">
        <v>0.3</v>
      </c>
      <c r="BT3" s="71">
        <v>0.3</v>
      </c>
      <c r="BU3" s="71">
        <v>0.3</v>
      </c>
      <c r="BV3" s="71">
        <v>0.3</v>
      </c>
      <c r="BW3" s="71">
        <v>0.3</v>
      </c>
      <c r="BX3" s="71">
        <v>0.3</v>
      </c>
      <c r="BY3" s="71">
        <v>0.3</v>
      </c>
      <c r="BZ3" s="71">
        <v>0.3</v>
      </c>
      <c r="CA3" s="71">
        <v>0.3</v>
      </c>
      <c r="CB3" s="71">
        <v>0.3</v>
      </c>
      <c r="CC3" s="71">
        <v>0.3</v>
      </c>
    </row>
    <row r="4" spans="1:81">
      <c r="A4" t="s">
        <v>62</v>
      </c>
      <c r="B4" s="65">
        <f>'RPO State forecasts'!$AH$14</f>
        <v>0.21727669687738724</v>
      </c>
      <c r="C4" s="65">
        <f t="shared" ref="C4:J4" si="2">B4+($K4-$B4)/10</f>
        <v>0.2255490271896485</v>
      </c>
      <c r="D4" s="65">
        <f t="shared" si="2"/>
        <v>0.23382135750190977</v>
      </c>
      <c r="E4" s="65">
        <f t="shared" si="2"/>
        <v>0.24209368781417104</v>
      </c>
      <c r="F4" s="65">
        <f t="shared" si="2"/>
        <v>0.25036601812643233</v>
      </c>
      <c r="G4" s="65">
        <f t="shared" si="2"/>
        <v>0.2586383484386936</v>
      </c>
      <c r="H4" s="65">
        <f t="shared" si="2"/>
        <v>0.26691067875095487</v>
      </c>
      <c r="I4" s="65">
        <f t="shared" si="2"/>
        <v>0.27518300906321613</v>
      </c>
      <c r="J4" s="65">
        <f t="shared" si="2"/>
        <v>0.2834553393754774</v>
      </c>
      <c r="K4" s="71">
        <v>0.3</v>
      </c>
      <c r="L4" s="71">
        <v>0.3</v>
      </c>
      <c r="M4" s="71">
        <v>0.3</v>
      </c>
      <c r="N4" s="71">
        <v>0.3</v>
      </c>
      <c r="O4" s="71">
        <v>0.3</v>
      </c>
      <c r="P4" s="71">
        <v>0.3</v>
      </c>
      <c r="Q4" s="71">
        <v>0.3</v>
      </c>
      <c r="R4" s="71">
        <v>0.3</v>
      </c>
      <c r="S4" s="71">
        <v>0.3</v>
      </c>
      <c r="T4" s="71">
        <v>0.3</v>
      </c>
      <c r="U4" s="71">
        <v>0.3</v>
      </c>
      <c r="V4" s="71">
        <v>0.3</v>
      </c>
      <c r="W4" s="71">
        <v>0.3</v>
      </c>
      <c r="X4" s="71">
        <v>0.3</v>
      </c>
      <c r="Y4" s="71">
        <v>0.3</v>
      </c>
      <c r="Z4" s="71">
        <v>0.3</v>
      </c>
      <c r="AA4" s="71">
        <v>0.3</v>
      </c>
      <c r="AB4" s="71">
        <v>0.3</v>
      </c>
      <c r="AC4" s="71">
        <v>0.3</v>
      </c>
      <c r="AD4" s="71">
        <v>0.3</v>
      </c>
      <c r="AE4" s="71">
        <v>0.3</v>
      </c>
      <c r="AF4" s="71">
        <v>0.3</v>
      </c>
      <c r="AG4" s="71">
        <v>0.3</v>
      </c>
      <c r="AH4" s="71">
        <v>0.3</v>
      </c>
      <c r="AI4" s="71">
        <v>0.3</v>
      </c>
      <c r="AJ4" s="71">
        <v>0.3</v>
      </c>
      <c r="AK4" s="71">
        <v>0.3</v>
      </c>
      <c r="AL4" s="71">
        <v>0.3</v>
      </c>
      <c r="AM4" s="71">
        <v>0.3</v>
      </c>
      <c r="AN4" s="71">
        <v>0.3</v>
      </c>
      <c r="AO4" s="71">
        <v>0.3</v>
      </c>
      <c r="AP4" s="71">
        <v>0.3</v>
      </c>
      <c r="AQ4" s="71">
        <v>0.3</v>
      </c>
      <c r="AR4" s="71">
        <v>0.3</v>
      </c>
      <c r="AS4" s="71">
        <v>0.3</v>
      </c>
      <c r="AT4" s="71">
        <v>0.3</v>
      </c>
      <c r="AU4" s="71">
        <v>0.3</v>
      </c>
      <c r="AV4" s="71">
        <v>0.3</v>
      </c>
      <c r="AW4" s="71">
        <v>0.3</v>
      </c>
      <c r="AX4" s="71">
        <v>0.3</v>
      </c>
      <c r="AY4" s="71">
        <v>0.3</v>
      </c>
      <c r="AZ4" s="71">
        <v>0.3</v>
      </c>
      <c r="BA4" s="71">
        <v>0.3</v>
      </c>
      <c r="BB4" s="71">
        <v>0.3</v>
      </c>
      <c r="BC4" s="71">
        <v>0.3</v>
      </c>
      <c r="BD4" s="71">
        <v>0.3</v>
      </c>
      <c r="BE4" s="71">
        <v>0.3</v>
      </c>
      <c r="BF4" s="71">
        <v>0.3</v>
      </c>
      <c r="BG4" s="71">
        <v>0.3</v>
      </c>
      <c r="BH4" s="71">
        <v>0.3</v>
      </c>
      <c r="BI4" s="71">
        <v>0.3</v>
      </c>
      <c r="BJ4" s="71">
        <v>0.3</v>
      </c>
      <c r="BK4" s="71">
        <v>0.3</v>
      </c>
      <c r="BL4" s="71">
        <v>0.3</v>
      </c>
      <c r="BM4" s="71">
        <v>0.3</v>
      </c>
      <c r="BN4" s="71">
        <v>0.3</v>
      </c>
      <c r="BO4" s="71">
        <v>0.3</v>
      </c>
      <c r="BP4" s="71">
        <v>0.3</v>
      </c>
      <c r="BQ4" s="71">
        <v>0.3</v>
      </c>
      <c r="BR4" s="71">
        <v>0.3</v>
      </c>
      <c r="BS4" s="71">
        <v>0.3</v>
      </c>
      <c r="BT4" s="71">
        <v>0.3</v>
      </c>
      <c r="BU4" s="71">
        <v>0.3</v>
      </c>
      <c r="BV4" s="71">
        <v>0.3</v>
      </c>
      <c r="BW4" s="71">
        <v>0.3</v>
      </c>
      <c r="BX4" s="71">
        <v>0.3</v>
      </c>
      <c r="BY4" s="71">
        <v>0.3</v>
      </c>
      <c r="BZ4" s="71">
        <v>0.3</v>
      </c>
      <c r="CA4" s="71">
        <v>0.3</v>
      </c>
      <c r="CB4" s="71">
        <v>0.3</v>
      </c>
      <c r="CC4" s="71">
        <v>0.3</v>
      </c>
    </row>
    <row r="5" spans="1:81">
      <c r="A5" t="s">
        <v>67</v>
      </c>
      <c r="B5" s="65">
        <f>'RPO State forecasts'!$AH$14</f>
        <v>0.21727669687738724</v>
      </c>
      <c r="C5" s="65">
        <f t="shared" ref="C5:J5" si="3">B5+($K5-$B5)/10</f>
        <v>0.2255490271896485</v>
      </c>
      <c r="D5" s="65">
        <f t="shared" si="3"/>
        <v>0.23382135750190977</v>
      </c>
      <c r="E5" s="65">
        <f t="shared" si="3"/>
        <v>0.24209368781417104</v>
      </c>
      <c r="F5" s="65">
        <f t="shared" si="3"/>
        <v>0.25036601812643233</v>
      </c>
      <c r="G5" s="65">
        <f t="shared" si="3"/>
        <v>0.2586383484386936</v>
      </c>
      <c r="H5" s="65">
        <f t="shared" si="3"/>
        <v>0.26691067875095487</v>
      </c>
      <c r="I5" s="65">
        <f t="shared" si="3"/>
        <v>0.27518300906321613</v>
      </c>
      <c r="J5" s="65">
        <f t="shared" si="3"/>
        <v>0.2834553393754774</v>
      </c>
      <c r="K5" s="71">
        <v>0.3</v>
      </c>
      <c r="L5" s="71">
        <v>0.3</v>
      </c>
      <c r="M5" s="71">
        <v>0.3</v>
      </c>
      <c r="N5" s="71">
        <v>0.3</v>
      </c>
      <c r="O5" s="71">
        <v>0.3</v>
      </c>
      <c r="P5" s="71">
        <v>0.3</v>
      </c>
      <c r="Q5" s="71">
        <v>0.3</v>
      </c>
      <c r="R5" s="71">
        <v>0.3</v>
      </c>
      <c r="S5" s="71">
        <v>0.3</v>
      </c>
      <c r="T5" s="71">
        <v>0.3</v>
      </c>
      <c r="U5" s="71">
        <v>0.3</v>
      </c>
      <c r="V5" s="71">
        <v>0.3</v>
      </c>
      <c r="W5" s="71">
        <v>0.3</v>
      </c>
      <c r="X5" s="71">
        <v>0.3</v>
      </c>
      <c r="Y5" s="71">
        <v>0.3</v>
      </c>
      <c r="Z5" s="71">
        <v>0.3</v>
      </c>
      <c r="AA5" s="71">
        <v>0.3</v>
      </c>
      <c r="AB5" s="71">
        <v>0.3</v>
      </c>
      <c r="AC5" s="71">
        <v>0.3</v>
      </c>
      <c r="AD5" s="71">
        <v>0.3</v>
      </c>
      <c r="AE5" s="71">
        <v>0.3</v>
      </c>
      <c r="AF5" s="71">
        <v>0.3</v>
      </c>
      <c r="AG5" s="71">
        <v>0.3</v>
      </c>
      <c r="AH5" s="71">
        <v>0.3</v>
      </c>
      <c r="AI5" s="71">
        <v>0.3</v>
      </c>
      <c r="AJ5" s="71">
        <v>0.3</v>
      </c>
      <c r="AK5" s="71">
        <v>0.3</v>
      </c>
      <c r="AL5" s="71">
        <v>0.3</v>
      </c>
      <c r="AM5" s="71">
        <v>0.3</v>
      </c>
      <c r="AN5" s="71">
        <v>0.3</v>
      </c>
      <c r="AO5" s="71">
        <v>0.3</v>
      </c>
      <c r="AP5" s="71">
        <v>0.3</v>
      </c>
      <c r="AQ5" s="71">
        <v>0.3</v>
      </c>
      <c r="AR5" s="71">
        <v>0.3</v>
      </c>
      <c r="AS5" s="71">
        <v>0.3</v>
      </c>
      <c r="AT5" s="71">
        <v>0.3</v>
      </c>
      <c r="AU5" s="71">
        <v>0.3</v>
      </c>
      <c r="AV5" s="71">
        <v>0.3</v>
      </c>
      <c r="AW5" s="71">
        <v>0.3</v>
      </c>
      <c r="AX5" s="71">
        <v>0.3</v>
      </c>
      <c r="AY5" s="71">
        <v>0.3</v>
      </c>
      <c r="AZ5" s="71">
        <v>0.3</v>
      </c>
      <c r="BA5" s="71">
        <v>0.3</v>
      </c>
      <c r="BB5" s="71">
        <v>0.3</v>
      </c>
      <c r="BC5" s="71">
        <v>0.3</v>
      </c>
      <c r="BD5" s="71">
        <v>0.3</v>
      </c>
      <c r="BE5" s="71">
        <v>0.3</v>
      </c>
      <c r="BF5" s="71">
        <v>0.3</v>
      </c>
      <c r="BG5" s="71">
        <v>0.3</v>
      </c>
      <c r="BH5" s="71">
        <v>0.3</v>
      </c>
      <c r="BI5" s="71">
        <v>0.3</v>
      </c>
      <c r="BJ5" s="71">
        <v>0.3</v>
      </c>
      <c r="BK5" s="71">
        <v>0.3</v>
      </c>
      <c r="BL5" s="71">
        <v>0.3</v>
      </c>
      <c r="BM5" s="71">
        <v>0.3</v>
      </c>
      <c r="BN5" s="71">
        <v>0.3</v>
      </c>
      <c r="BO5" s="71">
        <v>0.3</v>
      </c>
      <c r="BP5" s="71">
        <v>0.3</v>
      </c>
      <c r="BQ5" s="71">
        <v>0.3</v>
      </c>
      <c r="BR5" s="71">
        <v>0.3</v>
      </c>
      <c r="BS5" s="71">
        <v>0.3</v>
      </c>
      <c r="BT5" s="71">
        <v>0.3</v>
      </c>
      <c r="BU5" s="71">
        <v>0.3</v>
      </c>
      <c r="BV5" s="71">
        <v>0.3</v>
      </c>
      <c r="BW5" s="71">
        <v>0.3</v>
      </c>
      <c r="BX5" s="71">
        <v>0.3</v>
      </c>
      <c r="BY5" s="71">
        <v>0.3</v>
      </c>
      <c r="BZ5" s="71">
        <v>0.3</v>
      </c>
      <c r="CA5" s="71">
        <v>0.3</v>
      </c>
      <c r="CB5" s="71">
        <v>0.3</v>
      </c>
      <c r="CC5" s="71">
        <v>0.3</v>
      </c>
    </row>
    <row r="6" spans="1:81">
      <c r="A6" t="s">
        <v>2565</v>
      </c>
      <c r="B6" s="65">
        <f>'RPO State forecasts'!$AH$14</f>
        <v>0.21727669687738724</v>
      </c>
      <c r="C6" s="65">
        <f t="shared" ref="C6:J6" si="4">B6+($K6-$B6)/10</f>
        <v>0.2255490271896485</v>
      </c>
      <c r="D6" s="65">
        <f t="shared" si="4"/>
        <v>0.23382135750190977</v>
      </c>
      <c r="E6" s="65">
        <f t="shared" si="4"/>
        <v>0.24209368781417104</v>
      </c>
      <c r="F6" s="65">
        <f t="shared" si="4"/>
        <v>0.25036601812643233</v>
      </c>
      <c r="G6" s="65">
        <f t="shared" si="4"/>
        <v>0.2586383484386936</v>
      </c>
      <c r="H6" s="65">
        <f t="shared" si="4"/>
        <v>0.26691067875095487</v>
      </c>
      <c r="I6" s="65">
        <f t="shared" si="4"/>
        <v>0.27518300906321613</v>
      </c>
      <c r="J6" s="65">
        <f t="shared" si="4"/>
        <v>0.2834553393754774</v>
      </c>
      <c r="K6" s="71">
        <v>0.3</v>
      </c>
      <c r="L6" s="71">
        <v>0.3</v>
      </c>
      <c r="M6" s="71">
        <v>0.3</v>
      </c>
      <c r="N6" s="71">
        <v>0.3</v>
      </c>
      <c r="O6" s="71">
        <v>0.3</v>
      </c>
      <c r="P6" s="71">
        <v>0.3</v>
      </c>
      <c r="Q6" s="71">
        <v>0.3</v>
      </c>
      <c r="R6" s="71">
        <v>0.3</v>
      </c>
      <c r="S6" s="71">
        <v>0.3</v>
      </c>
      <c r="T6" s="71">
        <v>0.3</v>
      </c>
      <c r="U6" s="71">
        <v>0.3</v>
      </c>
      <c r="V6" s="71">
        <v>0.3</v>
      </c>
      <c r="W6" s="71">
        <v>0.3</v>
      </c>
      <c r="X6" s="71">
        <v>0.3</v>
      </c>
      <c r="Y6" s="71">
        <v>0.3</v>
      </c>
      <c r="Z6" s="71">
        <v>0.3</v>
      </c>
      <c r="AA6" s="71">
        <v>0.3</v>
      </c>
      <c r="AB6" s="71">
        <v>0.3</v>
      </c>
      <c r="AC6" s="71">
        <v>0.3</v>
      </c>
      <c r="AD6" s="71">
        <v>0.3</v>
      </c>
      <c r="AE6" s="71">
        <v>0.3</v>
      </c>
      <c r="AF6" s="71">
        <v>0.3</v>
      </c>
      <c r="AG6" s="71">
        <v>0.3</v>
      </c>
      <c r="AH6" s="71">
        <v>0.3</v>
      </c>
      <c r="AI6" s="71">
        <v>0.3</v>
      </c>
      <c r="AJ6" s="71">
        <v>0.3</v>
      </c>
      <c r="AK6" s="71">
        <v>0.3</v>
      </c>
      <c r="AL6" s="71">
        <v>0.3</v>
      </c>
      <c r="AM6" s="71">
        <v>0.3</v>
      </c>
      <c r="AN6" s="71">
        <v>0.3</v>
      </c>
      <c r="AO6" s="71">
        <v>0.3</v>
      </c>
      <c r="AP6" s="71">
        <v>0.3</v>
      </c>
      <c r="AQ6" s="71">
        <v>0.3</v>
      </c>
      <c r="AR6" s="71">
        <v>0.3</v>
      </c>
      <c r="AS6" s="71">
        <v>0.3</v>
      </c>
      <c r="AT6" s="71">
        <v>0.3</v>
      </c>
      <c r="AU6" s="71">
        <v>0.3</v>
      </c>
      <c r="AV6" s="71">
        <v>0.3</v>
      </c>
      <c r="AW6" s="71">
        <v>0.3</v>
      </c>
      <c r="AX6" s="71">
        <v>0.3</v>
      </c>
      <c r="AY6" s="71">
        <v>0.3</v>
      </c>
      <c r="AZ6" s="71">
        <v>0.3</v>
      </c>
      <c r="BA6" s="71">
        <v>0.3</v>
      </c>
      <c r="BB6" s="71">
        <v>0.3</v>
      </c>
      <c r="BC6" s="71">
        <v>0.3</v>
      </c>
      <c r="BD6" s="71">
        <v>0.3</v>
      </c>
      <c r="BE6" s="71">
        <v>0.3</v>
      </c>
      <c r="BF6" s="71">
        <v>0.3</v>
      </c>
      <c r="BG6" s="71">
        <v>0.3</v>
      </c>
      <c r="BH6" s="71">
        <v>0.3</v>
      </c>
      <c r="BI6" s="71">
        <v>0.3</v>
      </c>
      <c r="BJ6" s="71">
        <v>0.3</v>
      </c>
      <c r="BK6" s="71">
        <v>0.3</v>
      </c>
      <c r="BL6" s="71">
        <v>0.3</v>
      </c>
      <c r="BM6" s="71">
        <v>0.3</v>
      </c>
      <c r="BN6" s="71">
        <v>0.3</v>
      </c>
      <c r="BO6" s="71">
        <v>0.3</v>
      </c>
      <c r="BP6" s="71">
        <v>0.3</v>
      </c>
      <c r="BQ6" s="71">
        <v>0.3</v>
      </c>
      <c r="BR6" s="71">
        <v>0.3</v>
      </c>
      <c r="BS6" s="71">
        <v>0.3</v>
      </c>
      <c r="BT6" s="71">
        <v>0.3</v>
      </c>
      <c r="BU6" s="71">
        <v>0.3</v>
      </c>
      <c r="BV6" s="71">
        <v>0.3</v>
      </c>
      <c r="BW6" s="71">
        <v>0.3</v>
      </c>
      <c r="BX6" s="71">
        <v>0.3</v>
      </c>
      <c r="BY6" s="71">
        <v>0.3</v>
      </c>
      <c r="BZ6" s="71">
        <v>0.3</v>
      </c>
      <c r="CA6" s="71">
        <v>0.3</v>
      </c>
      <c r="CB6" s="71">
        <v>0.3</v>
      </c>
      <c r="CC6" s="71">
        <v>0.3</v>
      </c>
    </row>
    <row r="7" spans="1:81">
      <c r="A7" t="s">
        <v>76</v>
      </c>
      <c r="B7" s="65">
        <f>'RPO State forecasts'!$AH$14</f>
        <v>0.21727669687738724</v>
      </c>
      <c r="C7" s="65">
        <f t="shared" ref="C7:J7" si="5">B7+($K7-$B7)/10</f>
        <v>0.2255490271896485</v>
      </c>
      <c r="D7" s="65">
        <f t="shared" si="5"/>
        <v>0.23382135750190977</v>
      </c>
      <c r="E7" s="65">
        <f t="shared" si="5"/>
        <v>0.24209368781417104</v>
      </c>
      <c r="F7" s="65">
        <f t="shared" si="5"/>
        <v>0.25036601812643233</v>
      </c>
      <c r="G7" s="65">
        <f t="shared" si="5"/>
        <v>0.2586383484386936</v>
      </c>
      <c r="H7" s="65">
        <f t="shared" si="5"/>
        <v>0.26691067875095487</v>
      </c>
      <c r="I7" s="65">
        <f t="shared" si="5"/>
        <v>0.27518300906321613</v>
      </c>
      <c r="J7" s="65">
        <f t="shared" si="5"/>
        <v>0.2834553393754774</v>
      </c>
      <c r="K7" s="71">
        <v>0.3</v>
      </c>
      <c r="L7" s="71">
        <v>0.3</v>
      </c>
      <c r="M7" s="71">
        <v>0.3</v>
      </c>
      <c r="N7" s="71">
        <v>0.3</v>
      </c>
      <c r="O7" s="71">
        <v>0.3</v>
      </c>
      <c r="P7" s="71">
        <v>0.3</v>
      </c>
      <c r="Q7" s="71">
        <v>0.3</v>
      </c>
      <c r="R7" s="71">
        <v>0.3</v>
      </c>
      <c r="S7" s="71">
        <v>0.3</v>
      </c>
      <c r="T7" s="71">
        <v>0.3</v>
      </c>
      <c r="U7" s="71">
        <v>0.3</v>
      </c>
      <c r="V7" s="71">
        <v>0.3</v>
      </c>
      <c r="W7" s="71">
        <v>0.3</v>
      </c>
      <c r="X7" s="71">
        <v>0.3</v>
      </c>
      <c r="Y7" s="71">
        <v>0.3</v>
      </c>
      <c r="Z7" s="71">
        <v>0.3</v>
      </c>
      <c r="AA7" s="71">
        <v>0.3</v>
      </c>
      <c r="AB7" s="71">
        <v>0.3</v>
      </c>
      <c r="AC7" s="71">
        <v>0.3</v>
      </c>
      <c r="AD7" s="71">
        <v>0.3</v>
      </c>
      <c r="AE7" s="71">
        <v>0.3</v>
      </c>
      <c r="AF7" s="71">
        <v>0.3</v>
      </c>
      <c r="AG7" s="71">
        <v>0.3</v>
      </c>
      <c r="AH7" s="71">
        <v>0.3</v>
      </c>
      <c r="AI7" s="71">
        <v>0.3</v>
      </c>
      <c r="AJ7" s="71">
        <v>0.3</v>
      </c>
      <c r="AK7" s="71">
        <v>0.3</v>
      </c>
      <c r="AL7" s="71">
        <v>0.3</v>
      </c>
      <c r="AM7" s="71">
        <v>0.3</v>
      </c>
      <c r="AN7" s="71">
        <v>0.3</v>
      </c>
      <c r="AO7" s="71">
        <v>0.3</v>
      </c>
      <c r="AP7" s="71">
        <v>0.3</v>
      </c>
      <c r="AQ7" s="71">
        <v>0.3</v>
      </c>
      <c r="AR7" s="71">
        <v>0.3</v>
      </c>
      <c r="AS7" s="71">
        <v>0.3</v>
      </c>
      <c r="AT7" s="71">
        <v>0.3</v>
      </c>
      <c r="AU7" s="71">
        <v>0.3</v>
      </c>
      <c r="AV7" s="71">
        <v>0.3</v>
      </c>
      <c r="AW7" s="71">
        <v>0.3</v>
      </c>
      <c r="AX7" s="71">
        <v>0.3</v>
      </c>
      <c r="AY7" s="71">
        <v>0.3</v>
      </c>
      <c r="AZ7" s="71">
        <v>0.3</v>
      </c>
      <c r="BA7" s="71">
        <v>0.3</v>
      </c>
      <c r="BB7" s="71">
        <v>0.3</v>
      </c>
      <c r="BC7" s="71">
        <v>0.3</v>
      </c>
      <c r="BD7" s="71">
        <v>0.3</v>
      </c>
      <c r="BE7" s="71">
        <v>0.3</v>
      </c>
      <c r="BF7" s="71">
        <v>0.3</v>
      </c>
      <c r="BG7" s="71">
        <v>0.3</v>
      </c>
      <c r="BH7" s="71">
        <v>0.3</v>
      </c>
      <c r="BI7" s="71">
        <v>0.3</v>
      </c>
      <c r="BJ7" s="71">
        <v>0.3</v>
      </c>
      <c r="BK7" s="71">
        <v>0.3</v>
      </c>
      <c r="BL7" s="71">
        <v>0.3</v>
      </c>
      <c r="BM7" s="71">
        <v>0.3</v>
      </c>
      <c r="BN7" s="71">
        <v>0.3</v>
      </c>
      <c r="BO7" s="71">
        <v>0.3</v>
      </c>
      <c r="BP7" s="71">
        <v>0.3</v>
      </c>
      <c r="BQ7" s="71">
        <v>0.3</v>
      </c>
      <c r="BR7" s="71">
        <v>0.3</v>
      </c>
      <c r="BS7" s="71">
        <v>0.3</v>
      </c>
      <c r="BT7" s="71">
        <v>0.3</v>
      </c>
      <c r="BU7" s="71">
        <v>0.3</v>
      </c>
      <c r="BV7" s="71">
        <v>0.3</v>
      </c>
      <c r="BW7" s="71">
        <v>0.3</v>
      </c>
      <c r="BX7" s="71">
        <v>0.3</v>
      </c>
      <c r="BY7" s="71">
        <v>0.3</v>
      </c>
      <c r="BZ7" s="71">
        <v>0.3</v>
      </c>
      <c r="CA7" s="71">
        <v>0.3</v>
      </c>
      <c r="CB7" s="71">
        <v>0.3</v>
      </c>
      <c r="CC7" s="71">
        <v>0.3</v>
      </c>
    </row>
    <row r="8" spans="1:81">
      <c r="A8" t="s">
        <v>81</v>
      </c>
      <c r="B8" s="65">
        <f>'RPO State forecasts'!$AH$14</f>
        <v>0.21727669687738724</v>
      </c>
      <c r="C8" s="65">
        <f t="shared" ref="C8:J8" si="6">B8+($K8-$B8)/10</f>
        <v>0.2255490271896485</v>
      </c>
      <c r="D8" s="65">
        <f t="shared" si="6"/>
        <v>0.23382135750190977</v>
      </c>
      <c r="E8" s="65">
        <f t="shared" si="6"/>
        <v>0.24209368781417104</v>
      </c>
      <c r="F8" s="65">
        <f t="shared" si="6"/>
        <v>0.25036601812643233</v>
      </c>
      <c r="G8" s="65">
        <f t="shared" si="6"/>
        <v>0.2586383484386936</v>
      </c>
      <c r="H8" s="65">
        <f t="shared" si="6"/>
        <v>0.26691067875095487</v>
      </c>
      <c r="I8" s="65">
        <f t="shared" si="6"/>
        <v>0.27518300906321613</v>
      </c>
      <c r="J8" s="65">
        <f t="shared" si="6"/>
        <v>0.2834553393754774</v>
      </c>
      <c r="K8" s="71">
        <v>0.3</v>
      </c>
      <c r="L8" s="71">
        <v>0.3</v>
      </c>
      <c r="M8" s="71">
        <v>0.3</v>
      </c>
      <c r="N8" s="71">
        <v>0.3</v>
      </c>
      <c r="O8" s="71">
        <v>0.3</v>
      </c>
      <c r="P8" s="71">
        <v>0.3</v>
      </c>
      <c r="Q8" s="71">
        <v>0.3</v>
      </c>
      <c r="R8" s="71">
        <v>0.3</v>
      </c>
      <c r="S8" s="71">
        <v>0.3</v>
      </c>
      <c r="T8" s="71">
        <v>0.3</v>
      </c>
      <c r="U8" s="71">
        <v>0.3</v>
      </c>
      <c r="V8" s="71">
        <v>0.3</v>
      </c>
      <c r="W8" s="71">
        <v>0.3</v>
      </c>
      <c r="X8" s="71">
        <v>0.3</v>
      </c>
      <c r="Y8" s="71">
        <v>0.3</v>
      </c>
      <c r="Z8" s="71">
        <v>0.3</v>
      </c>
      <c r="AA8" s="71">
        <v>0.3</v>
      </c>
      <c r="AB8" s="71">
        <v>0.3</v>
      </c>
      <c r="AC8" s="71">
        <v>0.3</v>
      </c>
      <c r="AD8" s="71">
        <v>0.3</v>
      </c>
      <c r="AE8" s="71">
        <v>0.3</v>
      </c>
      <c r="AF8" s="71">
        <v>0.3</v>
      </c>
      <c r="AG8" s="71">
        <v>0.3</v>
      </c>
      <c r="AH8" s="71">
        <v>0.3</v>
      </c>
      <c r="AI8" s="71">
        <v>0.3</v>
      </c>
      <c r="AJ8" s="71">
        <v>0.3</v>
      </c>
      <c r="AK8" s="71">
        <v>0.3</v>
      </c>
      <c r="AL8" s="71">
        <v>0.3</v>
      </c>
      <c r="AM8" s="71">
        <v>0.3</v>
      </c>
      <c r="AN8" s="71">
        <v>0.3</v>
      </c>
      <c r="AO8" s="71">
        <v>0.3</v>
      </c>
      <c r="AP8" s="71">
        <v>0.3</v>
      </c>
      <c r="AQ8" s="71">
        <v>0.3</v>
      </c>
      <c r="AR8" s="71">
        <v>0.3</v>
      </c>
      <c r="AS8" s="71">
        <v>0.3</v>
      </c>
      <c r="AT8" s="71">
        <v>0.3</v>
      </c>
      <c r="AU8" s="71">
        <v>0.3</v>
      </c>
      <c r="AV8" s="71">
        <v>0.3</v>
      </c>
      <c r="AW8" s="71">
        <v>0.3</v>
      </c>
      <c r="AX8" s="71">
        <v>0.3</v>
      </c>
      <c r="AY8" s="71">
        <v>0.3</v>
      </c>
      <c r="AZ8" s="71">
        <v>0.3</v>
      </c>
      <c r="BA8" s="71">
        <v>0.3</v>
      </c>
      <c r="BB8" s="71">
        <v>0.3</v>
      </c>
      <c r="BC8" s="71">
        <v>0.3</v>
      </c>
      <c r="BD8" s="71">
        <v>0.3</v>
      </c>
      <c r="BE8" s="71">
        <v>0.3</v>
      </c>
      <c r="BF8" s="71">
        <v>0.3</v>
      </c>
      <c r="BG8" s="71">
        <v>0.3</v>
      </c>
      <c r="BH8" s="71">
        <v>0.3</v>
      </c>
      <c r="BI8" s="71">
        <v>0.3</v>
      </c>
      <c r="BJ8" s="71">
        <v>0.3</v>
      </c>
      <c r="BK8" s="71">
        <v>0.3</v>
      </c>
      <c r="BL8" s="71">
        <v>0.3</v>
      </c>
      <c r="BM8" s="71">
        <v>0.3</v>
      </c>
      <c r="BN8" s="71">
        <v>0.3</v>
      </c>
      <c r="BO8" s="71">
        <v>0.3</v>
      </c>
      <c r="BP8" s="71">
        <v>0.3</v>
      </c>
      <c r="BQ8" s="71">
        <v>0.3</v>
      </c>
      <c r="BR8" s="71">
        <v>0.3</v>
      </c>
      <c r="BS8" s="71">
        <v>0.3</v>
      </c>
      <c r="BT8" s="71">
        <v>0.3</v>
      </c>
      <c r="BU8" s="71">
        <v>0.3</v>
      </c>
      <c r="BV8" s="71">
        <v>0.3</v>
      </c>
      <c r="BW8" s="71">
        <v>0.3</v>
      </c>
      <c r="BX8" s="71">
        <v>0.3</v>
      </c>
      <c r="BY8" s="71">
        <v>0.3</v>
      </c>
      <c r="BZ8" s="71">
        <v>0.3</v>
      </c>
      <c r="CA8" s="71">
        <v>0.3</v>
      </c>
      <c r="CB8" s="71">
        <v>0.3</v>
      </c>
      <c r="CC8" s="71">
        <v>0.3</v>
      </c>
    </row>
    <row r="9" spans="1:81">
      <c r="A9" t="s">
        <v>86</v>
      </c>
      <c r="B9" s="65">
        <f>'RPO State forecasts'!$AH$14</f>
        <v>0.21727669687738724</v>
      </c>
      <c r="C9" s="65">
        <f t="shared" ref="C9:J9" si="7">B9+($K9-$B9)/10</f>
        <v>0.2255490271896485</v>
      </c>
      <c r="D9" s="65">
        <f t="shared" si="7"/>
        <v>0.23382135750190977</v>
      </c>
      <c r="E9" s="65">
        <f t="shared" si="7"/>
        <v>0.24209368781417104</v>
      </c>
      <c r="F9" s="65">
        <f t="shared" si="7"/>
        <v>0.25036601812643233</v>
      </c>
      <c r="G9" s="65">
        <f t="shared" si="7"/>
        <v>0.2586383484386936</v>
      </c>
      <c r="H9" s="65">
        <f t="shared" si="7"/>
        <v>0.26691067875095487</v>
      </c>
      <c r="I9" s="65">
        <f t="shared" si="7"/>
        <v>0.27518300906321613</v>
      </c>
      <c r="J9" s="65">
        <f t="shared" si="7"/>
        <v>0.2834553393754774</v>
      </c>
      <c r="K9" s="71">
        <v>0.3</v>
      </c>
      <c r="L9" s="71">
        <v>0.3</v>
      </c>
      <c r="M9" s="71">
        <v>0.3</v>
      </c>
      <c r="N9" s="71">
        <v>0.3</v>
      </c>
      <c r="O9" s="71">
        <v>0.3</v>
      </c>
      <c r="P9" s="71">
        <v>0.3</v>
      </c>
      <c r="Q9" s="71">
        <v>0.3</v>
      </c>
      <c r="R9" s="71">
        <v>0.3</v>
      </c>
      <c r="S9" s="71">
        <v>0.3</v>
      </c>
      <c r="T9" s="71">
        <v>0.3</v>
      </c>
      <c r="U9" s="71">
        <v>0.3</v>
      </c>
      <c r="V9" s="71">
        <v>0.3</v>
      </c>
      <c r="W9" s="71">
        <v>0.3</v>
      </c>
      <c r="X9" s="71">
        <v>0.3</v>
      </c>
      <c r="Y9" s="71">
        <v>0.3</v>
      </c>
      <c r="Z9" s="71">
        <v>0.3</v>
      </c>
      <c r="AA9" s="71">
        <v>0.3</v>
      </c>
      <c r="AB9" s="71">
        <v>0.3</v>
      </c>
      <c r="AC9" s="71">
        <v>0.3</v>
      </c>
      <c r="AD9" s="71">
        <v>0.3</v>
      </c>
      <c r="AE9" s="71">
        <v>0.3</v>
      </c>
      <c r="AF9" s="71">
        <v>0.3</v>
      </c>
      <c r="AG9" s="71">
        <v>0.3</v>
      </c>
      <c r="AH9" s="71">
        <v>0.3</v>
      </c>
      <c r="AI9" s="71">
        <v>0.3</v>
      </c>
      <c r="AJ9" s="71">
        <v>0.3</v>
      </c>
      <c r="AK9" s="71">
        <v>0.3</v>
      </c>
      <c r="AL9" s="71">
        <v>0.3</v>
      </c>
      <c r="AM9" s="71">
        <v>0.3</v>
      </c>
      <c r="AN9" s="71">
        <v>0.3</v>
      </c>
      <c r="AO9" s="71">
        <v>0.3</v>
      </c>
      <c r="AP9" s="71">
        <v>0.3</v>
      </c>
      <c r="AQ9" s="71">
        <v>0.3</v>
      </c>
      <c r="AR9" s="71">
        <v>0.3</v>
      </c>
      <c r="AS9" s="71">
        <v>0.3</v>
      </c>
      <c r="AT9" s="71">
        <v>0.3</v>
      </c>
      <c r="AU9" s="71">
        <v>0.3</v>
      </c>
      <c r="AV9" s="71">
        <v>0.3</v>
      </c>
      <c r="AW9" s="71">
        <v>0.3</v>
      </c>
      <c r="AX9" s="71">
        <v>0.3</v>
      </c>
      <c r="AY9" s="71">
        <v>0.3</v>
      </c>
      <c r="AZ9" s="71">
        <v>0.3</v>
      </c>
      <c r="BA9" s="71">
        <v>0.3</v>
      </c>
      <c r="BB9" s="71">
        <v>0.3</v>
      </c>
      <c r="BC9" s="71">
        <v>0.3</v>
      </c>
      <c r="BD9" s="71">
        <v>0.3</v>
      </c>
      <c r="BE9" s="71">
        <v>0.3</v>
      </c>
      <c r="BF9" s="71">
        <v>0.3</v>
      </c>
      <c r="BG9" s="71">
        <v>0.3</v>
      </c>
      <c r="BH9" s="71">
        <v>0.3</v>
      </c>
      <c r="BI9" s="71">
        <v>0.3</v>
      </c>
      <c r="BJ9" s="71">
        <v>0.3</v>
      </c>
      <c r="BK9" s="71">
        <v>0.3</v>
      </c>
      <c r="BL9" s="71">
        <v>0.3</v>
      </c>
      <c r="BM9" s="71">
        <v>0.3</v>
      </c>
      <c r="BN9" s="71">
        <v>0.3</v>
      </c>
      <c r="BO9" s="71">
        <v>0.3</v>
      </c>
      <c r="BP9" s="71">
        <v>0.3</v>
      </c>
      <c r="BQ9" s="71">
        <v>0.3</v>
      </c>
      <c r="BR9" s="71">
        <v>0.3</v>
      </c>
      <c r="BS9" s="71">
        <v>0.3</v>
      </c>
      <c r="BT9" s="71">
        <v>0.3</v>
      </c>
      <c r="BU9" s="71">
        <v>0.3</v>
      </c>
      <c r="BV9" s="71">
        <v>0.3</v>
      </c>
      <c r="BW9" s="71">
        <v>0.3</v>
      </c>
      <c r="BX9" s="71">
        <v>0.3</v>
      </c>
      <c r="BY9" s="71">
        <v>0.3</v>
      </c>
      <c r="BZ9" s="71">
        <v>0.3</v>
      </c>
      <c r="CA9" s="71">
        <v>0.3</v>
      </c>
      <c r="CB9" s="71">
        <v>0.3</v>
      </c>
      <c r="CC9" s="71">
        <v>0.3</v>
      </c>
    </row>
    <row r="10" spans="1:81">
      <c r="A10" t="s">
        <v>90</v>
      </c>
      <c r="B10" s="65">
        <f>'RPO State forecasts'!$AH$14</f>
        <v>0.21727669687738724</v>
      </c>
      <c r="C10" s="65">
        <f t="shared" ref="C10:J10" si="8">B10+($K10-$B10)/10</f>
        <v>0.2255490271896485</v>
      </c>
      <c r="D10" s="65">
        <f t="shared" si="8"/>
        <v>0.23382135750190977</v>
      </c>
      <c r="E10" s="65">
        <f t="shared" si="8"/>
        <v>0.24209368781417104</v>
      </c>
      <c r="F10" s="65">
        <f t="shared" si="8"/>
        <v>0.25036601812643233</v>
      </c>
      <c r="G10" s="65">
        <f t="shared" si="8"/>
        <v>0.2586383484386936</v>
      </c>
      <c r="H10" s="65">
        <f t="shared" si="8"/>
        <v>0.26691067875095487</v>
      </c>
      <c r="I10" s="65">
        <f t="shared" si="8"/>
        <v>0.27518300906321613</v>
      </c>
      <c r="J10" s="65">
        <f t="shared" si="8"/>
        <v>0.2834553393754774</v>
      </c>
      <c r="K10" s="71">
        <v>0.3</v>
      </c>
      <c r="L10" s="71">
        <v>0.3</v>
      </c>
      <c r="M10" s="71">
        <v>0.3</v>
      </c>
      <c r="N10" s="71">
        <v>0.3</v>
      </c>
      <c r="O10" s="71">
        <v>0.3</v>
      </c>
      <c r="P10" s="71">
        <v>0.3</v>
      </c>
      <c r="Q10" s="71">
        <v>0.3</v>
      </c>
      <c r="R10" s="71">
        <v>0.3</v>
      </c>
      <c r="S10" s="71">
        <v>0.3</v>
      </c>
      <c r="T10" s="71">
        <v>0.3</v>
      </c>
      <c r="U10" s="71">
        <v>0.3</v>
      </c>
      <c r="V10" s="71">
        <v>0.3</v>
      </c>
      <c r="W10" s="71">
        <v>0.3</v>
      </c>
      <c r="X10" s="71">
        <v>0.3</v>
      </c>
      <c r="Y10" s="71">
        <v>0.3</v>
      </c>
      <c r="Z10" s="71">
        <v>0.3</v>
      </c>
      <c r="AA10" s="71">
        <v>0.3</v>
      </c>
      <c r="AB10" s="71">
        <v>0.3</v>
      </c>
      <c r="AC10" s="71">
        <v>0.3</v>
      </c>
      <c r="AD10" s="71">
        <v>0.3</v>
      </c>
      <c r="AE10" s="71">
        <v>0.3</v>
      </c>
      <c r="AF10" s="71">
        <v>0.3</v>
      </c>
      <c r="AG10" s="71">
        <v>0.3</v>
      </c>
      <c r="AH10" s="71">
        <v>0.3</v>
      </c>
      <c r="AI10" s="71">
        <v>0.3</v>
      </c>
      <c r="AJ10" s="71">
        <v>0.3</v>
      </c>
      <c r="AK10" s="71">
        <v>0.3</v>
      </c>
      <c r="AL10" s="71">
        <v>0.3</v>
      </c>
      <c r="AM10" s="71">
        <v>0.3</v>
      </c>
      <c r="AN10" s="71">
        <v>0.3</v>
      </c>
      <c r="AO10" s="71">
        <v>0.3</v>
      </c>
      <c r="AP10" s="71">
        <v>0.3</v>
      </c>
      <c r="AQ10" s="71">
        <v>0.3</v>
      </c>
      <c r="AR10" s="71">
        <v>0.3</v>
      </c>
      <c r="AS10" s="71">
        <v>0.3</v>
      </c>
      <c r="AT10" s="71">
        <v>0.3</v>
      </c>
      <c r="AU10" s="71">
        <v>0.3</v>
      </c>
      <c r="AV10" s="71">
        <v>0.3</v>
      </c>
      <c r="AW10" s="71">
        <v>0.3</v>
      </c>
      <c r="AX10" s="71">
        <v>0.3</v>
      </c>
      <c r="AY10" s="71">
        <v>0.3</v>
      </c>
      <c r="AZ10" s="71">
        <v>0.3</v>
      </c>
      <c r="BA10" s="71">
        <v>0.3</v>
      </c>
      <c r="BB10" s="71">
        <v>0.3</v>
      </c>
      <c r="BC10" s="71">
        <v>0.3</v>
      </c>
      <c r="BD10" s="71">
        <v>0.3</v>
      </c>
      <c r="BE10" s="71">
        <v>0.3</v>
      </c>
      <c r="BF10" s="71">
        <v>0.3</v>
      </c>
      <c r="BG10" s="71">
        <v>0.3</v>
      </c>
      <c r="BH10" s="71">
        <v>0.3</v>
      </c>
      <c r="BI10" s="71">
        <v>0.3</v>
      </c>
      <c r="BJ10" s="71">
        <v>0.3</v>
      </c>
      <c r="BK10" s="71">
        <v>0.3</v>
      </c>
      <c r="BL10" s="71">
        <v>0.3</v>
      </c>
      <c r="BM10" s="71">
        <v>0.3</v>
      </c>
      <c r="BN10" s="71">
        <v>0.3</v>
      </c>
      <c r="BO10" s="71">
        <v>0.3</v>
      </c>
      <c r="BP10" s="71">
        <v>0.3</v>
      </c>
      <c r="BQ10" s="71">
        <v>0.3</v>
      </c>
      <c r="BR10" s="71">
        <v>0.3</v>
      </c>
      <c r="BS10" s="71">
        <v>0.3</v>
      </c>
      <c r="BT10" s="71">
        <v>0.3</v>
      </c>
      <c r="BU10" s="71">
        <v>0.3</v>
      </c>
      <c r="BV10" s="71">
        <v>0.3</v>
      </c>
      <c r="BW10" s="71">
        <v>0.3</v>
      </c>
      <c r="BX10" s="71">
        <v>0.3</v>
      </c>
      <c r="BY10" s="71">
        <v>0.3</v>
      </c>
      <c r="BZ10" s="71">
        <v>0.3</v>
      </c>
      <c r="CA10" s="71">
        <v>0.3</v>
      </c>
      <c r="CB10" s="71">
        <v>0.3</v>
      </c>
      <c r="CC10" s="71">
        <v>0.3</v>
      </c>
    </row>
    <row r="11" spans="1:81">
      <c r="A11" t="s">
        <v>99</v>
      </c>
      <c r="B11" s="65">
        <f>'RPO State forecasts'!$AH$14</f>
        <v>0.21727669687738724</v>
      </c>
      <c r="C11" s="65">
        <f t="shared" ref="C11:J11" si="9">B11+($K11-$B11)/10</f>
        <v>0.2255490271896485</v>
      </c>
      <c r="D11" s="65">
        <f t="shared" si="9"/>
        <v>0.23382135750190977</v>
      </c>
      <c r="E11" s="65">
        <f t="shared" si="9"/>
        <v>0.24209368781417104</v>
      </c>
      <c r="F11" s="65">
        <f t="shared" si="9"/>
        <v>0.25036601812643233</v>
      </c>
      <c r="G11" s="65">
        <f t="shared" si="9"/>
        <v>0.2586383484386936</v>
      </c>
      <c r="H11" s="65">
        <f t="shared" si="9"/>
        <v>0.26691067875095487</v>
      </c>
      <c r="I11" s="65">
        <f t="shared" si="9"/>
        <v>0.27518300906321613</v>
      </c>
      <c r="J11" s="65">
        <f t="shared" si="9"/>
        <v>0.2834553393754774</v>
      </c>
      <c r="K11" s="71">
        <v>0.3</v>
      </c>
      <c r="L11" s="71">
        <v>0.3</v>
      </c>
      <c r="M11" s="71">
        <v>0.3</v>
      </c>
      <c r="N11" s="71">
        <v>0.3</v>
      </c>
      <c r="O11" s="71">
        <v>0.3</v>
      </c>
      <c r="P11" s="71">
        <v>0.3</v>
      </c>
      <c r="Q11" s="71">
        <v>0.3</v>
      </c>
      <c r="R11" s="71">
        <v>0.3</v>
      </c>
      <c r="S11" s="71">
        <v>0.3</v>
      </c>
      <c r="T11" s="71">
        <v>0.3</v>
      </c>
      <c r="U11" s="71">
        <v>0.3</v>
      </c>
      <c r="V11" s="71">
        <v>0.3</v>
      </c>
      <c r="W11" s="71">
        <v>0.3</v>
      </c>
      <c r="X11" s="71">
        <v>0.3</v>
      </c>
      <c r="Y11" s="71">
        <v>0.3</v>
      </c>
      <c r="Z11" s="71">
        <v>0.3</v>
      </c>
      <c r="AA11" s="71">
        <v>0.3</v>
      </c>
      <c r="AB11" s="71">
        <v>0.3</v>
      </c>
      <c r="AC11" s="71">
        <v>0.3</v>
      </c>
      <c r="AD11" s="71">
        <v>0.3</v>
      </c>
      <c r="AE11" s="71">
        <v>0.3</v>
      </c>
      <c r="AF11" s="71">
        <v>0.3</v>
      </c>
      <c r="AG11" s="71">
        <v>0.3</v>
      </c>
      <c r="AH11" s="71">
        <v>0.3</v>
      </c>
      <c r="AI11" s="71">
        <v>0.3</v>
      </c>
      <c r="AJ11" s="71">
        <v>0.3</v>
      </c>
      <c r="AK11" s="71">
        <v>0.3</v>
      </c>
      <c r="AL11" s="71">
        <v>0.3</v>
      </c>
      <c r="AM11" s="71">
        <v>0.3</v>
      </c>
      <c r="AN11" s="71">
        <v>0.3</v>
      </c>
      <c r="AO11" s="71">
        <v>0.3</v>
      </c>
      <c r="AP11" s="71">
        <v>0.3</v>
      </c>
      <c r="AQ11" s="71">
        <v>0.3</v>
      </c>
      <c r="AR11" s="71">
        <v>0.3</v>
      </c>
      <c r="AS11" s="71">
        <v>0.3</v>
      </c>
      <c r="AT11" s="71">
        <v>0.3</v>
      </c>
      <c r="AU11" s="71">
        <v>0.3</v>
      </c>
      <c r="AV11" s="71">
        <v>0.3</v>
      </c>
      <c r="AW11" s="71">
        <v>0.3</v>
      </c>
      <c r="AX11" s="71">
        <v>0.3</v>
      </c>
      <c r="AY11" s="71">
        <v>0.3</v>
      </c>
      <c r="AZ11" s="71">
        <v>0.3</v>
      </c>
      <c r="BA11" s="71">
        <v>0.3</v>
      </c>
      <c r="BB11" s="71">
        <v>0.3</v>
      </c>
      <c r="BC11" s="71">
        <v>0.3</v>
      </c>
      <c r="BD11" s="71">
        <v>0.3</v>
      </c>
      <c r="BE11" s="71">
        <v>0.3</v>
      </c>
      <c r="BF11" s="71">
        <v>0.3</v>
      </c>
      <c r="BG11" s="71">
        <v>0.3</v>
      </c>
      <c r="BH11" s="71">
        <v>0.3</v>
      </c>
      <c r="BI11" s="71">
        <v>0.3</v>
      </c>
      <c r="BJ11" s="71">
        <v>0.3</v>
      </c>
      <c r="BK11" s="71">
        <v>0.3</v>
      </c>
      <c r="BL11" s="71">
        <v>0.3</v>
      </c>
      <c r="BM11" s="71">
        <v>0.3</v>
      </c>
      <c r="BN11" s="71">
        <v>0.3</v>
      </c>
      <c r="BO11" s="71">
        <v>0.3</v>
      </c>
      <c r="BP11" s="71">
        <v>0.3</v>
      </c>
      <c r="BQ11" s="71">
        <v>0.3</v>
      </c>
      <c r="BR11" s="71">
        <v>0.3</v>
      </c>
      <c r="BS11" s="71">
        <v>0.3</v>
      </c>
      <c r="BT11" s="71">
        <v>0.3</v>
      </c>
      <c r="BU11" s="71">
        <v>0.3</v>
      </c>
      <c r="BV11" s="71">
        <v>0.3</v>
      </c>
      <c r="BW11" s="71">
        <v>0.3</v>
      </c>
      <c r="BX11" s="71">
        <v>0.3</v>
      </c>
      <c r="BY11" s="71">
        <v>0.3</v>
      </c>
      <c r="BZ11" s="71">
        <v>0.3</v>
      </c>
      <c r="CA11" s="71">
        <v>0.3</v>
      </c>
      <c r="CB11" s="71">
        <v>0.3</v>
      </c>
      <c r="CC11" s="71">
        <v>0.3</v>
      </c>
    </row>
    <row r="12" spans="1:81">
      <c r="A12" t="s">
        <v>104</v>
      </c>
      <c r="B12" s="65">
        <f>'RPO State forecasts'!$AH$14</f>
        <v>0.21727669687738724</v>
      </c>
      <c r="C12" s="65">
        <f t="shared" ref="C12:J12" si="10">B12+($K12-$B12)/10</f>
        <v>0.2255490271896485</v>
      </c>
      <c r="D12" s="65">
        <f t="shared" si="10"/>
        <v>0.23382135750190977</v>
      </c>
      <c r="E12" s="65">
        <f t="shared" si="10"/>
        <v>0.24209368781417104</v>
      </c>
      <c r="F12" s="65">
        <f t="shared" si="10"/>
        <v>0.25036601812643233</v>
      </c>
      <c r="G12" s="65">
        <f t="shared" si="10"/>
        <v>0.2586383484386936</v>
      </c>
      <c r="H12" s="65">
        <f t="shared" si="10"/>
        <v>0.26691067875095487</v>
      </c>
      <c r="I12" s="65">
        <f t="shared" si="10"/>
        <v>0.27518300906321613</v>
      </c>
      <c r="J12" s="65">
        <f t="shared" si="10"/>
        <v>0.2834553393754774</v>
      </c>
      <c r="K12" s="71">
        <v>0.3</v>
      </c>
      <c r="L12" s="71">
        <v>0.3</v>
      </c>
      <c r="M12" s="71">
        <v>0.3</v>
      </c>
      <c r="N12" s="71">
        <v>0.3</v>
      </c>
      <c r="O12" s="71">
        <v>0.3</v>
      </c>
      <c r="P12" s="71">
        <v>0.3</v>
      </c>
      <c r="Q12" s="71">
        <v>0.3</v>
      </c>
      <c r="R12" s="71">
        <v>0.3</v>
      </c>
      <c r="S12" s="71">
        <v>0.3</v>
      </c>
      <c r="T12" s="71">
        <v>0.3</v>
      </c>
      <c r="U12" s="71">
        <v>0.3</v>
      </c>
      <c r="V12" s="71">
        <v>0.3</v>
      </c>
      <c r="W12" s="71">
        <v>0.3</v>
      </c>
      <c r="X12" s="71">
        <v>0.3</v>
      </c>
      <c r="Y12" s="71">
        <v>0.3</v>
      </c>
      <c r="Z12" s="71">
        <v>0.3</v>
      </c>
      <c r="AA12" s="71">
        <v>0.3</v>
      </c>
      <c r="AB12" s="71">
        <v>0.3</v>
      </c>
      <c r="AC12" s="71">
        <v>0.3</v>
      </c>
      <c r="AD12" s="71">
        <v>0.3</v>
      </c>
      <c r="AE12" s="71">
        <v>0.3</v>
      </c>
      <c r="AF12" s="71">
        <v>0.3</v>
      </c>
      <c r="AG12" s="71">
        <v>0.3</v>
      </c>
      <c r="AH12" s="71">
        <v>0.3</v>
      </c>
      <c r="AI12" s="71">
        <v>0.3</v>
      </c>
      <c r="AJ12" s="71">
        <v>0.3</v>
      </c>
      <c r="AK12" s="71">
        <v>0.3</v>
      </c>
      <c r="AL12" s="71">
        <v>0.3</v>
      </c>
      <c r="AM12" s="71">
        <v>0.3</v>
      </c>
      <c r="AN12" s="71">
        <v>0.3</v>
      </c>
      <c r="AO12" s="71">
        <v>0.3</v>
      </c>
      <c r="AP12" s="71">
        <v>0.3</v>
      </c>
      <c r="AQ12" s="71">
        <v>0.3</v>
      </c>
      <c r="AR12" s="71">
        <v>0.3</v>
      </c>
      <c r="AS12" s="71">
        <v>0.3</v>
      </c>
      <c r="AT12" s="71">
        <v>0.3</v>
      </c>
      <c r="AU12" s="71">
        <v>0.3</v>
      </c>
      <c r="AV12" s="71">
        <v>0.3</v>
      </c>
      <c r="AW12" s="71">
        <v>0.3</v>
      </c>
      <c r="AX12" s="71">
        <v>0.3</v>
      </c>
      <c r="AY12" s="71">
        <v>0.3</v>
      </c>
      <c r="AZ12" s="71">
        <v>0.3</v>
      </c>
      <c r="BA12" s="71">
        <v>0.3</v>
      </c>
      <c r="BB12" s="71">
        <v>0.3</v>
      </c>
      <c r="BC12" s="71">
        <v>0.3</v>
      </c>
      <c r="BD12" s="71">
        <v>0.3</v>
      </c>
      <c r="BE12" s="71">
        <v>0.3</v>
      </c>
      <c r="BF12" s="71">
        <v>0.3</v>
      </c>
      <c r="BG12" s="71">
        <v>0.3</v>
      </c>
      <c r="BH12" s="71">
        <v>0.3</v>
      </c>
      <c r="BI12" s="71">
        <v>0.3</v>
      </c>
      <c r="BJ12" s="71">
        <v>0.3</v>
      </c>
      <c r="BK12" s="71">
        <v>0.3</v>
      </c>
      <c r="BL12" s="71">
        <v>0.3</v>
      </c>
      <c r="BM12" s="71">
        <v>0.3</v>
      </c>
      <c r="BN12" s="71">
        <v>0.3</v>
      </c>
      <c r="BO12" s="71">
        <v>0.3</v>
      </c>
      <c r="BP12" s="71">
        <v>0.3</v>
      </c>
      <c r="BQ12" s="71">
        <v>0.3</v>
      </c>
      <c r="BR12" s="71">
        <v>0.3</v>
      </c>
      <c r="BS12" s="71">
        <v>0.3</v>
      </c>
      <c r="BT12" s="71">
        <v>0.3</v>
      </c>
      <c r="BU12" s="71">
        <v>0.3</v>
      </c>
      <c r="BV12" s="71">
        <v>0.3</v>
      </c>
      <c r="BW12" s="71">
        <v>0.3</v>
      </c>
      <c r="BX12" s="71">
        <v>0.3</v>
      </c>
      <c r="BY12" s="71">
        <v>0.3</v>
      </c>
      <c r="BZ12" s="71">
        <v>0.3</v>
      </c>
      <c r="CA12" s="71">
        <v>0.3</v>
      </c>
      <c r="CB12" s="71">
        <v>0.3</v>
      </c>
      <c r="CC12" s="71">
        <v>0.3</v>
      </c>
    </row>
    <row r="13" spans="1:81">
      <c r="A13" t="s">
        <v>108</v>
      </c>
      <c r="B13" s="65">
        <f>'RPO State forecasts'!$AH$14</f>
        <v>0.21727669687738724</v>
      </c>
      <c r="C13" s="65">
        <f t="shared" ref="C13:J13" si="11">B13+($K13-$B13)/10</f>
        <v>0.2255490271896485</v>
      </c>
      <c r="D13" s="65">
        <f t="shared" si="11"/>
        <v>0.23382135750190977</v>
      </c>
      <c r="E13" s="65">
        <f t="shared" si="11"/>
        <v>0.24209368781417104</v>
      </c>
      <c r="F13" s="65">
        <f t="shared" si="11"/>
        <v>0.25036601812643233</v>
      </c>
      <c r="G13" s="65">
        <f t="shared" si="11"/>
        <v>0.2586383484386936</v>
      </c>
      <c r="H13" s="65">
        <f t="shared" si="11"/>
        <v>0.26691067875095487</v>
      </c>
      <c r="I13" s="65">
        <f t="shared" si="11"/>
        <v>0.27518300906321613</v>
      </c>
      <c r="J13" s="65">
        <f t="shared" si="11"/>
        <v>0.2834553393754774</v>
      </c>
      <c r="K13" s="71">
        <v>0.3</v>
      </c>
      <c r="L13" s="71">
        <v>0.3</v>
      </c>
      <c r="M13" s="71">
        <v>0.3</v>
      </c>
      <c r="N13" s="71">
        <v>0.3</v>
      </c>
      <c r="O13" s="71">
        <v>0.3</v>
      </c>
      <c r="P13" s="71">
        <v>0.3</v>
      </c>
      <c r="Q13" s="71">
        <v>0.3</v>
      </c>
      <c r="R13" s="71">
        <v>0.3</v>
      </c>
      <c r="S13" s="71">
        <v>0.3</v>
      </c>
      <c r="T13" s="71">
        <v>0.3</v>
      </c>
      <c r="U13" s="71">
        <v>0.3</v>
      </c>
      <c r="V13" s="71">
        <v>0.3</v>
      </c>
      <c r="W13" s="71">
        <v>0.3</v>
      </c>
      <c r="X13" s="71">
        <v>0.3</v>
      </c>
      <c r="Y13" s="71">
        <v>0.3</v>
      </c>
      <c r="Z13" s="71">
        <v>0.3</v>
      </c>
      <c r="AA13" s="71">
        <v>0.3</v>
      </c>
      <c r="AB13" s="71">
        <v>0.3</v>
      </c>
      <c r="AC13" s="71">
        <v>0.3</v>
      </c>
      <c r="AD13" s="71">
        <v>0.3</v>
      </c>
      <c r="AE13" s="71">
        <v>0.3</v>
      </c>
      <c r="AF13" s="71">
        <v>0.3</v>
      </c>
      <c r="AG13" s="71">
        <v>0.3</v>
      </c>
      <c r="AH13" s="71">
        <v>0.3</v>
      </c>
      <c r="AI13" s="71">
        <v>0.3</v>
      </c>
      <c r="AJ13" s="71">
        <v>0.3</v>
      </c>
      <c r="AK13" s="71">
        <v>0.3</v>
      </c>
      <c r="AL13" s="71">
        <v>0.3</v>
      </c>
      <c r="AM13" s="71">
        <v>0.3</v>
      </c>
      <c r="AN13" s="71">
        <v>0.3</v>
      </c>
      <c r="AO13" s="71">
        <v>0.3</v>
      </c>
      <c r="AP13" s="71">
        <v>0.3</v>
      </c>
      <c r="AQ13" s="71">
        <v>0.3</v>
      </c>
      <c r="AR13" s="71">
        <v>0.3</v>
      </c>
      <c r="AS13" s="71">
        <v>0.3</v>
      </c>
      <c r="AT13" s="71">
        <v>0.3</v>
      </c>
      <c r="AU13" s="71">
        <v>0.3</v>
      </c>
      <c r="AV13" s="71">
        <v>0.3</v>
      </c>
      <c r="AW13" s="71">
        <v>0.3</v>
      </c>
      <c r="AX13" s="71">
        <v>0.3</v>
      </c>
      <c r="AY13" s="71">
        <v>0.3</v>
      </c>
      <c r="AZ13" s="71">
        <v>0.3</v>
      </c>
      <c r="BA13" s="71">
        <v>0.3</v>
      </c>
      <c r="BB13" s="71">
        <v>0.3</v>
      </c>
      <c r="BC13" s="71">
        <v>0.3</v>
      </c>
      <c r="BD13" s="71">
        <v>0.3</v>
      </c>
      <c r="BE13" s="71">
        <v>0.3</v>
      </c>
      <c r="BF13" s="71">
        <v>0.3</v>
      </c>
      <c r="BG13" s="71">
        <v>0.3</v>
      </c>
      <c r="BH13" s="71">
        <v>0.3</v>
      </c>
      <c r="BI13" s="71">
        <v>0.3</v>
      </c>
      <c r="BJ13" s="71">
        <v>0.3</v>
      </c>
      <c r="BK13" s="71">
        <v>0.3</v>
      </c>
      <c r="BL13" s="71">
        <v>0.3</v>
      </c>
      <c r="BM13" s="71">
        <v>0.3</v>
      </c>
      <c r="BN13" s="71">
        <v>0.3</v>
      </c>
      <c r="BO13" s="71">
        <v>0.3</v>
      </c>
      <c r="BP13" s="71">
        <v>0.3</v>
      </c>
      <c r="BQ13" s="71">
        <v>0.3</v>
      </c>
      <c r="BR13" s="71">
        <v>0.3</v>
      </c>
      <c r="BS13" s="71">
        <v>0.3</v>
      </c>
      <c r="BT13" s="71">
        <v>0.3</v>
      </c>
      <c r="BU13" s="71">
        <v>0.3</v>
      </c>
      <c r="BV13" s="71">
        <v>0.3</v>
      </c>
      <c r="BW13" s="71">
        <v>0.3</v>
      </c>
      <c r="BX13" s="71">
        <v>0.3</v>
      </c>
      <c r="BY13" s="71">
        <v>0.3</v>
      </c>
      <c r="BZ13" s="71">
        <v>0.3</v>
      </c>
      <c r="CA13" s="71">
        <v>0.3</v>
      </c>
      <c r="CB13" s="71">
        <v>0.3</v>
      </c>
      <c r="CC13" s="71">
        <v>0.3</v>
      </c>
    </row>
    <row r="14" spans="1:81">
      <c r="A14" t="s">
        <v>112</v>
      </c>
      <c r="B14" s="65">
        <f>'RPO State forecasts'!$AH$14</f>
        <v>0.21727669687738724</v>
      </c>
      <c r="C14" s="65">
        <f t="shared" ref="C14:J14" si="12">B14+($K14-$B14)/10</f>
        <v>0.2255490271896485</v>
      </c>
      <c r="D14" s="65">
        <f t="shared" si="12"/>
        <v>0.23382135750190977</v>
      </c>
      <c r="E14" s="65">
        <f t="shared" si="12"/>
        <v>0.24209368781417104</v>
      </c>
      <c r="F14" s="65">
        <f t="shared" si="12"/>
        <v>0.25036601812643233</v>
      </c>
      <c r="G14" s="65">
        <f t="shared" si="12"/>
        <v>0.2586383484386936</v>
      </c>
      <c r="H14" s="65">
        <f t="shared" si="12"/>
        <v>0.26691067875095487</v>
      </c>
      <c r="I14" s="65">
        <f t="shared" si="12"/>
        <v>0.27518300906321613</v>
      </c>
      <c r="J14" s="65">
        <f t="shared" si="12"/>
        <v>0.2834553393754774</v>
      </c>
      <c r="K14" s="71">
        <v>0.3</v>
      </c>
      <c r="L14" s="71">
        <v>0.3</v>
      </c>
      <c r="M14" s="71">
        <v>0.3</v>
      </c>
      <c r="N14" s="71">
        <v>0.3</v>
      </c>
      <c r="O14" s="71">
        <v>0.3</v>
      </c>
      <c r="P14" s="71">
        <v>0.3</v>
      </c>
      <c r="Q14" s="71">
        <v>0.3</v>
      </c>
      <c r="R14" s="71">
        <v>0.3</v>
      </c>
      <c r="S14" s="71">
        <v>0.3</v>
      </c>
      <c r="T14" s="71">
        <v>0.3</v>
      </c>
      <c r="U14" s="71">
        <v>0.3</v>
      </c>
      <c r="V14" s="71">
        <v>0.3</v>
      </c>
      <c r="W14" s="71">
        <v>0.3</v>
      </c>
      <c r="X14" s="71">
        <v>0.3</v>
      </c>
      <c r="Y14" s="71">
        <v>0.3</v>
      </c>
      <c r="Z14" s="71">
        <v>0.3</v>
      </c>
      <c r="AA14" s="71">
        <v>0.3</v>
      </c>
      <c r="AB14" s="71">
        <v>0.3</v>
      </c>
      <c r="AC14" s="71">
        <v>0.3</v>
      </c>
      <c r="AD14" s="71">
        <v>0.3</v>
      </c>
      <c r="AE14" s="71">
        <v>0.3</v>
      </c>
      <c r="AF14" s="71">
        <v>0.3</v>
      </c>
      <c r="AG14" s="71">
        <v>0.3</v>
      </c>
      <c r="AH14" s="71">
        <v>0.3</v>
      </c>
      <c r="AI14" s="71">
        <v>0.3</v>
      </c>
      <c r="AJ14" s="71">
        <v>0.3</v>
      </c>
      <c r="AK14" s="71">
        <v>0.3</v>
      </c>
      <c r="AL14" s="71">
        <v>0.3</v>
      </c>
      <c r="AM14" s="71">
        <v>0.3</v>
      </c>
      <c r="AN14" s="71">
        <v>0.3</v>
      </c>
      <c r="AO14" s="71">
        <v>0.3</v>
      </c>
      <c r="AP14" s="71">
        <v>0.3</v>
      </c>
      <c r="AQ14" s="71">
        <v>0.3</v>
      </c>
      <c r="AR14" s="71">
        <v>0.3</v>
      </c>
      <c r="AS14" s="71">
        <v>0.3</v>
      </c>
      <c r="AT14" s="71">
        <v>0.3</v>
      </c>
      <c r="AU14" s="71">
        <v>0.3</v>
      </c>
      <c r="AV14" s="71">
        <v>0.3</v>
      </c>
      <c r="AW14" s="71">
        <v>0.3</v>
      </c>
      <c r="AX14" s="71">
        <v>0.3</v>
      </c>
      <c r="AY14" s="71">
        <v>0.3</v>
      </c>
      <c r="AZ14" s="71">
        <v>0.3</v>
      </c>
      <c r="BA14" s="71">
        <v>0.3</v>
      </c>
      <c r="BB14" s="71">
        <v>0.3</v>
      </c>
      <c r="BC14" s="71">
        <v>0.3</v>
      </c>
      <c r="BD14" s="71">
        <v>0.3</v>
      </c>
      <c r="BE14" s="71">
        <v>0.3</v>
      </c>
      <c r="BF14" s="71">
        <v>0.3</v>
      </c>
      <c r="BG14" s="71">
        <v>0.3</v>
      </c>
      <c r="BH14" s="71">
        <v>0.3</v>
      </c>
      <c r="BI14" s="71">
        <v>0.3</v>
      </c>
      <c r="BJ14" s="71">
        <v>0.3</v>
      </c>
      <c r="BK14" s="71">
        <v>0.3</v>
      </c>
      <c r="BL14" s="71">
        <v>0.3</v>
      </c>
      <c r="BM14" s="71">
        <v>0.3</v>
      </c>
      <c r="BN14" s="71">
        <v>0.3</v>
      </c>
      <c r="BO14" s="71">
        <v>0.3</v>
      </c>
      <c r="BP14" s="71">
        <v>0.3</v>
      </c>
      <c r="BQ14" s="71">
        <v>0.3</v>
      </c>
      <c r="BR14" s="71">
        <v>0.3</v>
      </c>
      <c r="BS14" s="71">
        <v>0.3</v>
      </c>
      <c r="BT14" s="71">
        <v>0.3</v>
      </c>
      <c r="BU14" s="71">
        <v>0.3</v>
      </c>
      <c r="BV14" s="71">
        <v>0.3</v>
      </c>
      <c r="BW14" s="71">
        <v>0.3</v>
      </c>
      <c r="BX14" s="71">
        <v>0.3</v>
      </c>
      <c r="BY14" s="71">
        <v>0.3</v>
      </c>
      <c r="BZ14" s="71">
        <v>0.3</v>
      </c>
      <c r="CA14" s="71">
        <v>0.3</v>
      </c>
      <c r="CB14" s="71">
        <v>0.3</v>
      </c>
      <c r="CC14" s="71">
        <v>0.3</v>
      </c>
    </row>
    <row r="15" spans="1:81">
      <c r="A15" t="s">
        <v>2566</v>
      </c>
      <c r="B15" s="65">
        <f>'RPO State forecasts'!$AH$14</f>
        <v>0.21727669687738724</v>
      </c>
      <c r="C15" s="65">
        <f t="shared" ref="C15:J15" si="13">B15+($K15-$B15)/10</f>
        <v>0.2255490271896485</v>
      </c>
      <c r="D15" s="65">
        <f t="shared" si="13"/>
        <v>0.23382135750190977</v>
      </c>
      <c r="E15" s="65">
        <f t="shared" si="13"/>
        <v>0.24209368781417104</v>
      </c>
      <c r="F15" s="65">
        <f t="shared" si="13"/>
        <v>0.25036601812643233</v>
      </c>
      <c r="G15" s="65">
        <f t="shared" si="13"/>
        <v>0.2586383484386936</v>
      </c>
      <c r="H15" s="65">
        <f t="shared" si="13"/>
        <v>0.26691067875095487</v>
      </c>
      <c r="I15" s="65">
        <f t="shared" si="13"/>
        <v>0.27518300906321613</v>
      </c>
      <c r="J15" s="65">
        <f t="shared" si="13"/>
        <v>0.2834553393754774</v>
      </c>
      <c r="K15" s="71">
        <v>0.3</v>
      </c>
      <c r="L15" s="71">
        <v>0.3</v>
      </c>
      <c r="M15" s="71">
        <v>0.3</v>
      </c>
      <c r="N15" s="71">
        <v>0.3</v>
      </c>
      <c r="O15" s="71">
        <v>0.3</v>
      </c>
      <c r="P15" s="71">
        <v>0.3</v>
      </c>
      <c r="Q15" s="71">
        <v>0.3</v>
      </c>
      <c r="R15" s="71">
        <v>0.3</v>
      </c>
      <c r="S15" s="71">
        <v>0.3</v>
      </c>
      <c r="T15" s="71">
        <v>0.3</v>
      </c>
      <c r="U15" s="71">
        <v>0.3</v>
      </c>
      <c r="V15" s="71">
        <v>0.3</v>
      </c>
      <c r="W15" s="71">
        <v>0.3</v>
      </c>
      <c r="X15" s="71">
        <v>0.3</v>
      </c>
      <c r="Y15" s="71">
        <v>0.3</v>
      </c>
      <c r="Z15" s="71">
        <v>0.3</v>
      </c>
      <c r="AA15" s="71">
        <v>0.3</v>
      </c>
      <c r="AB15" s="71">
        <v>0.3</v>
      </c>
      <c r="AC15" s="71">
        <v>0.3</v>
      </c>
      <c r="AD15" s="71">
        <v>0.3</v>
      </c>
      <c r="AE15" s="71">
        <v>0.3</v>
      </c>
      <c r="AF15" s="71">
        <v>0.3</v>
      </c>
      <c r="AG15" s="71">
        <v>0.3</v>
      </c>
      <c r="AH15" s="71">
        <v>0.3</v>
      </c>
      <c r="AI15" s="71">
        <v>0.3</v>
      </c>
      <c r="AJ15" s="71">
        <v>0.3</v>
      </c>
      <c r="AK15" s="71">
        <v>0.3</v>
      </c>
      <c r="AL15" s="71">
        <v>0.3</v>
      </c>
      <c r="AM15" s="71">
        <v>0.3</v>
      </c>
      <c r="AN15" s="71">
        <v>0.3</v>
      </c>
      <c r="AO15" s="71">
        <v>0.3</v>
      </c>
      <c r="AP15" s="71">
        <v>0.3</v>
      </c>
      <c r="AQ15" s="71">
        <v>0.3</v>
      </c>
      <c r="AR15" s="71">
        <v>0.3</v>
      </c>
      <c r="AS15" s="71">
        <v>0.3</v>
      </c>
      <c r="AT15" s="71">
        <v>0.3</v>
      </c>
      <c r="AU15" s="71">
        <v>0.3</v>
      </c>
      <c r="AV15" s="71">
        <v>0.3</v>
      </c>
      <c r="AW15" s="71">
        <v>0.3</v>
      </c>
      <c r="AX15" s="71">
        <v>0.3</v>
      </c>
      <c r="AY15" s="71">
        <v>0.3</v>
      </c>
      <c r="AZ15" s="71">
        <v>0.3</v>
      </c>
      <c r="BA15" s="71">
        <v>0.3</v>
      </c>
      <c r="BB15" s="71">
        <v>0.3</v>
      </c>
      <c r="BC15" s="71">
        <v>0.3</v>
      </c>
      <c r="BD15" s="71">
        <v>0.3</v>
      </c>
      <c r="BE15" s="71">
        <v>0.3</v>
      </c>
      <c r="BF15" s="71">
        <v>0.3</v>
      </c>
      <c r="BG15" s="71">
        <v>0.3</v>
      </c>
      <c r="BH15" s="71">
        <v>0.3</v>
      </c>
      <c r="BI15" s="71">
        <v>0.3</v>
      </c>
      <c r="BJ15" s="71">
        <v>0.3</v>
      </c>
      <c r="BK15" s="71">
        <v>0.3</v>
      </c>
      <c r="BL15" s="71">
        <v>0.3</v>
      </c>
      <c r="BM15" s="71">
        <v>0.3</v>
      </c>
      <c r="BN15" s="71">
        <v>0.3</v>
      </c>
      <c r="BO15" s="71">
        <v>0.3</v>
      </c>
      <c r="BP15" s="71">
        <v>0.3</v>
      </c>
      <c r="BQ15" s="71">
        <v>0.3</v>
      </c>
      <c r="BR15" s="71">
        <v>0.3</v>
      </c>
      <c r="BS15" s="71">
        <v>0.3</v>
      </c>
      <c r="BT15" s="71">
        <v>0.3</v>
      </c>
      <c r="BU15" s="71">
        <v>0.3</v>
      </c>
      <c r="BV15" s="71">
        <v>0.3</v>
      </c>
      <c r="BW15" s="71">
        <v>0.3</v>
      </c>
      <c r="BX15" s="71">
        <v>0.3</v>
      </c>
      <c r="BY15" s="71">
        <v>0.3</v>
      </c>
      <c r="BZ15" s="71">
        <v>0.3</v>
      </c>
      <c r="CA15" s="71">
        <v>0.3</v>
      </c>
      <c r="CB15" s="71">
        <v>0.3</v>
      </c>
      <c r="CC15" s="71">
        <v>0.3</v>
      </c>
    </row>
    <row r="16" spans="1:81">
      <c r="A16" t="s">
        <v>119</v>
      </c>
      <c r="B16" s="65">
        <f>'RPO State forecasts'!$AH$14</f>
        <v>0.21727669687738724</v>
      </c>
      <c r="C16" s="65">
        <f t="shared" ref="C16:J16" si="14">B16+($K16-$B16)/10</f>
        <v>0.2255490271896485</v>
      </c>
      <c r="D16" s="65">
        <f t="shared" si="14"/>
        <v>0.23382135750190977</v>
      </c>
      <c r="E16" s="65">
        <f t="shared" si="14"/>
        <v>0.24209368781417104</v>
      </c>
      <c r="F16" s="65">
        <f t="shared" si="14"/>
        <v>0.25036601812643233</v>
      </c>
      <c r="G16" s="65">
        <f t="shared" si="14"/>
        <v>0.2586383484386936</v>
      </c>
      <c r="H16" s="65">
        <f t="shared" si="14"/>
        <v>0.26691067875095487</v>
      </c>
      <c r="I16" s="65">
        <f t="shared" si="14"/>
        <v>0.27518300906321613</v>
      </c>
      <c r="J16" s="65">
        <f t="shared" si="14"/>
        <v>0.2834553393754774</v>
      </c>
      <c r="K16" s="71">
        <v>0.3</v>
      </c>
      <c r="L16" s="71">
        <v>0.3</v>
      </c>
      <c r="M16" s="71">
        <v>0.3</v>
      </c>
      <c r="N16" s="71">
        <v>0.3</v>
      </c>
      <c r="O16" s="71">
        <v>0.3</v>
      </c>
      <c r="P16" s="71">
        <v>0.3</v>
      </c>
      <c r="Q16" s="71">
        <v>0.3</v>
      </c>
      <c r="R16" s="71">
        <v>0.3</v>
      </c>
      <c r="S16" s="71">
        <v>0.3</v>
      </c>
      <c r="T16" s="71">
        <v>0.3</v>
      </c>
      <c r="U16" s="71">
        <v>0.3</v>
      </c>
      <c r="V16" s="71">
        <v>0.3</v>
      </c>
      <c r="W16" s="71">
        <v>0.3</v>
      </c>
      <c r="X16" s="71">
        <v>0.3</v>
      </c>
      <c r="Y16" s="71">
        <v>0.3</v>
      </c>
      <c r="Z16" s="71">
        <v>0.3</v>
      </c>
      <c r="AA16" s="71">
        <v>0.3</v>
      </c>
      <c r="AB16" s="71">
        <v>0.3</v>
      </c>
      <c r="AC16" s="71">
        <v>0.3</v>
      </c>
      <c r="AD16" s="71">
        <v>0.3</v>
      </c>
      <c r="AE16" s="71">
        <v>0.3</v>
      </c>
      <c r="AF16" s="71">
        <v>0.3</v>
      </c>
      <c r="AG16" s="71">
        <v>0.3</v>
      </c>
      <c r="AH16" s="71">
        <v>0.3</v>
      </c>
      <c r="AI16" s="71">
        <v>0.3</v>
      </c>
      <c r="AJ16" s="71">
        <v>0.3</v>
      </c>
      <c r="AK16" s="71">
        <v>0.3</v>
      </c>
      <c r="AL16" s="71">
        <v>0.3</v>
      </c>
      <c r="AM16" s="71">
        <v>0.3</v>
      </c>
      <c r="AN16" s="71">
        <v>0.3</v>
      </c>
      <c r="AO16" s="71">
        <v>0.3</v>
      </c>
      <c r="AP16" s="71">
        <v>0.3</v>
      </c>
      <c r="AQ16" s="71">
        <v>0.3</v>
      </c>
      <c r="AR16" s="71">
        <v>0.3</v>
      </c>
      <c r="AS16" s="71">
        <v>0.3</v>
      </c>
      <c r="AT16" s="71">
        <v>0.3</v>
      </c>
      <c r="AU16" s="71">
        <v>0.3</v>
      </c>
      <c r="AV16" s="71">
        <v>0.3</v>
      </c>
      <c r="AW16" s="71">
        <v>0.3</v>
      </c>
      <c r="AX16" s="71">
        <v>0.3</v>
      </c>
      <c r="AY16" s="71">
        <v>0.3</v>
      </c>
      <c r="AZ16" s="71">
        <v>0.3</v>
      </c>
      <c r="BA16" s="71">
        <v>0.3</v>
      </c>
      <c r="BB16" s="71">
        <v>0.3</v>
      </c>
      <c r="BC16" s="71">
        <v>0.3</v>
      </c>
      <c r="BD16" s="71">
        <v>0.3</v>
      </c>
      <c r="BE16" s="71">
        <v>0.3</v>
      </c>
      <c r="BF16" s="71">
        <v>0.3</v>
      </c>
      <c r="BG16" s="71">
        <v>0.3</v>
      </c>
      <c r="BH16" s="71">
        <v>0.3</v>
      </c>
      <c r="BI16" s="71">
        <v>0.3</v>
      </c>
      <c r="BJ16" s="71">
        <v>0.3</v>
      </c>
      <c r="BK16" s="71">
        <v>0.3</v>
      </c>
      <c r="BL16" s="71">
        <v>0.3</v>
      </c>
      <c r="BM16" s="71">
        <v>0.3</v>
      </c>
      <c r="BN16" s="71">
        <v>0.3</v>
      </c>
      <c r="BO16" s="71">
        <v>0.3</v>
      </c>
      <c r="BP16" s="71">
        <v>0.3</v>
      </c>
      <c r="BQ16" s="71">
        <v>0.3</v>
      </c>
      <c r="BR16" s="71">
        <v>0.3</v>
      </c>
      <c r="BS16" s="71">
        <v>0.3</v>
      </c>
      <c r="BT16" s="71">
        <v>0.3</v>
      </c>
      <c r="BU16" s="71">
        <v>0.3</v>
      </c>
      <c r="BV16" s="71">
        <v>0.3</v>
      </c>
      <c r="BW16" s="71">
        <v>0.3</v>
      </c>
      <c r="BX16" s="71">
        <v>0.3</v>
      </c>
      <c r="BY16" s="71">
        <v>0.3</v>
      </c>
      <c r="BZ16" s="71">
        <v>0.3</v>
      </c>
      <c r="CA16" s="71">
        <v>0.3</v>
      </c>
      <c r="CB16" s="71">
        <v>0.3</v>
      </c>
      <c r="CC16" s="71">
        <v>0.3</v>
      </c>
    </row>
    <row r="17" spans="1:81">
      <c r="A17" t="s">
        <v>125</v>
      </c>
      <c r="B17" s="65">
        <f>'RPO State forecasts'!$AH$14</f>
        <v>0.21727669687738724</v>
      </c>
      <c r="C17" s="65">
        <f t="shared" ref="C17:J17" si="15">B17+($K17-$B17)/10</f>
        <v>0.2255490271896485</v>
      </c>
      <c r="D17" s="65">
        <f t="shared" si="15"/>
        <v>0.23382135750190977</v>
      </c>
      <c r="E17" s="65">
        <f t="shared" si="15"/>
        <v>0.24209368781417104</v>
      </c>
      <c r="F17" s="65">
        <f t="shared" si="15"/>
        <v>0.25036601812643233</v>
      </c>
      <c r="G17" s="65">
        <f t="shared" si="15"/>
        <v>0.2586383484386936</v>
      </c>
      <c r="H17" s="65">
        <f t="shared" si="15"/>
        <v>0.26691067875095487</v>
      </c>
      <c r="I17" s="65">
        <f t="shared" si="15"/>
        <v>0.27518300906321613</v>
      </c>
      <c r="J17" s="65">
        <f t="shared" si="15"/>
        <v>0.2834553393754774</v>
      </c>
      <c r="K17" s="71">
        <v>0.3</v>
      </c>
      <c r="L17" s="71">
        <v>0.3</v>
      </c>
      <c r="M17" s="71">
        <v>0.3</v>
      </c>
      <c r="N17" s="71">
        <v>0.3</v>
      </c>
      <c r="O17" s="71">
        <v>0.3</v>
      </c>
      <c r="P17" s="71">
        <v>0.3</v>
      </c>
      <c r="Q17" s="71">
        <v>0.3</v>
      </c>
      <c r="R17" s="71">
        <v>0.3</v>
      </c>
      <c r="S17" s="71">
        <v>0.3</v>
      </c>
      <c r="T17" s="71">
        <v>0.3</v>
      </c>
      <c r="U17" s="71">
        <v>0.3</v>
      </c>
      <c r="V17" s="71">
        <v>0.3</v>
      </c>
      <c r="W17" s="71">
        <v>0.3</v>
      </c>
      <c r="X17" s="71">
        <v>0.3</v>
      </c>
      <c r="Y17" s="71">
        <v>0.3</v>
      </c>
      <c r="Z17" s="71">
        <v>0.3</v>
      </c>
      <c r="AA17" s="71">
        <v>0.3</v>
      </c>
      <c r="AB17" s="71">
        <v>0.3</v>
      </c>
      <c r="AC17" s="71">
        <v>0.3</v>
      </c>
      <c r="AD17" s="71">
        <v>0.3</v>
      </c>
      <c r="AE17" s="71">
        <v>0.3</v>
      </c>
      <c r="AF17" s="71">
        <v>0.3</v>
      </c>
      <c r="AG17" s="71">
        <v>0.3</v>
      </c>
      <c r="AH17" s="71">
        <v>0.3</v>
      </c>
      <c r="AI17" s="71">
        <v>0.3</v>
      </c>
      <c r="AJ17" s="71">
        <v>0.3</v>
      </c>
      <c r="AK17" s="71">
        <v>0.3</v>
      </c>
      <c r="AL17" s="71">
        <v>0.3</v>
      </c>
      <c r="AM17" s="71">
        <v>0.3</v>
      </c>
      <c r="AN17" s="71">
        <v>0.3</v>
      </c>
      <c r="AO17" s="71">
        <v>0.3</v>
      </c>
      <c r="AP17" s="71">
        <v>0.3</v>
      </c>
      <c r="AQ17" s="71">
        <v>0.3</v>
      </c>
      <c r="AR17" s="71">
        <v>0.3</v>
      </c>
      <c r="AS17" s="71">
        <v>0.3</v>
      </c>
      <c r="AT17" s="71">
        <v>0.3</v>
      </c>
      <c r="AU17" s="71">
        <v>0.3</v>
      </c>
      <c r="AV17" s="71">
        <v>0.3</v>
      </c>
      <c r="AW17" s="71">
        <v>0.3</v>
      </c>
      <c r="AX17" s="71">
        <v>0.3</v>
      </c>
      <c r="AY17" s="71">
        <v>0.3</v>
      </c>
      <c r="AZ17" s="71">
        <v>0.3</v>
      </c>
      <c r="BA17" s="71">
        <v>0.3</v>
      </c>
      <c r="BB17" s="71">
        <v>0.3</v>
      </c>
      <c r="BC17" s="71">
        <v>0.3</v>
      </c>
      <c r="BD17" s="71">
        <v>0.3</v>
      </c>
      <c r="BE17" s="71">
        <v>0.3</v>
      </c>
      <c r="BF17" s="71">
        <v>0.3</v>
      </c>
      <c r="BG17" s="71">
        <v>0.3</v>
      </c>
      <c r="BH17" s="71">
        <v>0.3</v>
      </c>
      <c r="BI17" s="71">
        <v>0.3</v>
      </c>
      <c r="BJ17" s="71">
        <v>0.3</v>
      </c>
      <c r="BK17" s="71">
        <v>0.3</v>
      </c>
      <c r="BL17" s="71">
        <v>0.3</v>
      </c>
      <c r="BM17" s="71">
        <v>0.3</v>
      </c>
      <c r="BN17" s="71">
        <v>0.3</v>
      </c>
      <c r="BO17" s="71">
        <v>0.3</v>
      </c>
      <c r="BP17" s="71">
        <v>0.3</v>
      </c>
      <c r="BQ17" s="71">
        <v>0.3</v>
      </c>
      <c r="BR17" s="71">
        <v>0.3</v>
      </c>
      <c r="BS17" s="71">
        <v>0.3</v>
      </c>
      <c r="BT17" s="71">
        <v>0.3</v>
      </c>
      <c r="BU17" s="71">
        <v>0.3</v>
      </c>
      <c r="BV17" s="71">
        <v>0.3</v>
      </c>
      <c r="BW17" s="71">
        <v>0.3</v>
      </c>
      <c r="BX17" s="71">
        <v>0.3</v>
      </c>
      <c r="BY17" s="71">
        <v>0.3</v>
      </c>
      <c r="BZ17" s="71">
        <v>0.3</v>
      </c>
      <c r="CA17" s="71">
        <v>0.3</v>
      </c>
      <c r="CB17" s="71">
        <v>0.3</v>
      </c>
      <c r="CC17" s="71">
        <v>0.3</v>
      </c>
    </row>
    <row r="18" spans="1:81">
      <c r="A18" t="s">
        <v>130</v>
      </c>
      <c r="B18" s="65">
        <f>'RPO State forecasts'!$AH$14</f>
        <v>0.21727669687738724</v>
      </c>
      <c r="C18" s="65">
        <f t="shared" ref="C18:J18" si="16">B18+($K18-$B18)/10</f>
        <v>0.2255490271896485</v>
      </c>
      <c r="D18" s="65">
        <f t="shared" si="16"/>
        <v>0.23382135750190977</v>
      </c>
      <c r="E18" s="65">
        <f t="shared" si="16"/>
        <v>0.24209368781417104</v>
      </c>
      <c r="F18" s="65">
        <f t="shared" si="16"/>
        <v>0.25036601812643233</v>
      </c>
      <c r="G18" s="65">
        <f t="shared" si="16"/>
        <v>0.2586383484386936</v>
      </c>
      <c r="H18" s="65">
        <f t="shared" si="16"/>
        <v>0.26691067875095487</v>
      </c>
      <c r="I18" s="65">
        <f t="shared" si="16"/>
        <v>0.27518300906321613</v>
      </c>
      <c r="J18" s="65">
        <f t="shared" si="16"/>
        <v>0.2834553393754774</v>
      </c>
      <c r="K18" s="71">
        <v>0.3</v>
      </c>
      <c r="L18" s="71">
        <v>0.3</v>
      </c>
      <c r="M18" s="71">
        <v>0.3</v>
      </c>
      <c r="N18" s="71">
        <v>0.3</v>
      </c>
      <c r="O18" s="71">
        <v>0.3</v>
      </c>
      <c r="P18" s="71">
        <v>0.3</v>
      </c>
      <c r="Q18" s="71">
        <v>0.3</v>
      </c>
      <c r="R18" s="71">
        <v>0.3</v>
      </c>
      <c r="S18" s="71">
        <v>0.3</v>
      </c>
      <c r="T18" s="71">
        <v>0.3</v>
      </c>
      <c r="U18" s="71">
        <v>0.3</v>
      </c>
      <c r="V18" s="71">
        <v>0.3</v>
      </c>
      <c r="W18" s="71">
        <v>0.3</v>
      </c>
      <c r="X18" s="71">
        <v>0.3</v>
      </c>
      <c r="Y18" s="71">
        <v>0.3</v>
      </c>
      <c r="Z18" s="71">
        <v>0.3</v>
      </c>
      <c r="AA18" s="71">
        <v>0.3</v>
      </c>
      <c r="AB18" s="71">
        <v>0.3</v>
      </c>
      <c r="AC18" s="71">
        <v>0.3</v>
      </c>
      <c r="AD18" s="71">
        <v>0.3</v>
      </c>
      <c r="AE18" s="71">
        <v>0.3</v>
      </c>
      <c r="AF18" s="71">
        <v>0.3</v>
      </c>
      <c r="AG18" s="71">
        <v>0.3</v>
      </c>
      <c r="AH18" s="71">
        <v>0.3</v>
      </c>
      <c r="AI18" s="71">
        <v>0.3</v>
      </c>
      <c r="AJ18" s="71">
        <v>0.3</v>
      </c>
      <c r="AK18" s="71">
        <v>0.3</v>
      </c>
      <c r="AL18" s="71">
        <v>0.3</v>
      </c>
      <c r="AM18" s="71">
        <v>0.3</v>
      </c>
      <c r="AN18" s="71">
        <v>0.3</v>
      </c>
      <c r="AO18" s="71">
        <v>0.3</v>
      </c>
      <c r="AP18" s="71">
        <v>0.3</v>
      </c>
      <c r="AQ18" s="71">
        <v>0.3</v>
      </c>
      <c r="AR18" s="71">
        <v>0.3</v>
      </c>
      <c r="AS18" s="71">
        <v>0.3</v>
      </c>
      <c r="AT18" s="71">
        <v>0.3</v>
      </c>
      <c r="AU18" s="71">
        <v>0.3</v>
      </c>
      <c r="AV18" s="71">
        <v>0.3</v>
      </c>
      <c r="AW18" s="71">
        <v>0.3</v>
      </c>
      <c r="AX18" s="71">
        <v>0.3</v>
      </c>
      <c r="AY18" s="71">
        <v>0.3</v>
      </c>
      <c r="AZ18" s="71">
        <v>0.3</v>
      </c>
      <c r="BA18" s="71">
        <v>0.3</v>
      </c>
      <c r="BB18" s="71">
        <v>0.3</v>
      </c>
      <c r="BC18" s="71">
        <v>0.3</v>
      </c>
      <c r="BD18" s="71">
        <v>0.3</v>
      </c>
      <c r="BE18" s="71">
        <v>0.3</v>
      </c>
      <c r="BF18" s="71">
        <v>0.3</v>
      </c>
      <c r="BG18" s="71">
        <v>0.3</v>
      </c>
      <c r="BH18" s="71">
        <v>0.3</v>
      </c>
      <c r="BI18" s="71">
        <v>0.3</v>
      </c>
      <c r="BJ18" s="71">
        <v>0.3</v>
      </c>
      <c r="BK18" s="71">
        <v>0.3</v>
      </c>
      <c r="BL18" s="71">
        <v>0.3</v>
      </c>
      <c r="BM18" s="71">
        <v>0.3</v>
      </c>
      <c r="BN18" s="71">
        <v>0.3</v>
      </c>
      <c r="BO18" s="71">
        <v>0.3</v>
      </c>
      <c r="BP18" s="71">
        <v>0.3</v>
      </c>
      <c r="BQ18" s="71">
        <v>0.3</v>
      </c>
      <c r="BR18" s="71">
        <v>0.3</v>
      </c>
      <c r="BS18" s="71">
        <v>0.3</v>
      </c>
      <c r="BT18" s="71">
        <v>0.3</v>
      </c>
      <c r="BU18" s="71">
        <v>0.3</v>
      </c>
      <c r="BV18" s="71">
        <v>0.3</v>
      </c>
      <c r="BW18" s="71">
        <v>0.3</v>
      </c>
      <c r="BX18" s="71">
        <v>0.3</v>
      </c>
      <c r="BY18" s="71">
        <v>0.3</v>
      </c>
      <c r="BZ18" s="71">
        <v>0.3</v>
      </c>
      <c r="CA18" s="71">
        <v>0.3</v>
      </c>
      <c r="CB18" s="71">
        <v>0.3</v>
      </c>
      <c r="CC18" s="71">
        <v>0.3</v>
      </c>
    </row>
    <row r="19" spans="1:81">
      <c r="A19" t="s">
        <v>134</v>
      </c>
      <c r="B19" s="65">
        <f>'RPO State forecasts'!$AH$14</f>
        <v>0.21727669687738724</v>
      </c>
      <c r="C19" s="65">
        <f t="shared" ref="C19:J19" si="17">B19+($K19-$B19)/10</f>
        <v>0.2255490271896485</v>
      </c>
      <c r="D19" s="65">
        <f t="shared" si="17"/>
        <v>0.23382135750190977</v>
      </c>
      <c r="E19" s="65">
        <f t="shared" si="17"/>
        <v>0.24209368781417104</v>
      </c>
      <c r="F19" s="65">
        <f t="shared" si="17"/>
        <v>0.25036601812643233</v>
      </c>
      <c r="G19" s="65">
        <f t="shared" si="17"/>
        <v>0.2586383484386936</v>
      </c>
      <c r="H19" s="65">
        <f t="shared" si="17"/>
        <v>0.26691067875095487</v>
      </c>
      <c r="I19" s="65">
        <f t="shared" si="17"/>
        <v>0.27518300906321613</v>
      </c>
      <c r="J19" s="65">
        <f t="shared" si="17"/>
        <v>0.2834553393754774</v>
      </c>
      <c r="K19" s="71">
        <v>0.3</v>
      </c>
      <c r="L19" s="71">
        <v>0.3</v>
      </c>
      <c r="M19" s="71">
        <v>0.3</v>
      </c>
      <c r="N19" s="71">
        <v>0.3</v>
      </c>
      <c r="O19" s="71">
        <v>0.3</v>
      </c>
      <c r="P19" s="71">
        <v>0.3</v>
      </c>
      <c r="Q19" s="71">
        <v>0.3</v>
      </c>
      <c r="R19" s="71">
        <v>0.3</v>
      </c>
      <c r="S19" s="71">
        <v>0.3</v>
      </c>
      <c r="T19" s="71">
        <v>0.3</v>
      </c>
      <c r="U19" s="71">
        <v>0.3</v>
      </c>
      <c r="V19" s="71">
        <v>0.3</v>
      </c>
      <c r="W19" s="71">
        <v>0.3</v>
      </c>
      <c r="X19" s="71">
        <v>0.3</v>
      </c>
      <c r="Y19" s="71">
        <v>0.3</v>
      </c>
      <c r="Z19" s="71">
        <v>0.3</v>
      </c>
      <c r="AA19" s="71">
        <v>0.3</v>
      </c>
      <c r="AB19" s="71">
        <v>0.3</v>
      </c>
      <c r="AC19" s="71">
        <v>0.3</v>
      </c>
      <c r="AD19" s="71">
        <v>0.3</v>
      </c>
      <c r="AE19" s="71">
        <v>0.3</v>
      </c>
      <c r="AF19" s="71">
        <v>0.3</v>
      </c>
      <c r="AG19" s="71">
        <v>0.3</v>
      </c>
      <c r="AH19" s="71">
        <v>0.3</v>
      </c>
      <c r="AI19" s="71">
        <v>0.3</v>
      </c>
      <c r="AJ19" s="71">
        <v>0.3</v>
      </c>
      <c r="AK19" s="71">
        <v>0.3</v>
      </c>
      <c r="AL19" s="71">
        <v>0.3</v>
      </c>
      <c r="AM19" s="71">
        <v>0.3</v>
      </c>
      <c r="AN19" s="71">
        <v>0.3</v>
      </c>
      <c r="AO19" s="71">
        <v>0.3</v>
      </c>
      <c r="AP19" s="71">
        <v>0.3</v>
      </c>
      <c r="AQ19" s="71">
        <v>0.3</v>
      </c>
      <c r="AR19" s="71">
        <v>0.3</v>
      </c>
      <c r="AS19" s="71">
        <v>0.3</v>
      </c>
      <c r="AT19" s="71">
        <v>0.3</v>
      </c>
      <c r="AU19" s="71">
        <v>0.3</v>
      </c>
      <c r="AV19" s="71">
        <v>0.3</v>
      </c>
      <c r="AW19" s="71">
        <v>0.3</v>
      </c>
      <c r="AX19" s="71">
        <v>0.3</v>
      </c>
      <c r="AY19" s="71">
        <v>0.3</v>
      </c>
      <c r="AZ19" s="71">
        <v>0.3</v>
      </c>
      <c r="BA19" s="71">
        <v>0.3</v>
      </c>
      <c r="BB19" s="71">
        <v>0.3</v>
      </c>
      <c r="BC19" s="71">
        <v>0.3</v>
      </c>
      <c r="BD19" s="71">
        <v>0.3</v>
      </c>
      <c r="BE19" s="71">
        <v>0.3</v>
      </c>
      <c r="BF19" s="71">
        <v>0.3</v>
      </c>
      <c r="BG19" s="71">
        <v>0.3</v>
      </c>
      <c r="BH19" s="71">
        <v>0.3</v>
      </c>
      <c r="BI19" s="71">
        <v>0.3</v>
      </c>
      <c r="BJ19" s="71">
        <v>0.3</v>
      </c>
      <c r="BK19" s="71">
        <v>0.3</v>
      </c>
      <c r="BL19" s="71">
        <v>0.3</v>
      </c>
      <c r="BM19" s="71">
        <v>0.3</v>
      </c>
      <c r="BN19" s="71">
        <v>0.3</v>
      </c>
      <c r="BO19" s="71">
        <v>0.3</v>
      </c>
      <c r="BP19" s="71">
        <v>0.3</v>
      </c>
      <c r="BQ19" s="71">
        <v>0.3</v>
      </c>
      <c r="BR19" s="71">
        <v>0.3</v>
      </c>
      <c r="BS19" s="71">
        <v>0.3</v>
      </c>
      <c r="BT19" s="71">
        <v>0.3</v>
      </c>
      <c r="BU19" s="71">
        <v>0.3</v>
      </c>
      <c r="BV19" s="71">
        <v>0.3</v>
      </c>
      <c r="BW19" s="71">
        <v>0.3</v>
      </c>
      <c r="BX19" s="71">
        <v>0.3</v>
      </c>
      <c r="BY19" s="71">
        <v>0.3</v>
      </c>
      <c r="BZ19" s="71">
        <v>0.3</v>
      </c>
      <c r="CA19" s="71">
        <v>0.3</v>
      </c>
      <c r="CB19" s="71">
        <v>0.3</v>
      </c>
      <c r="CC19" s="71">
        <v>0.3</v>
      </c>
    </row>
    <row r="20" spans="1:81">
      <c r="A20" t="s">
        <v>138</v>
      </c>
      <c r="B20" s="65">
        <f>'RPO State forecasts'!$AH$14</f>
        <v>0.21727669687738724</v>
      </c>
      <c r="C20" s="65">
        <f t="shared" ref="C20:J20" si="18">B20+($K20-$B20)/10</f>
        <v>0.2255490271896485</v>
      </c>
      <c r="D20" s="65">
        <f t="shared" si="18"/>
        <v>0.23382135750190977</v>
      </c>
      <c r="E20" s="65">
        <f t="shared" si="18"/>
        <v>0.24209368781417104</v>
      </c>
      <c r="F20" s="65">
        <f t="shared" si="18"/>
        <v>0.25036601812643233</v>
      </c>
      <c r="G20" s="65">
        <f t="shared" si="18"/>
        <v>0.2586383484386936</v>
      </c>
      <c r="H20" s="65">
        <f t="shared" si="18"/>
        <v>0.26691067875095487</v>
      </c>
      <c r="I20" s="65">
        <f t="shared" si="18"/>
        <v>0.27518300906321613</v>
      </c>
      <c r="J20" s="65">
        <f t="shared" si="18"/>
        <v>0.2834553393754774</v>
      </c>
      <c r="K20" s="71">
        <v>0.3</v>
      </c>
      <c r="L20" s="71">
        <v>0.3</v>
      </c>
      <c r="M20" s="71">
        <v>0.3</v>
      </c>
      <c r="N20" s="71">
        <v>0.3</v>
      </c>
      <c r="O20" s="71">
        <v>0.3</v>
      </c>
      <c r="P20" s="71">
        <v>0.3</v>
      </c>
      <c r="Q20" s="71">
        <v>0.3</v>
      </c>
      <c r="R20" s="71">
        <v>0.3</v>
      </c>
      <c r="S20" s="71">
        <v>0.3</v>
      </c>
      <c r="T20" s="71">
        <v>0.3</v>
      </c>
      <c r="U20" s="71">
        <v>0.3</v>
      </c>
      <c r="V20" s="71">
        <v>0.3</v>
      </c>
      <c r="W20" s="71">
        <v>0.3</v>
      </c>
      <c r="X20" s="71">
        <v>0.3</v>
      </c>
      <c r="Y20" s="71">
        <v>0.3</v>
      </c>
      <c r="Z20" s="71">
        <v>0.3</v>
      </c>
      <c r="AA20" s="71">
        <v>0.3</v>
      </c>
      <c r="AB20" s="71">
        <v>0.3</v>
      </c>
      <c r="AC20" s="71">
        <v>0.3</v>
      </c>
      <c r="AD20" s="71">
        <v>0.3</v>
      </c>
      <c r="AE20" s="71">
        <v>0.3</v>
      </c>
      <c r="AF20" s="71">
        <v>0.3</v>
      </c>
      <c r="AG20" s="71">
        <v>0.3</v>
      </c>
      <c r="AH20" s="71">
        <v>0.3</v>
      </c>
      <c r="AI20" s="71">
        <v>0.3</v>
      </c>
      <c r="AJ20" s="71">
        <v>0.3</v>
      </c>
      <c r="AK20" s="71">
        <v>0.3</v>
      </c>
      <c r="AL20" s="71">
        <v>0.3</v>
      </c>
      <c r="AM20" s="71">
        <v>0.3</v>
      </c>
      <c r="AN20" s="71">
        <v>0.3</v>
      </c>
      <c r="AO20" s="71">
        <v>0.3</v>
      </c>
      <c r="AP20" s="71">
        <v>0.3</v>
      </c>
      <c r="AQ20" s="71">
        <v>0.3</v>
      </c>
      <c r="AR20" s="71">
        <v>0.3</v>
      </c>
      <c r="AS20" s="71">
        <v>0.3</v>
      </c>
      <c r="AT20" s="71">
        <v>0.3</v>
      </c>
      <c r="AU20" s="71">
        <v>0.3</v>
      </c>
      <c r="AV20" s="71">
        <v>0.3</v>
      </c>
      <c r="AW20" s="71">
        <v>0.3</v>
      </c>
      <c r="AX20" s="71">
        <v>0.3</v>
      </c>
      <c r="AY20" s="71">
        <v>0.3</v>
      </c>
      <c r="AZ20" s="71">
        <v>0.3</v>
      </c>
      <c r="BA20" s="71">
        <v>0.3</v>
      </c>
      <c r="BB20" s="71">
        <v>0.3</v>
      </c>
      <c r="BC20" s="71">
        <v>0.3</v>
      </c>
      <c r="BD20" s="71">
        <v>0.3</v>
      </c>
      <c r="BE20" s="71">
        <v>0.3</v>
      </c>
      <c r="BF20" s="71">
        <v>0.3</v>
      </c>
      <c r="BG20" s="71">
        <v>0.3</v>
      </c>
      <c r="BH20" s="71">
        <v>0.3</v>
      </c>
      <c r="BI20" s="71">
        <v>0.3</v>
      </c>
      <c r="BJ20" s="71">
        <v>0.3</v>
      </c>
      <c r="BK20" s="71">
        <v>0.3</v>
      </c>
      <c r="BL20" s="71">
        <v>0.3</v>
      </c>
      <c r="BM20" s="71">
        <v>0.3</v>
      </c>
      <c r="BN20" s="71">
        <v>0.3</v>
      </c>
      <c r="BO20" s="71">
        <v>0.3</v>
      </c>
      <c r="BP20" s="71">
        <v>0.3</v>
      </c>
      <c r="BQ20" s="71">
        <v>0.3</v>
      </c>
      <c r="BR20" s="71">
        <v>0.3</v>
      </c>
      <c r="BS20" s="71">
        <v>0.3</v>
      </c>
      <c r="BT20" s="71">
        <v>0.3</v>
      </c>
      <c r="BU20" s="71">
        <v>0.3</v>
      </c>
      <c r="BV20" s="71">
        <v>0.3</v>
      </c>
      <c r="BW20" s="71">
        <v>0.3</v>
      </c>
      <c r="BX20" s="71">
        <v>0.3</v>
      </c>
      <c r="BY20" s="71">
        <v>0.3</v>
      </c>
      <c r="BZ20" s="71">
        <v>0.3</v>
      </c>
      <c r="CA20" s="71">
        <v>0.3</v>
      </c>
      <c r="CB20" s="71">
        <v>0.3</v>
      </c>
      <c r="CC20" s="71">
        <v>0.3</v>
      </c>
    </row>
    <row r="21" spans="1:81">
      <c r="A21" t="s">
        <v>142</v>
      </c>
      <c r="B21" s="65">
        <f>'RPO State forecasts'!$AH$14</f>
        <v>0.21727669687738724</v>
      </c>
      <c r="C21" s="65">
        <f t="shared" ref="C21:J21" si="19">B21+($K21-$B21)/10</f>
        <v>0.2255490271896485</v>
      </c>
      <c r="D21" s="65">
        <f t="shared" si="19"/>
        <v>0.23382135750190977</v>
      </c>
      <c r="E21" s="65">
        <f t="shared" si="19"/>
        <v>0.24209368781417104</v>
      </c>
      <c r="F21" s="65">
        <f t="shared" si="19"/>
        <v>0.25036601812643233</v>
      </c>
      <c r="G21" s="65">
        <f t="shared" si="19"/>
        <v>0.2586383484386936</v>
      </c>
      <c r="H21" s="65">
        <f t="shared" si="19"/>
        <v>0.26691067875095487</v>
      </c>
      <c r="I21" s="65">
        <f t="shared" si="19"/>
        <v>0.27518300906321613</v>
      </c>
      <c r="J21" s="65">
        <f t="shared" si="19"/>
        <v>0.2834553393754774</v>
      </c>
      <c r="K21" s="71">
        <v>0.3</v>
      </c>
      <c r="L21" s="71">
        <v>0.3</v>
      </c>
      <c r="M21" s="71">
        <v>0.3</v>
      </c>
      <c r="N21" s="71">
        <v>0.3</v>
      </c>
      <c r="O21" s="71">
        <v>0.3</v>
      </c>
      <c r="P21" s="71">
        <v>0.3</v>
      </c>
      <c r="Q21" s="71">
        <v>0.3</v>
      </c>
      <c r="R21" s="71">
        <v>0.3</v>
      </c>
      <c r="S21" s="71">
        <v>0.3</v>
      </c>
      <c r="T21" s="71">
        <v>0.3</v>
      </c>
      <c r="U21" s="71">
        <v>0.3</v>
      </c>
      <c r="V21" s="71">
        <v>0.3</v>
      </c>
      <c r="W21" s="71">
        <v>0.3</v>
      </c>
      <c r="X21" s="71">
        <v>0.3</v>
      </c>
      <c r="Y21" s="71">
        <v>0.3</v>
      </c>
      <c r="Z21" s="71">
        <v>0.3</v>
      </c>
      <c r="AA21" s="71">
        <v>0.3</v>
      </c>
      <c r="AB21" s="71">
        <v>0.3</v>
      </c>
      <c r="AC21" s="71">
        <v>0.3</v>
      </c>
      <c r="AD21" s="71">
        <v>0.3</v>
      </c>
      <c r="AE21" s="71">
        <v>0.3</v>
      </c>
      <c r="AF21" s="71">
        <v>0.3</v>
      </c>
      <c r="AG21" s="71">
        <v>0.3</v>
      </c>
      <c r="AH21" s="71">
        <v>0.3</v>
      </c>
      <c r="AI21" s="71">
        <v>0.3</v>
      </c>
      <c r="AJ21" s="71">
        <v>0.3</v>
      </c>
      <c r="AK21" s="71">
        <v>0.3</v>
      </c>
      <c r="AL21" s="71">
        <v>0.3</v>
      </c>
      <c r="AM21" s="71">
        <v>0.3</v>
      </c>
      <c r="AN21" s="71">
        <v>0.3</v>
      </c>
      <c r="AO21" s="71">
        <v>0.3</v>
      </c>
      <c r="AP21" s="71">
        <v>0.3</v>
      </c>
      <c r="AQ21" s="71">
        <v>0.3</v>
      </c>
      <c r="AR21" s="71">
        <v>0.3</v>
      </c>
      <c r="AS21" s="71">
        <v>0.3</v>
      </c>
      <c r="AT21" s="71">
        <v>0.3</v>
      </c>
      <c r="AU21" s="71">
        <v>0.3</v>
      </c>
      <c r="AV21" s="71">
        <v>0.3</v>
      </c>
      <c r="AW21" s="71">
        <v>0.3</v>
      </c>
      <c r="AX21" s="71">
        <v>0.3</v>
      </c>
      <c r="AY21" s="71">
        <v>0.3</v>
      </c>
      <c r="AZ21" s="71">
        <v>0.3</v>
      </c>
      <c r="BA21" s="71">
        <v>0.3</v>
      </c>
      <c r="BB21" s="71">
        <v>0.3</v>
      </c>
      <c r="BC21" s="71">
        <v>0.3</v>
      </c>
      <c r="BD21" s="71">
        <v>0.3</v>
      </c>
      <c r="BE21" s="71">
        <v>0.3</v>
      </c>
      <c r="BF21" s="71">
        <v>0.3</v>
      </c>
      <c r="BG21" s="71">
        <v>0.3</v>
      </c>
      <c r="BH21" s="71">
        <v>0.3</v>
      </c>
      <c r="BI21" s="71">
        <v>0.3</v>
      </c>
      <c r="BJ21" s="71">
        <v>0.3</v>
      </c>
      <c r="BK21" s="71">
        <v>0.3</v>
      </c>
      <c r="BL21" s="71">
        <v>0.3</v>
      </c>
      <c r="BM21" s="71">
        <v>0.3</v>
      </c>
      <c r="BN21" s="71">
        <v>0.3</v>
      </c>
      <c r="BO21" s="71">
        <v>0.3</v>
      </c>
      <c r="BP21" s="71">
        <v>0.3</v>
      </c>
      <c r="BQ21" s="71">
        <v>0.3</v>
      </c>
      <c r="BR21" s="71">
        <v>0.3</v>
      </c>
      <c r="BS21" s="71">
        <v>0.3</v>
      </c>
      <c r="BT21" s="71">
        <v>0.3</v>
      </c>
      <c r="BU21" s="71">
        <v>0.3</v>
      </c>
      <c r="BV21" s="71">
        <v>0.3</v>
      </c>
      <c r="BW21" s="71">
        <v>0.3</v>
      </c>
      <c r="BX21" s="71">
        <v>0.3</v>
      </c>
      <c r="BY21" s="71">
        <v>0.3</v>
      </c>
      <c r="BZ21" s="71">
        <v>0.3</v>
      </c>
      <c r="CA21" s="71">
        <v>0.3</v>
      </c>
      <c r="CB21" s="71">
        <v>0.3</v>
      </c>
      <c r="CC21" s="71">
        <v>0.3</v>
      </c>
    </row>
    <row r="22" spans="1:81">
      <c r="A22" t="s">
        <v>146</v>
      </c>
      <c r="B22" s="65">
        <f>'RPO State forecasts'!$AH$14</f>
        <v>0.21727669687738724</v>
      </c>
      <c r="C22" s="65">
        <f t="shared" ref="C22:J22" si="20">B22+($K22-$B22)/10</f>
        <v>0.2255490271896485</v>
      </c>
      <c r="D22" s="65">
        <f t="shared" si="20"/>
        <v>0.23382135750190977</v>
      </c>
      <c r="E22" s="65">
        <f t="shared" si="20"/>
        <v>0.24209368781417104</v>
      </c>
      <c r="F22" s="65">
        <f t="shared" si="20"/>
        <v>0.25036601812643233</v>
      </c>
      <c r="G22" s="65">
        <f t="shared" si="20"/>
        <v>0.2586383484386936</v>
      </c>
      <c r="H22" s="65">
        <f t="shared" si="20"/>
        <v>0.26691067875095487</v>
      </c>
      <c r="I22" s="65">
        <f t="shared" si="20"/>
        <v>0.27518300906321613</v>
      </c>
      <c r="J22" s="65">
        <f t="shared" si="20"/>
        <v>0.2834553393754774</v>
      </c>
      <c r="K22" s="71">
        <v>0.3</v>
      </c>
      <c r="L22" s="71">
        <v>0.3</v>
      </c>
      <c r="M22" s="71">
        <v>0.3</v>
      </c>
      <c r="N22" s="71">
        <v>0.3</v>
      </c>
      <c r="O22" s="71">
        <v>0.3</v>
      </c>
      <c r="P22" s="71">
        <v>0.3</v>
      </c>
      <c r="Q22" s="71">
        <v>0.3</v>
      </c>
      <c r="R22" s="71">
        <v>0.3</v>
      </c>
      <c r="S22" s="71">
        <v>0.3</v>
      </c>
      <c r="T22" s="71">
        <v>0.3</v>
      </c>
      <c r="U22" s="71">
        <v>0.3</v>
      </c>
      <c r="V22" s="71">
        <v>0.3</v>
      </c>
      <c r="W22" s="71">
        <v>0.3</v>
      </c>
      <c r="X22" s="71">
        <v>0.3</v>
      </c>
      <c r="Y22" s="71">
        <v>0.3</v>
      </c>
      <c r="Z22" s="71">
        <v>0.3</v>
      </c>
      <c r="AA22" s="71">
        <v>0.3</v>
      </c>
      <c r="AB22" s="71">
        <v>0.3</v>
      </c>
      <c r="AC22" s="71">
        <v>0.3</v>
      </c>
      <c r="AD22" s="71">
        <v>0.3</v>
      </c>
      <c r="AE22" s="71">
        <v>0.3</v>
      </c>
      <c r="AF22" s="71">
        <v>0.3</v>
      </c>
      <c r="AG22" s="71">
        <v>0.3</v>
      </c>
      <c r="AH22" s="71">
        <v>0.3</v>
      </c>
      <c r="AI22" s="71">
        <v>0.3</v>
      </c>
      <c r="AJ22" s="71">
        <v>0.3</v>
      </c>
      <c r="AK22" s="71">
        <v>0.3</v>
      </c>
      <c r="AL22" s="71">
        <v>0.3</v>
      </c>
      <c r="AM22" s="71">
        <v>0.3</v>
      </c>
      <c r="AN22" s="71">
        <v>0.3</v>
      </c>
      <c r="AO22" s="71">
        <v>0.3</v>
      </c>
      <c r="AP22" s="71">
        <v>0.3</v>
      </c>
      <c r="AQ22" s="71">
        <v>0.3</v>
      </c>
      <c r="AR22" s="71">
        <v>0.3</v>
      </c>
      <c r="AS22" s="71">
        <v>0.3</v>
      </c>
      <c r="AT22" s="71">
        <v>0.3</v>
      </c>
      <c r="AU22" s="71">
        <v>0.3</v>
      </c>
      <c r="AV22" s="71">
        <v>0.3</v>
      </c>
      <c r="AW22" s="71">
        <v>0.3</v>
      </c>
      <c r="AX22" s="71">
        <v>0.3</v>
      </c>
      <c r="AY22" s="71">
        <v>0.3</v>
      </c>
      <c r="AZ22" s="71">
        <v>0.3</v>
      </c>
      <c r="BA22" s="71">
        <v>0.3</v>
      </c>
      <c r="BB22" s="71">
        <v>0.3</v>
      </c>
      <c r="BC22" s="71">
        <v>0.3</v>
      </c>
      <c r="BD22" s="71">
        <v>0.3</v>
      </c>
      <c r="BE22" s="71">
        <v>0.3</v>
      </c>
      <c r="BF22" s="71">
        <v>0.3</v>
      </c>
      <c r="BG22" s="71">
        <v>0.3</v>
      </c>
      <c r="BH22" s="71">
        <v>0.3</v>
      </c>
      <c r="BI22" s="71">
        <v>0.3</v>
      </c>
      <c r="BJ22" s="71">
        <v>0.3</v>
      </c>
      <c r="BK22" s="71">
        <v>0.3</v>
      </c>
      <c r="BL22" s="71">
        <v>0.3</v>
      </c>
      <c r="BM22" s="71">
        <v>0.3</v>
      </c>
      <c r="BN22" s="71">
        <v>0.3</v>
      </c>
      <c r="BO22" s="71">
        <v>0.3</v>
      </c>
      <c r="BP22" s="71">
        <v>0.3</v>
      </c>
      <c r="BQ22" s="71">
        <v>0.3</v>
      </c>
      <c r="BR22" s="71">
        <v>0.3</v>
      </c>
      <c r="BS22" s="71">
        <v>0.3</v>
      </c>
      <c r="BT22" s="71">
        <v>0.3</v>
      </c>
      <c r="BU22" s="71">
        <v>0.3</v>
      </c>
      <c r="BV22" s="71">
        <v>0.3</v>
      </c>
      <c r="BW22" s="71">
        <v>0.3</v>
      </c>
      <c r="BX22" s="71">
        <v>0.3</v>
      </c>
      <c r="BY22" s="71">
        <v>0.3</v>
      </c>
      <c r="BZ22" s="71">
        <v>0.3</v>
      </c>
      <c r="CA22" s="71">
        <v>0.3</v>
      </c>
      <c r="CB22" s="71">
        <v>0.3</v>
      </c>
      <c r="CC22" s="71">
        <v>0.3</v>
      </c>
    </row>
    <row r="23" spans="1:81">
      <c r="A23" t="s">
        <v>235</v>
      </c>
      <c r="B23" s="65">
        <f>'RPO State forecasts'!$AH$14</f>
        <v>0.21727669687738724</v>
      </c>
      <c r="C23" s="65">
        <f t="shared" ref="C23:J23" si="21">B23+($K23-$B23)/10</f>
        <v>0.2255490271896485</v>
      </c>
      <c r="D23" s="65">
        <f t="shared" si="21"/>
        <v>0.23382135750190977</v>
      </c>
      <c r="E23" s="65">
        <f t="shared" si="21"/>
        <v>0.24209368781417104</v>
      </c>
      <c r="F23" s="65">
        <f t="shared" si="21"/>
        <v>0.25036601812643233</v>
      </c>
      <c r="G23" s="65">
        <f t="shared" si="21"/>
        <v>0.2586383484386936</v>
      </c>
      <c r="H23" s="65">
        <f t="shared" si="21"/>
        <v>0.26691067875095487</v>
      </c>
      <c r="I23" s="65">
        <f t="shared" si="21"/>
        <v>0.27518300906321613</v>
      </c>
      <c r="J23" s="65">
        <f t="shared" si="21"/>
        <v>0.2834553393754774</v>
      </c>
      <c r="K23" s="71">
        <v>0.3</v>
      </c>
      <c r="L23" s="71">
        <v>0.3</v>
      </c>
      <c r="M23" s="71">
        <v>0.3</v>
      </c>
      <c r="N23" s="71">
        <v>0.3</v>
      </c>
      <c r="O23" s="71">
        <v>0.3</v>
      </c>
      <c r="P23" s="71">
        <v>0.3</v>
      </c>
      <c r="Q23" s="71">
        <v>0.3</v>
      </c>
      <c r="R23" s="71">
        <v>0.3</v>
      </c>
      <c r="S23" s="71">
        <v>0.3</v>
      </c>
      <c r="T23" s="71">
        <v>0.3</v>
      </c>
      <c r="U23" s="71">
        <v>0.3</v>
      </c>
      <c r="V23" s="71">
        <v>0.3</v>
      </c>
      <c r="W23" s="71">
        <v>0.3</v>
      </c>
      <c r="X23" s="71">
        <v>0.3</v>
      </c>
      <c r="Y23" s="71">
        <v>0.3</v>
      </c>
      <c r="Z23" s="71">
        <v>0.3</v>
      </c>
      <c r="AA23" s="71">
        <v>0.3</v>
      </c>
      <c r="AB23" s="71">
        <v>0.3</v>
      </c>
      <c r="AC23" s="71">
        <v>0.3</v>
      </c>
      <c r="AD23" s="71">
        <v>0.3</v>
      </c>
      <c r="AE23" s="71">
        <v>0.3</v>
      </c>
      <c r="AF23" s="71">
        <v>0.3</v>
      </c>
      <c r="AG23" s="71">
        <v>0.3</v>
      </c>
      <c r="AH23" s="71">
        <v>0.3</v>
      </c>
      <c r="AI23" s="71">
        <v>0.3</v>
      </c>
      <c r="AJ23" s="71">
        <v>0.3</v>
      </c>
      <c r="AK23" s="71">
        <v>0.3</v>
      </c>
      <c r="AL23" s="71">
        <v>0.3</v>
      </c>
      <c r="AM23" s="71">
        <v>0.3</v>
      </c>
      <c r="AN23" s="71">
        <v>0.3</v>
      </c>
      <c r="AO23" s="71">
        <v>0.3</v>
      </c>
      <c r="AP23" s="71">
        <v>0.3</v>
      </c>
      <c r="AQ23" s="71">
        <v>0.3</v>
      </c>
      <c r="AR23" s="71">
        <v>0.3</v>
      </c>
      <c r="AS23" s="71">
        <v>0.3</v>
      </c>
      <c r="AT23" s="71">
        <v>0.3</v>
      </c>
      <c r="AU23" s="71">
        <v>0.3</v>
      </c>
      <c r="AV23" s="71">
        <v>0.3</v>
      </c>
      <c r="AW23" s="71">
        <v>0.3</v>
      </c>
      <c r="AX23" s="71">
        <v>0.3</v>
      </c>
      <c r="AY23" s="71">
        <v>0.3</v>
      </c>
      <c r="AZ23" s="71">
        <v>0.3</v>
      </c>
      <c r="BA23" s="71">
        <v>0.3</v>
      </c>
      <c r="BB23" s="71">
        <v>0.3</v>
      </c>
      <c r="BC23" s="71">
        <v>0.3</v>
      </c>
      <c r="BD23" s="71">
        <v>0.3</v>
      </c>
      <c r="BE23" s="71">
        <v>0.3</v>
      </c>
      <c r="BF23" s="71">
        <v>0.3</v>
      </c>
      <c r="BG23" s="71">
        <v>0.3</v>
      </c>
      <c r="BH23" s="71">
        <v>0.3</v>
      </c>
      <c r="BI23" s="71">
        <v>0.3</v>
      </c>
      <c r="BJ23" s="71">
        <v>0.3</v>
      </c>
      <c r="BK23" s="71">
        <v>0.3</v>
      </c>
      <c r="BL23" s="71">
        <v>0.3</v>
      </c>
      <c r="BM23" s="71">
        <v>0.3</v>
      </c>
      <c r="BN23" s="71">
        <v>0.3</v>
      </c>
      <c r="BO23" s="71">
        <v>0.3</v>
      </c>
      <c r="BP23" s="71">
        <v>0.3</v>
      </c>
      <c r="BQ23" s="71">
        <v>0.3</v>
      </c>
      <c r="BR23" s="71">
        <v>0.3</v>
      </c>
      <c r="BS23" s="71">
        <v>0.3</v>
      </c>
      <c r="BT23" s="71">
        <v>0.3</v>
      </c>
      <c r="BU23" s="71">
        <v>0.3</v>
      </c>
      <c r="BV23" s="71">
        <v>0.3</v>
      </c>
      <c r="BW23" s="71">
        <v>0.3</v>
      </c>
      <c r="BX23" s="71">
        <v>0.3</v>
      </c>
      <c r="BY23" s="71">
        <v>0.3</v>
      </c>
      <c r="BZ23" s="71">
        <v>0.3</v>
      </c>
      <c r="CA23" s="71">
        <v>0.3</v>
      </c>
      <c r="CB23" s="71">
        <v>0.3</v>
      </c>
      <c r="CC23" s="71">
        <v>0.3</v>
      </c>
    </row>
    <row r="24" spans="1:81">
      <c r="A24" t="s">
        <v>156</v>
      </c>
      <c r="B24" s="65">
        <f>'RPO State forecasts'!$AH$14</f>
        <v>0.21727669687738724</v>
      </c>
      <c r="C24" s="65">
        <f t="shared" ref="C24:J24" si="22">B24+($K24-$B24)/10</f>
        <v>0.2255490271896485</v>
      </c>
      <c r="D24" s="65">
        <f t="shared" si="22"/>
        <v>0.23382135750190977</v>
      </c>
      <c r="E24" s="65">
        <f t="shared" si="22"/>
        <v>0.24209368781417104</v>
      </c>
      <c r="F24" s="65">
        <f t="shared" si="22"/>
        <v>0.25036601812643233</v>
      </c>
      <c r="G24" s="65">
        <f t="shared" si="22"/>
        <v>0.2586383484386936</v>
      </c>
      <c r="H24" s="65">
        <f t="shared" si="22"/>
        <v>0.26691067875095487</v>
      </c>
      <c r="I24" s="65">
        <f t="shared" si="22"/>
        <v>0.27518300906321613</v>
      </c>
      <c r="J24" s="65">
        <f t="shared" si="22"/>
        <v>0.2834553393754774</v>
      </c>
      <c r="K24" s="71">
        <v>0.3</v>
      </c>
      <c r="L24" s="71">
        <v>0.3</v>
      </c>
      <c r="M24" s="71">
        <v>0.3</v>
      </c>
      <c r="N24" s="71">
        <v>0.3</v>
      </c>
      <c r="O24" s="71">
        <v>0.3</v>
      </c>
      <c r="P24" s="71">
        <v>0.3</v>
      </c>
      <c r="Q24" s="71">
        <v>0.3</v>
      </c>
      <c r="R24" s="71">
        <v>0.3</v>
      </c>
      <c r="S24" s="71">
        <v>0.3</v>
      </c>
      <c r="T24" s="71">
        <v>0.3</v>
      </c>
      <c r="U24" s="71">
        <v>0.3</v>
      </c>
      <c r="V24" s="71">
        <v>0.3</v>
      </c>
      <c r="W24" s="71">
        <v>0.3</v>
      </c>
      <c r="X24" s="71">
        <v>0.3</v>
      </c>
      <c r="Y24" s="71">
        <v>0.3</v>
      </c>
      <c r="Z24" s="71">
        <v>0.3</v>
      </c>
      <c r="AA24" s="71">
        <v>0.3</v>
      </c>
      <c r="AB24" s="71">
        <v>0.3</v>
      </c>
      <c r="AC24" s="71">
        <v>0.3</v>
      </c>
      <c r="AD24" s="71">
        <v>0.3</v>
      </c>
      <c r="AE24" s="71">
        <v>0.3</v>
      </c>
      <c r="AF24" s="71">
        <v>0.3</v>
      </c>
      <c r="AG24" s="71">
        <v>0.3</v>
      </c>
      <c r="AH24" s="71">
        <v>0.3</v>
      </c>
      <c r="AI24" s="71">
        <v>0.3</v>
      </c>
      <c r="AJ24" s="71">
        <v>0.3</v>
      </c>
      <c r="AK24" s="71">
        <v>0.3</v>
      </c>
      <c r="AL24" s="71">
        <v>0.3</v>
      </c>
      <c r="AM24" s="71">
        <v>0.3</v>
      </c>
      <c r="AN24" s="71">
        <v>0.3</v>
      </c>
      <c r="AO24" s="71">
        <v>0.3</v>
      </c>
      <c r="AP24" s="71">
        <v>0.3</v>
      </c>
      <c r="AQ24" s="71">
        <v>0.3</v>
      </c>
      <c r="AR24" s="71">
        <v>0.3</v>
      </c>
      <c r="AS24" s="71">
        <v>0.3</v>
      </c>
      <c r="AT24" s="71">
        <v>0.3</v>
      </c>
      <c r="AU24" s="71">
        <v>0.3</v>
      </c>
      <c r="AV24" s="71">
        <v>0.3</v>
      </c>
      <c r="AW24" s="71">
        <v>0.3</v>
      </c>
      <c r="AX24" s="71">
        <v>0.3</v>
      </c>
      <c r="AY24" s="71">
        <v>0.3</v>
      </c>
      <c r="AZ24" s="71">
        <v>0.3</v>
      </c>
      <c r="BA24" s="71">
        <v>0.3</v>
      </c>
      <c r="BB24" s="71">
        <v>0.3</v>
      </c>
      <c r="BC24" s="71">
        <v>0.3</v>
      </c>
      <c r="BD24" s="71">
        <v>0.3</v>
      </c>
      <c r="BE24" s="71">
        <v>0.3</v>
      </c>
      <c r="BF24" s="71">
        <v>0.3</v>
      </c>
      <c r="BG24" s="71">
        <v>0.3</v>
      </c>
      <c r="BH24" s="71">
        <v>0.3</v>
      </c>
      <c r="BI24" s="71">
        <v>0.3</v>
      </c>
      <c r="BJ24" s="71">
        <v>0.3</v>
      </c>
      <c r="BK24" s="71">
        <v>0.3</v>
      </c>
      <c r="BL24" s="71">
        <v>0.3</v>
      </c>
      <c r="BM24" s="71">
        <v>0.3</v>
      </c>
      <c r="BN24" s="71">
        <v>0.3</v>
      </c>
      <c r="BO24" s="71">
        <v>0.3</v>
      </c>
      <c r="BP24" s="71">
        <v>0.3</v>
      </c>
      <c r="BQ24" s="71">
        <v>0.3</v>
      </c>
      <c r="BR24" s="71">
        <v>0.3</v>
      </c>
      <c r="BS24" s="71">
        <v>0.3</v>
      </c>
      <c r="BT24" s="71">
        <v>0.3</v>
      </c>
      <c r="BU24" s="71">
        <v>0.3</v>
      </c>
      <c r="BV24" s="71">
        <v>0.3</v>
      </c>
      <c r="BW24" s="71">
        <v>0.3</v>
      </c>
      <c r="BX24" s="71">
        <v>0.3</v>
      </c>
      <c r="BY24" s="71">
        <v>0.3</v>
      </c>
      <c r="BZ24" s="71">
        <v>0.3</v>
      </c>
      <c r="CA24" s="71">
        <v>0.3</v>
      </c>
      <c r="CB24" s="71">
        <v>0.3</v>
      </c>
      <c r="CC24" s="71">
        <v>0.3</v>
      </c>
    </row>
    <row r="25" spans="1:81">
      <c r="A25" t="s">
        <v>161</v>
      </c>
      <c r="B25" s="65">
        <f>'RPO State forecasts'!$AH$14</f>
        <v>0.21727669687738724</v>
      </c>
      <c r="C25" s="65">
        <f t="shared" ref="C25:J25" si="23">B25+($K25-$B25)/10</f>
        <v>0.2255490271896485</v>
      </c>
      <c r="D25" s="65">
        <f t="shared" si="23"/>
        <v>0.23382135750190977</v>
      </c>
      <c r="E25" s="65">
        <f t="shared" si="23"/>
        <v>0.24209368781417104</v>
      </c>
      <c r="F25" s="65">
        <f t="shared" si="23"/>
        <v>0.25036601812643233</v>
      </c>
      <c r="G25" s="65">
        <f t="shared" si="23"/>
        <v>0.2586383484386936</v>
      </c>
      <c r="H25" s="65">
        <f t="shared" si="23"/>
        <v>0.26691067875095487</v>
      </c>
      <c r="I25" s="65">
        <f t="shared" si="23"/>
        <v>0.27518300906321613</v>
      </c>
      <c r="J25" s="65">
        <f t="shared" si="23"/>
        <v>0.2834553393754774</v>
      </c>
      <c r="K25" s="71">
        <v>0.3</v>
      </c>
      <c r="L25" s="71">
        <v>0.3</v>
      </c>
      <c r="M25" s="71">
        <v>0.3</v>
      </c>
      <c r="N25" s="71">
        <v>0.3</v>
      </c>
      <c r="O25" s="71">
        <v>0.3</v>
      </c>
      <c r="P25" s="71">
        <v>0.3</v>
      </c>
      <c r="Q25" s="71">
        <v>0.3</v>
      </c>
      <c r="R25" s="71">
        <v>0.3</v>
      </c>
      <c r="S25" s="71">
        <v>0.3</v>
      </c>
      <c r="T25" s="71">
        <v>0.3</v>
      </c>
      <c r="U25" s="71">
        <v>0.3</v>
      </c>
      <c r="V25" s="71">
        <v>0.3</v>
      </c>
      <c r="W25" s="71">
        <v>0.3</v>
      </c>
      <c r="X25" s="71">
        <v>0.3</v>
      </c>
      <c r="Y25" s="71">
        <v>0.3</v>
      </c>
      <c r="Z25" s="71">
        <v>0.3</v>
      </c>
      <c r="AA25" s="71">
        <v>0.3</v>
      </c>
      <c r="AB25" s="71">
        <v>0.3</v>
      </c>
      <c r="AC25" s="71">
        <v>0.3</v>
      </c>
      <c r="AD25" s="71">
        <v>0.3</v>
      </c>
      <c r="AE25" s="71">
        <v>0.3</v>
      </c>
      <c r="AF25" s="71">
        <v>0.3</v>
      </c>
      <c r="AG25" s="71">
        <v>0.3</v>
      </c>
      <c r="AH25" s="71">
        <v>0.3</v>
      </c>
      <c r="AI25" s="71">
        <v>0.3</v>
      </c>
      <c r="AJ25" s="71">
        <v>0.3</v>
      </c>
      <c r="AK25" s="71">
        <v>0.3</v>
      </c>
      <c r="AL25" s="71">
        <v>0.3</v>
      </c>
      <c r="AM25" s="71">
        <v>0.3</v>
      </c>
      <c r="AN25" s="71">
        <v>0.3</v>
      </c>
      <c r="AO25" s="71">
        <v>0.3</v>
      </c>
      <c r="AP25" s="71">
        <v>0.3</v>
      </c>
      <c r="AQ25" s="71">
        <v>0.3</v>
      </c>
      <c r="AR25" s="71">
        <v>0.3</v>
      </c>
      <c r="AS25" s="71">
        <v>0.3</v>
      </c>
      <c r="AT25" s="71">
        <v>0.3</v>
      </c>
      <c r="AU25" s="71">
        <v>0.3</v>
      </c>
      <c r="AV25" s="71">
        <v>0.3</v>
      </c>
      <c r="AW25" s="71">
        <v>0.3</v>
      </c>
      <c r="AX25" s="71">
        <v>0.3</v>
      </c>
      <c r="AY25" s="71">
        <v>0.3</v>
      </c>
      <c r="AZ25" s="71">
        <v>0.3</v>
      </c>
      <c r="BA25" s="71">
        <v>0.3</v>
      </c>
      <c r="BB25" s="71">
        <v>0.3</v>
      </c>
      <c r="BC25" s="71">
        <v>0.3</v>
      </c>
      <c r="BD25" s="71">
        <v>0.3</v>
      </c>
      <c r="BE25" s="71">
        <v>0.3</v>
      </c>
      <c r="BF25" s="71">
        <v>0.3</v>
      </c>
      <c r="BG25" s="71">
        <v>0.3</v>
      </c>
      <c r="BH25" s="71">
        <v>0.3</v>
      </c>
      <c r="BI25" s="71">
        <v>0.3</v>
      </c>
      <c r="BJ25" s="71">
        <v>0.3</v>
      </c>
      <c r="BK25" s="71">
        <v>0.3</v>
      </c>
      <c r="BL25" s="71">
        <v>0.3</v>
      </c>
      <c r="BM25" s="71">
        <v>0.3</v>
      </c>
      <c r="BN25" s="71">
        <v>0.3</v>
      </c>
      <c r="BO25" s="71">
        <v>0.3</v>
      </c>
      <c r="BP25" s="71">
        <v>0.3</v>
      </c>
      <c r="BQ25" s="71">
        <v>0.3</v>
      </c>
      <c r="BR25" s="71">
        <v>0.3</v>
      </c>
      <c r="BS25" s="71">
        <v>0.3</v>
      </c>
      <c r="BT25" s="71">
        <v>0.3</v>
      </c>
      <c r="BU25" s="71">
        <v>0.3</v>
      </c>
      <c r="BV25" s="71">
        <v>0.3</v>
      </c>
      <c r="BW25" s="71">
        <v>0.3</v>
      </c>
      <c r="BX25" s="71">
        <v>0.3</v>
      </c>
      <c r="BY25" s="71">
        <v>0.3</v>
      </c>
      <c r="BZ25" s="71">
        <v>0.3</v>
      </c>
      <c r="CA25" s="71">
        <v>0.3</v>
      </c>
      <c r="CB25" s="71">
        <v>0.3</v>
      </c>
      <c r="CC25" s="71">
        <v>0.3</v>
      </c>
    </row>
    <row r="26" spans="1:81">
      <c r="A26" t="s">
        <v>165</v>
      </c>
      <c r="B26" s="65">
        <f>'RPO State forecasts'!$AH$14</f>
        <v>0.21727669687738724</v>
      </c>
      <c r="C26" s="65">
        <f t="shared" ref="C26:J26" si="24">B26+($K26-$B26)/10</f>
        <v>0.2255490271896485</v>
      </c>
      <c r="D26" s="65">
        <f t="shared" si="24"/>
        <v>0.23382135750190977</v>
      </c>
      <c r="E26" s="65">
        <f t="shared" si="24"/>
        <v>0.24209368781417104</v>
      </c>
      <c r="F26" s="65">
        <f t="shared" si="24"/>
        <v>0.25036601812643233</v>
      </c>
      <c r="G26" s="65">
        <f t="shared" si="24"/>
        <v>0.2586383484386936</v>
      </c>
      <c r="H26" s="65">
        <f t="shared" si="24"/>
        <v>0.26691067875095487</v>
      </c>
      <c r="I26" s="65">
        <f t="shared" si="24"/>
        <v>0.27518300906321613</v>
      </c>
      <c r="J26" s="65">
        <f t="shared" si="24"/>
        <v>0.2834553393754774</v>
      </c>
      <c r="K26" s="71">
        <v>0.3</v>
      </c>
      <c r="L26" s="71">
        <v>0.3</v>
      </c>
      <c r="M26" s="71">
        <v>0.3</v>
      </c>
      <c r="N26" s="71">
        <v>0.3</v>
      </c>
      <c r="O26" s="71">
        <v>0.3</v>
      </c>
      <c r="P26" s="71">
        <v>0.3</v>
      </c>
      <c r="Q26" s="71">
        <v>0.3</v>
      </c>
      <c r="R26" s="71">
        <v>0.3</v>
      </c>
      <c r="S26" s="71">
        <v>0.3</v>
      </c>
      <c r="T26" s="71">
        <v>0.3</v>
      </c>
      <c r="U26" s="71">
        <v>0.3</v>
      </c>
      <c r="V26" s="71">
        <v>0.3</v>
      </c>
      <c r="W26" s="71">
        <v>0.3</v>
      </c>
      <c r="X26" s="71">
        <v>0.3</v>
      </c>
      <c r="Y26" s="71">
        <v>0.3</v>
      </c>
      <c r="Z26" s="71">
        <v>0.3</v>
      </c>
      <c r="AA26" s="71">
        <v>0.3</v>
      </c>
      <c r="AB26" s="71">
        <v>0.3</v>
      </c>
      <c r="AC26" s="71">
        <v>0.3</v>
      </c>
      <c r="AD26" s="71">
        <v>0.3</v>
      </c>
      <c r="AE26" s="71">
        <v>0.3</v>
      </c>
      <c r="AF26" s="71">
        <v>0.3</v>
      </c>
      <c r="AG26" s="71">
        <v>0.3</v>
      </c>
      <c r="AH26" s="71">
        <v>0.3</v>
      </c>
      <c r="AI26" s="71">
        <v>0.3</v>
      </c>
      <c r="AJ26" s="71">
        <v>0.3</v>
      </c>
      <c r="AK26" s="71">
        <v>0.3</v>
      </c>
      <c r="AL26" s="71">
        <v>0.3</v>
      </c>
      <c r="AM26" s="71">
        <v>0.3</v>
      </c>
      <c r="AN26" s="71">
        <v>0.3</v>
      </c>
      <c r="AO26" s="71">
        <v>0.3</v>
      </c>
      <c r="AP26" s="71">
        <v>0.3</v>
      </c>
      <c r="AQ26" s="71">
        <v>0.3</v>
      </c>
      <c r="AR26" s="71">
        <v>0.3</v>
      </c>
      <c r="AS26" s="71">
        <v>0.3</v>
      </c>
      <c r="AT26" s="71">
        <v>0.3</v>
      </c>
      <c r="AU26" s="71">
        <v>0.3</v>
      </c>
      <c r="AV26" s="71">
        <v>0.3</v>
      </c>
      <c r="AW26" s="71">
        <v>0.3</v>
      </c>
      <c r="AX26" s="71">
        <v>0.3</v>
      </c>
      <c r="AY26" s="71">
        <v>0.3</v>
      </c>
      <c r="AZ26" s="71">
        <v>0.3</v>
      </c>
      <c r="BA26" s="71">
        <v>0.3</v>
      </c>
      <c r="BB26" s="71">
        <v>0.3</v>
      </c>
      <c r="BC26" s="71">
        <v>0.3</v>
      </c>
      <c r="BD26" s="71">
        <v>0.3</v>
      </c>
      <c r="BE26" s="71">
        <v>0.3</v>
      </c>
      <c r="BF26" s="71">
        <v>0.3</v>
      </c>
      <c r="BG26" s="71">
        <v>0.3</v>
      </c>
      <c r="BH26" s="71">
        <v>0.3</v>
      </c>
      <c r="BI26" s="71">
        <v>0.3</v>
      </c>
      <c r="BJ26" s="71">
        <v>0.3</v>
      </c>
      <c r="BK26" s="71">
        <v>0.3</v>
      </c>
      <c r="BL26" s="71">
        <v>0.3</v>
      </c>
      <c r="BM26" s="71">
        <v>0.3</v>
      </c>
      <c r="BN26" s="71">
        <v>0.3</v>
      </c>
      <c r="BO26" s="71">
        <v>0.3</v>
      </c>
      <c r="BP26" s="71">
        <v>0.3</v>
      </c>
      <c r="BQ26" s="71">
        <v>0.3</v>
      </c>
      <c r="BR26" s="71">
        <v>0.3</v>
      </c>
      <c r="BS26" s="71">
        <v>0.3</v>
      </c>
      <c r="BT26" s="71">
        <v>0.3</v>
      </c>
      <c r="BU26" s="71">
        <v>0.3</v>
      </c>
      <c r="BV26" s="71">
        <v>0.3</v>
      </c>
      <c r="BW26" s="71">
        <v>0.3</v>
      </c>
      <c r="BX26" s="71">
        <v>0.3</v>
      </c>
      <c r="BY26" s="71">
        <v>0.3</v>
      </c>
      <c r="BZ26" s="71">
        <v>0.3</v>
      </c>
      <c r="CA26" s="71">
        <v>0.3</v>
      </c>
      <c r="CB26" s="71">
        <v>0.3</v>
      </c>
      <c r="CC26" s="71">
        <v>0.3</v>
      </c>
    </row>
    <row r="27" spans="1:81">
      <c r="A27" t="s">
        <v>170</v>
      </c>
      <c r="B27" s="65">
        <f>'RPO State forecasts'!$AH$14</f>
        <v>0.21727669687738724</v>
      </c>
      <c r="C27" s="65">
        <f t="shared" ref="C27:J27" si="25">B27+($K27-$B27)/10</f>
        <v>0.2255490271896485</v>
      </c>
      <c r="D27" s="65">
        <f t="shared" si="25"/>
        <v>0.23382135750190977</v>
      </c>
      <c r="E27" s="65">
        <f t="shared" si="25"/>
        <v>0.24209368781417104</v>
      </c>
      <c r="F27" s="65">
        <f t="shared" si="25"/>
        <v>0.25036601812643233</v>
      </c>
      <c r="G27" s="65">
        <f t="shared" si="25"/>
        <v>0.2586383484386936</v>
      </c>
      <c r="H27" s="65">
        <f t="shared" si="25"/>
        <v>0.26691067875095487</v>
      </c>
      <c r="I27" s="65">
        <f t="shared" si="25"/>
        <v>0.27518300906321613</v>
      </c>
      <c r="J27" s="65">
        <f t="shared" si="25"/>
        <v>0.2834553393754774</v>
      </c>
      <c r="K27" s="71">
        <v>0.3</v>
      </c>
      <c r="L27" s="71">
        <v>0.3</v>
      </c>
      <c r="M27" s="71">
        <v>0.3</v>
      </c>
      <c r="N27" s="71">
        <v>0.3</v>
      </c>
      <c r="O27" s="71">
        <v>0.3</v>
      </c>
      <c r="P27" s="71">
        <v>0.3</v>
      </c>
      <c r="Q27" s="71">
        <v>0.3</v>
      </c>
      <c r="R27" s="71">
        <v>0.3</v>
      </c>
      <c r="S27" s="71">
        <v>0.3</v>
      </c>
      <c r="T27" s="71">
        <v>0.3</v>
      </c>
      <c r="U27" s="71">
        <v>0.3</v>
      </c>
      <c r="V27" s="71">
        <v>0.3</v>
      </c>
      <c r="W27" s="71">
        <v>0.3</v>
      </c>
      <c r="X27" s="71">
        <v>0.3</v>
      </c>
      <c r="Y27" s="71">
        <v>0.3</v>
      </c>
      <c r="Z27" s="71">
        <v>0.3</v>
      </c>
      <c r="AA27" s="71">
        <v>0.3</v>
      </c>
      <c r="AB27" s="71">
        <v>0.3</v>
      </c>
      <c r="AC27" s="71">
        <v>0.3</v>
      </c>
      <c r="AD27" s="71">
        <v>0.3</v>
      </c>
      <c r="AE27" s="71">
        <v>0.3</v>
      </c>
      <c r="AF27" s="71">
        <v>0.3</v>
      </c>
      <c r="AG27" s="71">
        <v>0.3</v>
      </c>
      <c r="AH27" s="71">
        <v>0.3</v>
      </c>
      <c r="AI27" s="71">
        <v>0.3</v>
      </c>
      <c r="AJ27" s="71">
        <v>0.3</v>
      </c>
      <c r="AK27" s="71">
        <v>0.3</v>
      </c>
      <c r="AL27" s="71">
        <v>0.3</v>
      </c>
      <c r="AM27" s="71">
        <v>0.3</v>
      </c>
      <c r="AN27" s="71">
        <v>0.3</v>
      </c>
      <c r="AO27" s="71">
        <v>0.3</v>
      </c>
      <c r="AP27" s="71">
        <v>0.3</v>
      </c>
      <c r="AQ27" s="71">
        <v>0.3</v>
      </c>
      <c r="AR27" s="71">
        <v>0.3</v>
      </c>
      <c r="AS27" s="71">
        <v>0.3</v>
      </c>
      <c r="AT27" s="71">
        <v>0.3</v>
      </c>
      <c r="AU27" s="71">
        <v>0.3</v>
      </c>
      <c r="AV27" s="71">
        <v>0.3</v>
      </c>
      <c r="AW27" s="71">
        <v>0.3</v>
      </c>
      <c r="AX27" s="71">
        <v>0.3</v>
      </c>
      <c r="AY27" s="71">
        <v>0.3</v>
      </c>
      <c r="AZ27" s="71">
        <v>0.3</v>
      </c>
      <c r="BA27" s="71">
        <v>0.3</v>
      </c>
      <c r="BB27" s="71">
        <v>0.3</v>
      </c>
      <c r="BC27" s="71">
        <v>0.3</v>
      </c>
      <c r="BD27" s="71">
        <v>0.3</v>
      </c>
      <c r="BE27" s="71">
        <v>0.3</v>
      </c>
      <c r="BF27" s="71">
        <v>0.3</v>
      </c>
      <c r="BG27" s="71">
        <v>0.3</v>
      </c>
      <c r="BH27" s="71">
        <v>0.3</v>
      </c>
      <c r="BI27" s="71">
        <v>0.3</v>
      </c>
      <c r="BJ27" s="71">
        <v>0.3</v>
      </c>
      <c r="BK27" s="71">
        <v>0.3</v>
      </c>
      <c r="BL27" s="71">
        <v>0.3</v>
      </c>
      <c r="BM27" s="71">
        <v>0.3</v>
      </c>
      <c r="BN27" s="71">
        <v>0.3</v>
      </c>
      <c r="BO27" s="71">
        <v>0.3</v>
      </c>
      <c r="BP27" s="71">
        <v>0.3</v>
      </c>
      <c r="BQ27" s="71">
        <v>0.3</v>
      </c>
      <c r="BR27" s="71">
        <v>0.3</v>
      </c>
      <c r="BS27" s="71">
        <v>0.3</v>
      </c>
      <c r="BT27" s="71">
        <v>0.3</v>
      </c>
      <c r="BU27" s="71">
        <v>0.3</v>
      </c>
      <c r="BV27" s="71">
        <v>0.3</v>
      </c>
      <c r="BW27" s="71">
        <v>0.3</v>
      </c>
      <c r="BX27" s="71">
        <v>0.3</v>
      </c>
      <c r="BY27" s="71">
        <v>0.3</v>
      </c>
      <c r="BZ27" s="71">
        <v>0.3</v>
      </c>
      <c r="CA27" s="71">
        <v>0.3</v>
      </c>
      <c r="CB27" s="71">
        <v>0.3</v>
      </c>
      <c r="CC27" s="71">
        <v>0.3</v>
      </c>
    </row>
    <row r="28" spans="1:81">
      <c r="A28" t="s">
        <v>174</v>
      </c>
      <c r="B28" s="65">
        <f>'RPO State forecasts'!$AH$14</f>
        <v>0.21727669687738724</v>
      </c>
      <c r="C28" s="65">
        <f t="shared" ref="C28:J28" si="26">B28+($K28-$B28)/10</f>
        <v>0.2255490271896485</v>
      </c>
      <c r="D28" s="65">
        <f t="shared" si="26"/>
        <v>0.23382135750190977</v>
      </c>
      <c r="E28" s="65">
        <f t="shared" si="26"/>
        <v>0.24209368781417104</v>
      </c>
      <c r="F28" s="65">
        <f t="shared" si="26"/>
        <v>0.25036601812643233</v>
      </c>
      <c r="G28" s="65">
        <f t="shared" si="26"/>
        <v>0.2586383484386936</v>
      </c>
      <c r="H28" s="65">
        <f t="shared" si="26"/>
        <v>0.26691067875095487</v>
      </c>
      <c r="I28" s="65">
        <f t="shared" si="26"/>
        <v>0.27518300906321613</v>
      </c>
      <c r="J28" s="65">
        <f t="shared" si="26"/>
        <v>0.2834553393754774</v>
      </c>
      <c r="K28" s="71">
        <v>0.3</v>
      </c>
      <c r="L28" s="71">
        <v>0.3</v>
      </c>
      <c r="M28" s="71">
        <v>0.3</v>
      </c>
      <c r="N28" s="71">
        <v>0.3</v>
      </c>
      <c r="O28" s="71">
        <v>0.3</v>
      </c>
      <c r="P28" s="71">
        <v>0.3</v>
      </c>
      <c r="Q28" s="71">
        <v>0.3</v>
      </c>
      <c r="R28" s="71">
        <v>0.3</v>
      </c>
      <c r="S28" s="71">
        <v>0.3</v>
      </c>
      <c r="T28" s="71">
        <v>0.3</v>
      </c>
      <c r="U28" s="71">
        <v>0.3</v>
      </c>
      <c r="V28" s="71">
        <v>0.3</v>
      </c>
      <c r="W28" s="71">
        <v>0.3</v>
      </c>
      <c r="X28" s="71">
        <v>0.3</v>
      </c>
      <c r="Y28" s="71">
        <v>0.3</v>
      </c>
      <c r="Z28" s="71">
        <v>0.3</v>
      </c>
      <c r="AA28" s="71">
        <v>0.3</v>
      </c>
      <c r="AB28" s="71">
        <v>0.3</v>
      </c>
      <c r="AC28" s="71">
        <v>0.3</v>
      </c>
      <c r="AD28" s="71">
        <v>0.3</v>
      </c>
      <c r="AE28" s="71">
        <v>0.3</v>
      </c>
      <c r="AF28" s="71">
        <v>0.3</v>
      </c>
      <c r="AG28" s="71">
        <v>0.3</v>
      </c>
      <c r="AH28" s="71">
        <v>0.3</v>
      </c>
      <c r="AI28" s="71">
        <v>0.3</v>
      </c>
      <c r="AJ28" s="71">
        <v>0.3</v>
      </c>
      <c r="AK28" s="71">
        <v>0.3</v>
      </c>
      <c r="AL28" s="71">
        <v>0.3</v>
      </c>
      <c r="AM28" s="71">
        <v>0.3</v>
      </c>
      <c r="AN28" s="71">
        <v>0.3</v>
      </c>
      <c r="AO28" s="71">
        <v>0.3</v>
      </c>
      <c r="AP28" s="71">
        <v>0.3</v>
      </c>
      <c r="AQ28" s="71">
        <v>0.3</v>
      </c>
      <c r="AR28" s="71">
        <v>0.3</v>
      </c>
      <c r="AS28" s="71">
        <v>0.3</v>
      </c>
      <c r="AT28" s="71">
        <v>0.3</v>
      </c>
      <c r="AU28" s="71">
        <v>0.3</v>
      </c>
      <c r="AV28" s="71">
        <v>0.3</v>
      </c>
      <c r="AW28" s="71">
        <v>0.3</v>
      </c>
      <c r="AX28" s="71">
        <v>0.3</v>
      </c>
      <c r="AY28" s="71">
        <v>0.3</v>
      </c>
      <c r="AZ28" s="71">
        <v>0.3</v>
      </c>
      <c r="BA28" s="71">
        <v>0.3</v>
      </c>
      <c r="BB28" s="71">
        <v>0.3</v>
      </c>
      <c r="BC28" s="71">
        <v>0.3</v>
      </c>
      <c r="BD28" s="71">
        <v>0.3</v>
      </c>
      <c r="BE28" s="71">
        <v>0.3</v>
      </c>
      <c r="BF28" s="71">
        <v>0.3</v>
      </c>
      <c r="BG28" s="71">
        <v>0.3</v>
      </c>
      <c r="BH28" s="71">
        <v>0.3</v>
      </c>
      <c r="BI28" s="71">
        <v>0.3</v>
      </c>
      <c r="BJ28" s="71">
        <v>0.3</v>
      </c>
      <c r="BK28" s="71">
        <v>0.3</v>
      </c>
      <c r="BL28" s="71">
        <v>0.3</v>
      </c>
      <c r="BM28" s="71">
        <v>0.3</v>
      </c>
      <c r="BN28" s="71">
        <v>0.3</v>
      </c>
      <c r="BO28" s="71">
        <v>0.3</v>
      </c>
      <c r="BP28" s="71">
        <v>0.3</v>
      </c>
      <c r="BQ28" s="71">
        <v>0.3</v>
      </c>
      <c r="BR28" s="71">
        <v>0.3</v>
      </c>
      <c r="BS28" s="71">
        <v>0.3</v>
      </c>
      <c r="BT28" s="71">
        <v>0.3</v>
      </c>
      <c r="BU28" s="71">
        <v>0.3</v>
      </c>
      <c r="BV28" s="71">
        <v>0.3</v>
      </c>
      <c r="BW28" s="71">
        <v>0.3</v>
      </c>
      <c r="BX28" s="71">
        <v>0.3</v>
      </c>
      <c r="BY28" s="71">
        <v>0.3</v>
      </c>
      <c r="BZ28" s="71">
        <v>0.3</v>
      </c>
      <c r="CA28" s="71">
        <v>0.3</v>
      </c>
      <c r="CB28" s="71">
        <v>0.3</v>
      </c>
      <c r="CC28" s="71">
        <v>0.3</v>
      </c>
    </row>
    <row r="29" spans="1:81">
      <c r="A29" t="s">
        <v>178</v>
      </c>
      <c r="B29" s="65">
        <f>'RPO State forecasts'!$AH$14</f>
        <v>0.21727669687738724</v>
      </c>
      <c r="C29" s="65">
        <f t="shared" ref="C29:J29" si="27">B29+($K29-$B29)/10</f>
        <v>0.2255490271896485</v>
      </c>
      <c r="D29" s="65">
        <f t="shared" si="27"/>
        <v>0.23382135750190977</v>
      </c>
      <c r="E29" s="65">
        <f t="shared" si="27"/>
        <v>0.24209368781417104</v>
      </c>
      <c r="F29" s="65">
        <f t="shared" si="27"/>
        <v>0.25036601812643233</v>
      </c>
      <c r="G29" s="65">
        <f t="shared" si="27"/>
        <v>0.2586383484386936</v>
      </c>
      <c r="H29" s="65">
        <f t="shared" si="27"/>
        <v>0.26691067875095487</v>
      </c>
      <c r="I29" s="65">
        <f t="shared" si="27"/>
        <v>0.27518300906321613</v>
      </c>
      <c r="J29" s="65">
        <f t="shared" si="27"/>
        <v>0.2834553393754774</v>
      </c>
      <c r="K29" s="71">
        <v>0.3</v>
      </c>
      <c r="L29" s="71">
        <v>0.3</v>
      </c>
      <c r="M29" s="71">
        <v>0.3</v>
      </c>
      <c r="N29" s="71">
        <v>0.3</v>
      </c>
      <c r="O29" s="71">
        <v>0.3</v>
      </c>
      <c r="P29" s="71">
        <v>0.3</v>
      </c>
      <c r="Q29" s="71">
        <v>0.3</v>
      </c>
      <c r="R29" s="71">
        <v>0.3</v>
      </c>
      <c r="S29" s="71">
        <v>0.3</v>
      </c>
      <c r="T29" s="71">
        <v>0.3</v>
      </c>
      <c r="U29" s="71">
        <v>0.3</v>
      </c>
      <c r="V29" s="71">
        <v>0.3</v>
      </c>
      <c r="W29" s="71">
        <v>0.3</v>
      </c>
      <c r="X29" s="71">
        <v>0.3</v>
      </c>
      <c r="Y29" s="71">
        <v>0.3</v>
      </c>
      <c r="Z29" s="71">
        <v>0.3</v>
      </c>
      <c r="AA29" s="71">
        <v>0.3</v>
      </c>
      <c r="AB29" s="71">
        <v>0.3</v>
      </c>
      <c r="AC29" s="71">
        <v>0.3</v>
      </c>
      <c r="AD29" s="71">
        <v>0.3</v>
      </c>
      <c r="AE29" s="71">
        <v>0.3</v>
      </c>
      <c r="AF29" s="71">
        <v>0.3</v>
      </c>
      <c r="AG29" s="71">
        <v>0.3</v>
      </c>
      <c r="AH29" s="71">
        <v>0.3</v>
      </c>
      <c r="AI29" s="71">
        <v>0.3</v>
      </c>
      <c r="AJ29" s="71">
        <v>0.3</v>
      </c>
      <c r="AK29" s="71">
        <v>0.3</v>
      </c>
      <c r="AL29" s="71">
        <v>0.3</v>
      </c>
      <c r="AM29" s="71">
        <v>0.3</v>
      </c>
      <c r="AN29" s="71">
        <v>0.3</v>
      </c>
      <c r="AO29" s="71">
        <v>0.3</v>
      </c>
      <c r="AP29" s="71">
        <v>0.3</v>
      </c>
      <c r="AQ29" s="71">
        <v>0.3</v>
      </c>
      <c r="AR29" s="71">
        <v>0.3</v>
      </c>
      <c r="AS29" s="71">
        <v>0.3</v>
      </c>
      <c r="AT29" s="71">
        <v>0.3</v>
      </c>
      <c r="AU29" s="71">
        <v>0.3</v>
      </c>
      <c r="AV29" s="71">
        <v>0.3</v>
      </c>
      <c r="AW29" s="71">
        <v>0.3</v>
      </c>
      <c r="AX29" s="71">
        <v>0.3</v>
      </c>
      <c r="AY29" s="71">
        <v>0.3</v>
      </c>
      <c r="AZ29" s="71">
        <v>0.3</v>
      </c>
      <c r="BA29" s="71">
        <v>0.3</v>
      </c>
      <c r="BB29" s="71">
        <v>0.3</v>
      </c>
      <c r="BC29" s="71">
        <v>0.3</v>
      </c>
      <c r="BD29" s="71">
        <v>0.3</v>
      </c>
      <c r="BE29" s="71">
        <v>0.3</v>
      </c>
      <c r="BF29" s="71">
        <v>0.3</v>
      </c>
      <c r="BG29" s="71">
        <v>0.3</v>
      </c>
      <c r="BH29" s="71">
        <v>0.3</v>
      </c>
      <c r="BI29" s="71">
        <v>0.3</v>
      </c>
      <c r="BJ29" s="71">
        <v>0.3</v>
      </c>
      <c r="BK29" s="71">
        <v>0.3</v>
      </c>
      <c r="BL29" s="71">
        <v>0.3</v>
      </c>
      <c r="BM29" s="71">
        <v>0.3</v>
      </c>
      <c r="BN29" s="71">
        <v>0.3</v>
      </c>
      <c r="BO29" s="71">
        <v>0.3</v>
      </c>
      <c r="BP29" s="71">
        <v>0.3</v>
      </c>
      <c r="BQ29" s="71">
        <v>0.3</v>
      </c>
      <c r="BR29" s="71">
        <v>0.3</v>
      </c>
      <c r="BS29" s="71">
        <v>0.3</v>
      </c>
      <c r="BT29" s="71">
        <v>0.3</v>
      </c>
      <c r="BU29" s="71">
        <v>0.3</v>
      </c>
      <c r="BV29" s="71">
        <v>0.3</v>
      </c>
      <c r="BW29" s="71">
        <v>0.3</v>
      </c>
      <c r="BX29" s="71">
        <v>0.3</v>
      </c>
      <c r="BY29" s="71">
        <v>0.3</v>
      </c>
      <c r="BZ29" s="71">
        <v>0.3</v>
      </c>
      <c r="CA29" s="71">
        <v>0.3</v>
      </c>
      <c r="CB29" s="71">
        <v>0.3</v>
      </c>
      <c r="CC29" s="71">
        <v>0.3</v>
      </c>
    </row>
    <row r="30" spans="1:81" ht="30">
      <c r="A30" s="10" t="s">
        <v>2567</v>
      </c>
      <c r="B30" s="65">
        <f>'RPO State forecasts'!$AH$14</f>
        <v>0.21727669687738724</v>
      </c>
      <c r="C30" s="65">
        <f t="shared" ref="C30:J30" si="28">B30+($K30-$B30)/10</f>
        <v>0.2255490271896485</v>
      </c>
      <c r="D30" s="65">
        <f t="shared" si="28"/>
        <v>0.23382135750190977</v>
      </c>
      <c r="E30" s="65">
        <f t="shared" si="28"/>
        <v>0.24209368781417104</v>
      </c>
      <c r="F30" s="65">
        <f t="shared" si="28"/>
        <v>0.25036601812643233</v>
      </c>
      <c r="G30" s="65">
        <f t="shared" si="28"/>
        <v>0.2586383484386936</v>
      </c>
      <c r="H30" s="65">
        <f t="shared" si="28"/>
        <v>0.26691067875095487</v>
      </c>
      <c r="I30" s="65">
        <f t="shared" si="28"/>
        <v>0.27518300906321613</v>
      </c>
      <c r="J30" s="65">
        <f t="shared" si="28"/>
        <v>0.2834553393754774</v>
      </c>
      <c r="K30" s="71">
        <v>0.3</v>
      </c>
      <c r="L30" s="71">
        <v>0.3</v>
      </c>
      <c r="M30" s="71">
        <v>0.3</v>
      </c>
      <c r="N30" s="71">
        <v>0.3</v>
      </c>
      <c r="O30" s="71">
        <v>0.3</v>
      </c>
      <c r="P30" s="71">
        <v>0.3</v>
      </c>
      <c r="Q30" s="71">
        <v>0.3</v>
      </c>
      <c r="R30" s="71">
        <v>0.3</v>
      </c>
      <c r="S30" s="71">
        <v>0.3</v>
      </c>
      <c r="T30" s="71">
        <v>0.3</v>
      </c>
      <c r="U30" s="71">
        <v>0.3</v>
      </c>
      <c r="V30" s="71">
        <v>0.3</v>
      </c>
      <c r="W30" s="71">
        <v>0.3</v>
      </c>
      <c r="X30" s="71">
        <v>0.3</v>
      </c>
      <c r="Y30" s="71">
        <v>0.3</v>
      </c>
      <c r="Z30" s="71">
        <v>0.3</v>
      </c>
      <c r="AA30" s="71">
        <v>0.3</v>
      </c>
      <c r="AB30" s="71">
        <v>0.3</v>
      </c>
      <c r="AC30" s="71">
        <v>0.3</v>
      </c>
      <c r="AD30" s="71">
        <v>0.3</v>
      </c>
      <c r="AE30" s="71">
        <v>0.3</v>
      </c>
      <c r="AF30" s="71">
        <v>0.3</v>
      </c>
      <c r="AG30" s="71">
        <v>0.3</v>
      </c>
      <c r="AH30" s="71">
        <v>0.3</v>
      </c>
      <c r="AI30" s="71">
        <v>0.3</v>
      </c>
      <c r="AJ30" s="71">
        <v>0.3</v>
      </c>
      <c r="AK30" s="71">
        <v>0.3</v>
      </c>
      <c r="AL30" s="71">
        <v>0.3</v>
      </c>
      <c r="AM30" s="71">
        <v>0.3</v>
      </c>
      <c r="AN30" s="71">
        <v>0.3</v>
      </c>
      <c r="AO30" s="71">
        <v>0.3</v>
      </c>
      <c r="AP30" s="71">
        <v>0.3</v>
      </c>
      <c r="AQ30" s="71">
        <v>0.3</v>
      </c>
      <c r="AR30" s="71">
        <v>0.3</v>
      </c>
      <c r="AS30" s="71">
        <v>0.3</v>
      </c>
      <c r="AT30" s="71">
        <v>0.3</v>
      </c>
      <c r="AU30" s="71">
        <v>0.3</v>
      </c>
      <c r="AV30" s="71">
        <v>0.3</v>
      </c>
      <c r="AW30" s="71">
        <v>0.3</v>
      </c>
      <c r="AX30" s="71">
        <v>0.3</v>
      </c>
      <c r="AY30" s="71">
        <v>0.3</v>
      </c>
      <c r="AZ30" s="71">
        <v>0.3</v>
      </c>
      <c r="BA30" s="71">
        <v>0.3</v>
      </c>
      <c r="BB30" s="71">
        <v>0.3</v>
      </c>
      <c r="BC30" s="71">
        <v>0.3</v>
      </c>
      <c r="BD30" s="71">
        <v>0.3</v>
      </c>
      <c r="BE30" s="71">
        <v>0.3</v>
      </c>
      <c r="BF30" s="71">
        <v>0.3</v>
      </c>
      <c r="BG30" s="71">
        <v>0.3</v>
      </c>
      <c r="BH30" s="71">
        <v>0.3</v>
      </c>
      <c r="BI30" s="71">
        <v>0.3</v>
      </c>
      <c r="BJ30" s="71">
        <v>0.3</v>
      </c>
      <c r="BK30" s="71">
        <v>0.3</v>
      </c>
      <c r="BL30" s="71">
        <v>0.3</v>
      </c>
      <c r="BM30" s="71">
        <v>0.3</v>
      </c>
      <c r="BN30" s="71">
        <v>0.3</v>
      </c>
      <c r="BO30" s="71">
        <v>0.3</v>
      </c>
      <c r="BP30" s="71">
        <v>0.3</v>
      </c>
      <c r="BQ30" s="71">
        <v>0.3</v>
      </c>
      <c r="BR30" s="71">
        <v>0.3</v>
      </c>
      <c r="BS30" s="71">
        <v>0.3</v>
      </c>
      <c r="BT30" s="71">
        <v>0.3</v>
      </c>
      <c r="BU30" s="71">
        <v>0.3</v>
      </c>
      <c r="BV30" s="71">
        <v>0.3</v>
      </c>
      <c r="BW30" s="71">
        <v>0.3</v>
      </c>
      <c r="BX30" s="71">
        <v>0.3</v>
      </c>
      <c r="BY30" s="71">
        <v>0.3</v>
      </c>
      <c r="BZ30" s="71">
        <v>0.3</v>
      </c>
      <c r="CA30" s="71">
        <v>0.3</v>
      </c>
      <c r="CB30" s="71">
        <v>0.3</v>
      </c>
      <c r="CC30" s="71">
        <v>0.3</v>
      </c>
    </row>
    <row r="31" spans="1:81">
      <c r="A31" t="s">
        <v>187</v>
      </c>
      <c r="B31" s="65">
        <f>'RPO State forecasts'!$AH$14</f>
        <v>0.21727669687738724</v>
      </c>
      <c r="C31" s="65">
        <f t="shared" ref="C31:J31" si="29">B31+($K31-$B31)/10</f>
        <v>0.2255490271896485</v>
      </c>
      <c r="D31" s="65">
        <f t="shared" si="29"/>
        <v>0.23382135750190977</v>
      </c>
      <c r="E31" s="65">
        <f t="shared" si="29"/>
        <v>0.24209368781417104</v>
      </c>
      <c r="F31" s="65">
        <f t="shared" si="29"/>
        <v>0.25036601812643233</v>
      </c>
      <c r="G31" s="65">
        <f t="shared" si="29"/>
        <v>0.2586383484386936</v>
      </c>
      <c r="H31" s="65">
        <f t="shared" si="29"/>
        <v>0.26691067875095487</v>
      </c>
      <c r="I31" s="65">
        <f t="shared" si="29"/>
        <v>0.27518300906321613</v>
      </c>
      <c r="J31" s="65">
        <f t="shared" si="29"/>
        <v>0.2834553393754774</v>
      </c>
      <c r="K31" s="71">
        <v>0.3</v>
      </c>
      <c r="L31" s="71">
        <v>0.3</v>
      </c>
      <c r="M31" s="71">
        <v>0.3</v>
      </c>
      <c r="N31" s="71">
        <v>0.3</v>
      </c>
      <c r="O31" s="71">
        <v>0.3</v>
      </c>
      <c r="P31" s="71">
        <v>0.3</v>
      </c>
      <c r="Q31" s="71">
        <v>0.3</v>
      </c>
      <c r="R31" s="71">
        <v>0.3</v>
      </c>
      <c r="S31" s="71">
        <v>0.3</v>
      </c>
      <c r="T31" s="71">
        <v>0.3</v>
      </c>
      <c r="U31" s="71">
        <v>0.3</v>
      </c>
      <c r="V31" s="71">
        <v>0.3</v>
      </c>
      <c r="W31" s="71">
        <v>0.3</v>
      </c>
      <c r="X31" s="71">
        <v>0.3</v>
      </c>
      <c r="Y31" s="71">
        <v>0.3</v>
      </c>
      <c r="Z31" s="71">
        <v>0.3</v>
      </c>
      <c r="AA31" s="71">
        <v>0.3</v>
      </c>
      <c r="AB31" s="71">
        <v>0.3</v>
      </c>
      <c r="AC31" s="71">
        <v>0.3</v>
      </c>
      <c r="AD31" s="71">
        <v>0.3</v>
      </c>
      <c r="AE31" s="71">
        <v>0.3</v>
      </c>
      <c r="AF31" s="71">
        <v>0.3</v>
      </c>
      <c r="AG31" s="71">
        <v>0.3</v>
      </c>
      <c r="AH31" s="71">
        <v>0.3</v>
      </c>
      <c r="AI31" s="71">
        <v>0.3</v>
      </c>
      <c r="AJ31" s="71">
        <v>0.3</v>
      </c>
      <c r="AK31" s="71">
        <v>0.3</v>
      </c>
      <c r="AL31" s="71">
        <v>0.3</v>
      </c>
      <c r="AM31" s="71">
        <v>0.3</v>
      </c>
      <c r="AN31" s="71">
        <v>0.3</v>
      </c>
      <c r="AO31" s="71">
        <v>0.3</v>
      </c>
      <c r="AP31" s="71">
        <v>0.3</v>
      </c>
      <c r="AQ31" s="71">
        <v>0.3</v>
      </c>
      <c r="AR31" s="71">
        <v>0.3</v>
      </c>
      <c r="AS31" s="71">
        <v>0.3</v>
      </c>
      <c r="AT31" s="71">
        <v>0.3</v>
      </c>
      <c r="AU31" s="71">
        <v>0.3</v>
      </c>
      <c r="AV31" s="71">
        <v>0.3</v>
      </c>
      <c r="AW31" s="71">
        <v>0.3</v>
      </c>
      <c r="AX31" s="71">
        <v>0.3</v>
      </c>
      <c r="AY31" s="71">
        <v>0.3</v>
      </c>
      <c r="AZ31" s="71">
        <v>0.3</v>
      </c>
      <c r="BA31" s="71">
        <v>0.3</v>
      </c>
      <c r="BB31" s="71">
        <v>0.3</v>
      </c>
      <c r="BC31" s="71">
        <v>0.3</v>
      </c>
      <c r="BD31" s="71">
        <v>0.3</v>
      </c>
      <c r="BE31" s="71">
        <v>0.3</v>
      </c>
      <c r="BF31" s="71">
        <v>0.3</v>
      </c>
      <c r="BG31" s="71">
        <v>0.3</v>
      </c>
      <c r="BH31" s="71">
        <v>0.3</v>
      </c>
      <c r="BI31" s="71">
        <v>0.3</v>
      </c>
      <c r="BJ31" s="71">
        <v>0.3</v>
      </c>
      <c r="BK31" s="71">
        <v>0.3</v>
      </c>
      <c r="BL31" s="71">
        <v>0.3</v>
      </c>
      <c r="BM31" s="71">
        <v>0.3</v>
      </c>
      <c r="BN31" s="71">
        <v>0.3</v>
      </c>
      <c r="BO31" s="71">
        <v>0.3</v>
      </c>
      <c r="BP31" s="71">
        <v>0.3</v>
      </c>
      <c r="BQ31" s="71">
        <v>0.3</v>
      </c>
      <c r="BR31" s="71">
        <v>0.3</v>
      </c>
      <c r="BS31" s="71">
        <v>0.3</v>
      </c>
      <c r="BT31" s="71">
        <v>0.3</v>
      </c>
      <c r="BU31" s="71">
        <v>0.3</v>
      </c>
      <c r="BV31" s="71">
        <v>0.3</v>
      </c>
      <c r="BW31" s="71">
        <v>0.3</v>
      </c>
      <c r="BX31" s="71">
        <v>0.3</v>
      </c>
      <c r="BY31" s="71">
        <v>0.3</v>
      </c>
      <c r="BZ31" s="71">
        <v>0.3</v>
      </c>
      <c r="CA31" s="71">
        <v>0.3</v>
      </c>
      <c r="CB31" s="71">
        <v>0.3</v>
      </c>
      <c r="CC31" s="71">
        <v>0.3</v>
      </c>
    </row>
    <row r="32" spans="1:81">
      <c r="A32" t="s">
        <v>192</v>
      </c>
      <c r="B32" s="65">
        <f>'RPO State forecasts'!$AH$14</f>
        <v>0.21727669687738724</v>
      </c>
      <c r="C32" s="65">
        <f t="shared" ref="C32:J32" si="30">B32+($K32-$B32)/10</f>
        <v>0.2255490271896485</v>
      </c>
      <c r="D32" s="65">
        <f t="shared" si="30"/>
        <v>0.23382135750190977</v>
      </c>
      <c r="E32" s="65">
        <f t="shared" si="30"/>
        <v>0.24209368781417104</v>
      </c>
      <c r="F32" s="65">
        <f t="shared" si="30"/>
        <v>0.25036601812643233</v>
      </c>
      <c r="G32" s="65">
        <f t="shared" si="30"/>
        <v>0.2586383484386936</v>
      </c>
      <c r="H32" s="65">
        <f t="shared" si="30"/>
        <v>0.26691067875095487</v>
      </c>
      <c r="I32" s="65">
        <f t="shared" si="30"/>
        <v>0.27518300906321613</v>
      </c>
      <c r="J32" s="65">
        <f t="shared" si="30"/>
        <v>0.2834553393754774</v>
      </c>
      <c r="K32" s="71">
        <v>0.3</v>
      </c>
      <c r="L32" s="71">
        <v>0.3</v>
      </c>
      <c r="M32" s="71">
        <v>0.3</v>
      </c>
      <c r="N32" s="71">
        <v>0.3</v>
      </c>
      <c r="O32" s="71">
        <v>0.3</v>
      </c>
      <c r="P32" s="71">
        <v>0.3</v>
      </c>
      <c r="Q32" s="71">
        <v>0.3</v>
      </c>
      <c r="R32" s="71">
        <v>0.3</v>
      </c>
      <c r="S32" s="71">
        <v>0.3</v>
      </c>
      <c r="T32" s="71">
        <v>0.3</v>
      </c>
      <c r="U32" s="71">
        <v>0.3</v>
      </c>
      <c r="V32" s="71">
        <v>0.3</v>
      </c>
      <c r="W32" s="71">
        <v>0.3</v>
      </c>
      <c r="X32" s="71">
        <v>0.3</v>
      </c>
      <c r="Y32" s="71">
        <v>0.3</v>
      </c>
      <c r="Z32" s="71">
        <v>0.3</v>
      </c>
      <c r="AA32" s="71">
        <v>0.3</v>
      </c>
      <c r="AB32" s="71">
        <v>0.3</v>
      </c>
      <c r="AC32" s="71">
        <v>0.3</v>
      </c>
      <c r="AD32" s="71">
        <v>0.3</v>
      </c>
      <c r="AE32" s="71">
        <v>0.3</v>
      </c>
      <c r="AF32" s="71">
        <v>0.3</v>
      </c>
      <c r="AG32" s="71">
        <v>0.3</v>
      </c>
      <c r="AH32" s="71">
        <v>0.3</v>
      </c>
      <c r="AI32" s="71">
        <v>0.3</v>
      </c>
      <c r="AJ32" s="71">
        <v>0.3</v>
      </c>
      <c r="AK32" s="71">
        <v>0.3</v>
      </c>
      <c r="AL32" s="71">
        <v>0.3</v>
      </c>
      <c r="AM32" s="71">
        <v>0.3</v>
      </c>
      <c r="AN32" s="71">
        <v>0.3</v>
      </c>
      <c r="AO32" s="71">
        <v>0.3</v>
      </c>
      <c r="AP32" s="71">
        <v>0.3</v>
      </c>
      <c r="AQ32" s="71">
        <v>0.3</v>
      </c>
      <c r="AR32" s="71">
        <v>0.3</v>
      </c>
      <c r="AS32" s="71">
        <v>0.3</v>
      </c>
      <c r="AT32" s="71">
        <v>0.3</v>
      </c>
      <c r="AU32" s="71">
        <v>0.3</v>
      </c>
      <c r="AV32" s="71">
        <v>0.3</v>
      </c>
      <c r="AW32" s="71">
        <v>0.3</v>
      </c>
      <c r="AX32" s="71">
        <v>0.3</v>
      </c>
      <c r="AY32" s="71">
        <v>0.3</v>
      </c>
      <c r="AZ32" s="71">
        <v>0.3</v>
      </c>
      <c r="BA32" s="71">
        <v>0.3</v>
      </c>
      <c r="BB32" s="71">
        <v>0.3</v>
      </c>
      <c r="BC32" s="71">
        <v>0.3</v>
      </c>
      <c r="BD32" s="71">
        <v>0.3</v>
      </c>
      <c r="BE32" s="71">
        <v>0.3</v>
      </c>
      <c r="BF32" s="71">
        <v>0.3</v>
      </c>
      <c r="BG32" s="71">
        <v>0.3</v>
      </c>
      <c r="BH32" s="71">
        <v>0.3</v>
      </c>
      <c r="BI32" s="71">
        <v>0.3</v>
      </c>
      <c r="BJ32" s="71">
        <v>0.3</v>
      </c>
      <c r="BK32" s="71">
        <v>0.3</v>
      </c>
      <c r="BL32" s="71">
        <v>0.3</v>
      </c>
      <c r="BM32" s="71">
        <v>0.3</v>
      </c>
      <c r="BN32" s="71">
        <v>0.3</v>
      </c>
      <c r="BO32" s="71">
        <v>0.3</v>
      </c>
      <c r="BP32" s="71">
        <v>0.3</v>
      </c>
      <c r="BQ32" s="71">
        <v>0.3</v>
      </c>
      <c r="BR32" s="71">
        <v>0.3</v>
      </c>
      <c r="BS32" s="71">
        <v>0.3</v>
      </c>
      <c r="BT32" s="71">
        <v>0.3</v>
      </c>
      <c r="BU32" s="71">
        <v>0.3</v>
      </c>
      <c r="BV32" s="71">
        <v>0.3</v>
      </c>
      <c r="BW32" s="71">
        <v>0.3</v>
      </c>
      <c r="BX32" s="71">
        <v>0.3</v>
      </c>
      <c r="BY32" s="71">
        <v>0.3</v>
      </c>
      <c r="BZ32" s="71">
        <v>0.3</v>
      </c>
      <c r="CA32" s="71">
        <v>0.3</v>
      </c>
      <c r="CB32" s="71">
        <v>0.3</v>
      </c>
      <c r="CC32" s="71">
        <v>0.3</v>
      </c>
    </row>
    <row r="33" spans="1:81">
      <c r="A33" t="s">
        <v>196</v>
      </c>
      <c r="B33" s="65">
        <f>'RPO State forecasts'!$AH$14</f>
        <v>0.21727669687738724</v>
      </c>
      <c r="C33" s="65">
        <f t="shared" ref="C33:J33" si="31">B33+($K33-$B33)/10</f>
        <v>0.2255490271896485</v>
      </c>
      <c r="D33" s="65">
        <f t="shared" si="31"/>
        <v>0.23382135750190977</v>
      </c>
      <c r="E33" s="65">
        <f t="shared" si="31"/>
        <v>0.24209368781417104</v>
      </c>
      <c r="F33" s="65">
        <f t="shared" si="31"/>
        <v>0.25036601812643233</v>
      </c>
      <c r="G33" s="65">
        <f t="shared" si="31"/>
        <v>0.2586383484386936</v>
      </c>
      <c r="H33" s="65">
        <f t="shared" si="31"/>
        <v>0.26691067875095487</v>
      </c>
      <c r="I33" s="65">
        <f t="shared" si="31"/>
        <v>0.27518300906321613</v>
      </c>
      <c r="J33" s="65">
        <f t="shared" si="31"/>
        <v>0.2834553393754774</v>
      </c>
      <c r="K33" s="71">
        <v>0.3</v>
      </c>
      <c r="L33" s="71">
        <v>0.3</v>
      </c>
      <c r="M33" s="71">
        <v>0.3</v>
      </c>
      <c r="N33" s="71">
        <v>0.3</v>
      </c>
      <c r="O33" s="71">
        <v>0.3</v>
      </c>
      <c r="P33" s="71">
        <v>0.3</v>
      </c>
      <c r="Q33" s="71">
        <v>0.3</v>
      </c>
      <c r="R33" s="71">
        <v>0.3</v>
      </c>
      <c r="S33" s="71">
        <v>0.3</v>
      </c>
      <c r="T33" s="71">
        <v>0.3</v>
      </c>
      <c r="U33" s="71">
        <v>0.3</v>
      </c>
      <c r="V33" s="71">
        <v>0.3</v>
      </c>
      <c r="W33" s="71">
        <v>0.3</v>
      </c>
      <c r="X33" s="71">
        <v>0.3</v>
      </c>
      <c r="Y33" s="71">
        <v>0.3</v>
      </c>
      <c r="Z33" s="71">
        <v>0.3</v>
      </c>
      <c r="AA33" s="71">
        <v>0.3</v>
      </c>
      <c r="AB33" s="71">
        <v>0.3</v>
      </c>
      <c r="AC33" s="71">
        <v>0.3</v>
      </c>
      <c r="AD33" s="71">
        <v>0.3</v>
      </c>
      <c r="AE33" s="71">
        <v>0.3</v>
      </c>
      <c r="AF33" s="71">
        <v>0.3</v>
      </c>
      <c r="AG33" s="71">
        <v>0.3</v>
      </c>
      <c r="AH33" s="71">
        <v>0.3</v>
      </c>
      <c r="AI33" s="71">
        <v>0.3</v>
      </c>
      <c r="AJ33" s="71">
        <v>0.3</v>
      </c>
      <c r="AK33" s="71">
        <v>0.3</v>
      </c>
      <c r="AL33" s="71">
        <v>0.3</v>
      </c>
      <c r="AM33" s="71">
        <v>0.3</v>
      </c>
      <c r="AN33" s="71">
        <v>0.3</v>
      </c>
      <c r="AO33" s="71">
        <v>0.3</v>
      </c>
      <c r="AP33" s="71">
        <v>0.3</v>
      </c>
      <c r="AQ33" s="71">
        <v>0.3</v>
      </c>
      <c r="AR33" s="71">
        <v>0.3</v>
      </c>
      <c r="AS33" s="71">
        <v>0.3</v>
      </c>
      <c r="AT33" s="71">
        <v>0.3</v>
      </c>
      <c r="AU33" s="71">
        <v>0.3</v>
      </c>
      <c r="AV33" s="71">
        <v>0.3</v>
      </c>
      <c r="AW33" s="71">
        <v>0.3</v>
      </c>
      <c r="AX33" s="71">
        <v>0.3</v>
      </c>
      <c r="AY33" s="71">
        <v>0.3</v>
      </c>
      <c r="AZ33" s="71">
        <v>0.3</v>
      </c>
      <c r="BA33" s="71">
        <v>0.3</v>
      </c>
      <c r="BB33" s="71">
        <v>0.3</v>
      </c>
      <c r="BC33" s="71">
        <v>0.3</v>
      </c>
      <c r="BD33" s="71">
        <v>0.3</v>
      </c>
      <c r="BE33" s="71">
        <v>0.3</v>
      </c>
      <c r="BF33" s="71">
        <v>0.3</v>
      </c>
      <c r="BG33" s="71">
        <v>0.3</v>
      </c>
      <c r="BH33" s="71">
        <v>0.3</v>
      </c>
      <c r="BI33" s="71">
        <v>0.3</v>
      </c>
      <c r="BJ33" s="71">
        <v>0.3</v>
      </c>
      <c r="BK33" s="71">
        <v>0.3</v>
      </c>
      <c r="BL33" s="71">
        <v>0.3</v>
      </c>
      <c r="BM33" s="71">
        <v>0.3</v>
      </c>
      <c r="BN33" s="71">
        <v>0.3</v>
      </c>
      <c r="BO33" s="71">
        <v>0.3</v>
      </c>
      <c r="BP33" s="71">
        <v>0.3</v>
      </c>
      <c r="BQ33" s="71">
        <v>0.3</v>
      </c>
      <c r="BR33" s="71">
        <v>0.3</v>
      </c>
      <c r="BS33" s="71">
        <v>0.3</v>
      </c>
      <c r="BT33" s="71">
        <v>0.3</v>
      </c>
      <c r="BU33" s="71">
        <v>0.3</v>
      </c>
      <c r="BV33" s="71">
        <v>0.3</v>
      </c>
      <c r="BW33" s="71">
        <v>0.3</v>
      </c>
      <c r="BX33" s="71">
        <v>0.3</v>
      </c>
      <c r="BY33" s="71">
        <v>0.3</v>
      </c>
      <c r="BZ33" s="71">
        <v>0.3</v>
      </c>
      <c r="CA33" s="71">
        <v>0.3</v>
      </c>
      <c r="CB33" s="71">
        <v>0.3</v>
      </c>
      <c r="CC33" s="71">
        <v>0.3</v>
      </c>
    </row>
    <row r="34" spans="1:81">
      <c r="A34" t="s">
        <v>199</v>
      </c>
      <c r="B34" s="65">
        <f>'RPO State forecasts'!$AH$14</f>
        <v>0.21727669687738724</v>
      </c>
      <c r="C34" s="65">
        <f t="shared" ref="C34:J34" si="32">B34+($K34-$B34)/10</f>
        <v>0.2255490271896485</v>
      </c>
      <c r="D34" s="65">
        <f t="shared" si="32"/>
        <v>0.23382135750190977</v>
      </c>
      <c r="E34" s="65">
        <f t="shared" si="32"/>
        <v>0.24209368781417104</v>
      </c>
      <c r="F34" s="65">
        <f t="shared" si="32"/>
        <v>0.25036601812643233</v>
      </c>
      <c r="G34" s="65">
        <f t="shared" si="32"/>
        <v>0.2586383484386936</v>
      </c>
      <c r="H34" s="65">
        <f t="shared" si="32"/>
        <v>0.26691067875095487</v>
      </c>
      <c r="I34" s="65">
        <f t="shared" si="32"/>
        <v>0.27518300906321613</v>
      </c>
      <c r="J34" s="65">
        <f t="shared" si="32"/>
        <v>0.2834553393754774</v>
      </c>
      <c r="K34" s="71">
        <v>0.3</v>
      </c>
      <c r="L34" s="71">
        <v>0.3</v>
      </c>
      <c r="M34" s="71">
        <v>0.3</v>
      </c>
      <c r="N34" s="71">
        <v>0.3</v>
      </c>
      <c r="O34" s="71">
        <v>0.3</v>
      </c>
      <c r="P34" s="71">
        <v>0.3</v>
      </c>
      <c r="Q34" s="71">
        <v>0.3</v>
      </c>
      <c r="R34" s="71">
        <v>0.3</v>
      </c>
      <c r="S34" s="71">
        <v>0.3</v>
      </c>
      <c r="T34" s="71">
        <v>0.3</v>
      </c>
      <c r="U34" s="71">
        <v>0.3</v>
      </c>
      <c r="V34" s="71">
        <v>0.3</v>
      </c>
      <c r="W34" s="71">
        <v>0.3</v>
      </c>
      <c r="X34" s="71">
        <v>0.3</v>
      </c>
      <c r="Y34" s="71">
        <v>0.3</v>
      </c>
      <c r="Z34" s="71">
        <v>0.3</v>
      </c>
      <c r="AA34" s="71">
        <v>0.3</v>
      </c>
      <c r="AB34" s="71">
        <v>0.3</v>
      </c>
      <c r="AC34" s="71">
        <v>0.3</v>
      </c>
      <c r="AD34" s="71">
        <v>0.3</v>
      </c>
      <c r="AE34" s="71">
        <v>0.3</v>
      </c>
      <c r="AF34" s="71">
        <v>0.3</v>
      </c>
      <c r="AG34" s="71">
        <v>0.3</v>
      </c>
      <c r="AH34" s="71">
        <v>0.3</v>
      </c>
      <c r="AI34" s="71">
        <v>0.3</v>
      </c>
      <c r="AJ34" s="71">
        <v>0.3</v>
      </c>
      <c r="AK34" s="71">
        <v>0.3</v>
      </c>
      <c r="AL34" s="71">
        <v>0.3</v>
      </c>
      <c r="AM34" s="71">
        <v>0.3</v>
      </c>
      <c r="AN34" s="71">
        <v>0.3</v>
      </c>
      <c r="AO34" s="71">
        <v>0.3</v>
      </c>
      <c r="AP34" s="71">
        <v>0.3</v>
      </c>
      <c r="AQ34" s="71">
        <v>0.3</v>
      </c>
      <c r="AR34" s="71">
        <v>0.3</v>
      </c>
      <c r="AS34" s="71">
        <v>0.3</v>
      </c>
      <c r="AT34" s="71">
        <v>0.3</v>
      </c>
      <c r="AU34" s="71">
        <v>0.3</v>
      </c>
      <c r="AV34" s="71">
        <v>0.3</v>
      </c>
      <c r="AW34" s="71">
        <v>0.3</v>
      </c>
      <c r="AX34" s="71">
        <v>0.3</v>
      </c>
      <c r="AY34" s="71">
        <v>0.3</v>
      </c>
      <c r="AZ34" s="71">
        <v>0.3</v>
      </c>
      <c r="BA34" s="71">
        <v>0.3</v>
      </c>
      <c r="BB34" s="71">
        <v>0.3</v>
      </c>
      <c r="BC34" s="71">
        <v>0.3</v>
      </c>
      <c r="BD34" s="71">
        <v>0.3</v>
      </c>
      <c r="BE34" s="71">
        <v>0.3</v>
      </c>
      <c r="BF34" s="71">
        <v>0.3</v>
      </c>
      <c r="BG34" s="71">
        <v>0.3</v>
      </c>
      <c r="BH34" s="71">
        <v>0.3</v>
      </c>
      <c r="BI34" s="71">
        <v>0.3</v>
      </c>
      <c r="BJ34" s="71">
        <v>0.3</v>
      </c>
      <c r="BK34" s="71">
        <v>0.3</v>
      </c>
      <c r="BL34" s="71">
        <v>0.3</v>
      </c>
      <c r="BM34" s="71">
        <v>0.3</v>
      </c>
      <c r="BN34" s="71">
        <v>0.3</v>
      </c>
      <c r="BO34" s="71">
        <v>0.3</v>
      </c>
      <c r="BP34" s="71">
        <v>0.3</v>
      </c>
      <c r="BQ34" s="71">
        <v>0.3</v>
      </c>
      <c r="BR34" s="71">
        <v>0.3</v>
      </c>
      <c r="BS34" s="71">
        <v>0.3</v>
      </c>
      <c r="BT34" s="71">
        <v>0.3</v>
      </c>
      <c r="BU34" s="71">
        <v>0.3</v>
      </c>
      <c r="BV34" s="71">
        <v>0.3</v>
      </c>
      <c r="BW34" s="71">
        <v>0.3</v>
      </c>
      <c r="BX34" s="71">
        <v>0.3</v>
      </c>
      <c r="BY34" s="71">
        <v>0.3</v>
      </c>
      <c r="BZ34" s="71">
        <v>0.3</v>
      </c>
      <c r="CA34" s="71">
        <v>0.3</v>
      </c>
      <c r="CB34" s="71">
        <v>0.3</v>
      </c>
      <c r="CC34" s="71">
        <v>0.3</v>
      </c>
    </row>
    <row r="35" spans="1:81">
      <c r="A35" t="s">
        <v>201</v>
      </c>
      <c r="B35" s="65">
        <f>'RPO State forecasts'!$AH$14</f>
        <v>0.21727669687738724</v>
      </c>
      <c r="C35" s="65">
        <f t="shared" ref="C35:J35" si="33">B35+($K35-$B35)/10</f>
        <v>0.2255490271896485</v>
      </c>
      <c r="D35" s="65">
        <f t="shared" si="33"/>
        <v>0.23382135750190977</v>
      </c>
      <c r="E35" s="65">
        <f t="shared" si="33"/>
        <v>0.24209368781417104</v>
      </c>
      <c r="F35" s="65">
        <f t="shared" si="33"/>
        <v>0.25036601812643233</v>
      </c>
      <c r="G35" s="65">
        <f t="shared" si="33"/>
        <v>0.2586383484386936</v>
      </c>
      <c r="H35" s="65">
        <f t="shared" si="33"/>
        <v>0.26691067875095487</v>
      </c>
      <c r="I35" s="65">
        <f t="shared" si="33"/>
        <v>0.27518300906321613</v>
      </c>
      <c r="J35" s="65">
        <f t="shared" si="33"/>
        <v>0.2834553393754774</v>
      </c>
      <c r="K35" s="71">
        <v>0.3</v>
      </c>
      <c r="L35" s="71">
        <v>0.3</v>
      </c>
      <c r="M35" s="71">
        <v>0.3</v>
      </c>
      <c r="N35" s="71">
        <v>0.3</v>
      </c>
      <c r="O35" s="71">
        <v>0.3</v>
      </c>
      <c r="P35" s="71">
        <v>0.3</v>
      </c>
      <c r="Q35" s="71">
        <v>0.3</v>
      </c>
      <c r="R35" s="71">
        <v>0.3</v>
      </c>
      <c r="S35" s="71">
        <v>0.3</v>
      </c>
      <c r="T35" s="71">
        <v>0.3</v>
      </c>
      <c r="U35" s="71">
        <v>0.3</v>
      </c>
      <c r="V35" s="71">
        <v>0.3</v>
      </c>
      <c r="W35" s="71">
        <v>0.3</v>
      </c>
      <c r="X35" s="71">
        <v>0.3</v>
      </c>
      <c r="Y35" s="71">
        <v>0.3</v>
      </c>
      <c r="Z35" s="71">
        <v>0.3</v>
      </c>
      <c r="AA35" s="71">
        <v>0.3</v>
      </c>
      <c r="AB35" s="71">
        <v>0.3</v>
      </c>
      <c r="AC35" s="71">
        <v>0.3</v>
      </c>
      <c r="AD35" s="71">
        <v>0.3</v>
      </c>
      <c r="AE35" s="71">
        <v>0.3</v>
      </c>
      <c r="AF35" s="71">
        <v>0.3</v>
      </c>
      <c r="AG35" s="71">
        <v>0.3</v>
      </c>
      <c r="AH35" s="71">
        <v>0.3</v>
      </c>
      <c r="AI35" s="71">
        <v>0.3</v>
      </c>
      <c r="AJ35" s="71">
        <v>0.3</v>
      </c>
      <c r="AK35" s="71">
        <v>0.3</v>
      </c>
      <c r="AL35" s="71">
        <v>0.3</v>
      </c>
      <c r="AM35" s="71">
        <v>0.3</v>
      </c>
      <c r="AN35" s="71">
        <v>0.3</v>
      </c>
      <c r="AO35" s="71">
        <v>0.3</v>
      </c>
      <c r="AP35" s="71">
        <v>0.3</v>
      </c>
      <c r="AQ35" s="71">
        <v>0.3</v>
      </c>
      <c r="AR35" s="71">
        <v>0.3</v>
      </c>
      <c r="AS35" s="71">
        <v>0.3</v>
      </c>
      <c r="AT35" s="71">
        <v>0.3</v>
      </c>
      <c r="AU35" s="71">
        <v>0.3</v>
      </c>
      <c r="AV35" s="71">
        <v>0.3</v>
      </c>
      <c r="AW35" s="71">
        <v>0.3</v>
      </c>
      <c r="AX35" s="71">
        <v>0.3</v>
      </c>
      <c r="AY35" s="71">
        <v>0.3</v>
      </c>
      <c r="AZ35" s="71">
        <v>0.3</v>
      </c>
      <c r="BA35" s="71">
        <v>0.3</v>
      </c>
      <c r="BB35" s="71">
        <v>0.3</v>
      </c>
      <c r="BC35" s="71">
        <v>0.3</v>
      </c>
      <c r="BD35" s="71">
        <v>0.3</v>
      </c>
      <c r="BE35" s="71">
        <v>0.3</v>
      </c>
      <c r="BF35" s="71">
        <v>0.3</v>
      </c>
      <c r="BG35" s="71">
        <v>0.3</v>
      </c>
      <c r="BH35" s="71">
        <v>0.3</v>
      </c>
      <c r="BI35" s="71">
        <v>0.3</v>
      </c>
      <c r="BJ35" s="71">
        <v>0.3</v>
      </c>
      <c r="BK35" s="71">
        <v>0.3</v>
      </c>
      <c r="BL35" s="71">
        <v>0.3</v>
      </c>
      <c r="BM35" s="71">
        <v>0.3</v>
      </c>
      <c r="BN35" s="71">
        <v>0.3</v>
      </c>
      <c r="BO35" s="71">
        <v>0.3</v>
      </c>
      <c r="BP35" s="71">
        <v>0.3</v>
      </c>
      <c r="BQ35" s="71">
        <v>0.3</v>
      </c>
      <c r="BR35" s="71">
        <v>0.3</v>
      </c>
      <c r="BS35" s="71">
        <v>0.3</v>
      </c>
      <c r="BT35" s="71">
        <v>0.3</v>
      </c>
      <c r="BU35" s="71">
        <v>0.3</v>
      </c>
      <c r="BV35" s="71">
        <v>0.3</v>
      </c>
      <c r="BW35" s="71">
        <v>0.3</v>
      </c>
      <c r="BX35" s="71">
        <v>0.3</v>
      </c>
      <c r="BY35" s="71">
        <v>0.3</v>
      </c>
      <c r="BZ35" s="71">
        <v>0.3</v>
      </c>
      <c r="CA35" s="71">
        <v>0.3</v>
      </c>
      <c r="CB35" s="71">
        <v>0.3</v>
      </c>
      <c r="CC35" s="71">
        <v>0.3</v>
      </c>
    </row>
    <row r="36" spans="1:81">
      <c r="A36" t="s">
        <v>203</v>
      </c>
      <c r="B36" s="65">
        <f>'RPO State forecasts'!$AH$14</f>
        <v>0.21727669687738724</v>
      </c>
      <c r="C36" s="65">
        <f t="shared" ref="C36:J36" si="34">B36+($K36-$B36)/10</f>
        <v>0.2255490271896485</v>
      </c>
      <c r="D36" s="65">
        <f t="shared" si="34"/>
        <v>0.23382135750190977</v>
      </c>
      <c r="E36" s="65">
        <f t="shared" si="34"/>
        <v>0.24209368781417104</v>
      </c>
      <c r="F36" s="65">
        <f t="shared" si="34"/>
        <v>0.25036601812643233</v>
      </c>
      <c r="G36" s="65">
        <f t="shared" si="34"/>
        <v>0.2586383484386936</v>
      </c>
      <c r="H36" s="65">
        <f t="shared" si="34"/>
        <v>0.26691067875095487</v>
      </c>
      <c r="I36" s="65">
        <f t="shared" si="34"/>
        <v>0.27518300906321613</v>
      </c>
      <c r="J36" s="65">
        <f t="shared" si="34"/>
        <v>0.2834553393754774</v>
      </c>
      <c r="K36" s="71">
        <v>0.3</v>
      </c>
      <c r="L36" s="71">
        <v>0.3</v>
      </c>
      <c r="M36" s="71">
        <v>0.3</v>
      </c>
      <c r="N36" s="71">
        <v>0.3</v>
      </c>
      <c r="O36" s="71">
        <v>0.3</v>
      </c>
      <c r="P36" s="71">
        <v>0.3</v>
      </c>
      <c r="Q36" s="71">
        <v>0.3</v>
      </c>
      <c r="R36" s="71">
        <v>0.3</v>
      </c>
      <c r="S36" s="71">
        <v>0.3</v>
      </c>
      <c r="T36" s="71">
        <v>0.3</v>
      </c>
      <c r="U36" s="71">
        <v>0.3</v>
      </c>
      <c r="V36" s="71">
        <v>0.3</v>
      </c>
      <c r="W36" s="71">
        <v>0.3</v>
      </c>
      <c r="X36" s="71">
        <v>0.3</v>
      </c>
      <c r="Y36" s="71">
        <v>0.3</v>
      </c>
      <c r="Z36" s="71">
        <v>0.3</v>
      </c>
      <c r="AA36" s="71">
        <v>0.3</v>
      </c>
      <c r="AB36" s="71">
        <v>0.3</v>
      </c>
      <c r="AC36" s="71">
        <v>0.3</v>
      </c>
      <c r="AD36" s="71">
        <v>0.3</v>
      </c>
      <c r="AE36" s="71">
        <v>0.3</v>
      </c>
      <c r="AF36" s="71">
        <v>0.3</v>
      </c>
      <c r="AG36" s="71">
        <v>0.3</v>
      </c>
      <c r="AH36" s="71">
        <v>0.3</v>
      </c>
      <c r="AI36" s="71">
        <v>0.3</v>
      </c>
      <c r="AJ36" s="71">
        <v>0.3</v>
      </c>
      <c r="AK36" s="71">
        <v>0.3</v>
      </c>
      <c r="AL36" s="71">
        <v>0.3</v>
      </c>
      <c r="AM36" s="71">
        <v>0.3</v>
      </c>
      <c r="AN36" s="71">
        <v>0.3</v>
      </c>
      <c r="AO36" s="71">
        <v>0.3</v>
      </c>
      <c r="AP36" s="71">
        <v>0.3</v>
      </c>
      <c r="AQ36" s="71">
        <v>0.3</v>
      </c>
      <c r="AR36" s="71">
        <v>0.3</v>
      </c>
      <c r="AS36" s="71">
        <v>0.3</v>
      </c>
      <c r="AT36" s="71">
        <v>0.3</v>
      </c>
      <c r="AU36" s="71">
        <v>0.3</v>
      </c>
      <c r="AV36" s="71">
        <v>0.3</v>
      </c>
      <c r="AW36" s="71">
        <v>0.3</v>
      </c>
      <c r="AX36" s="71">
        <v>0.3</v>
      </c>
      <c r="AY36" s="71">
        <v>0.3</v>
      </c>
      <c r="AZ36" s="71">
        <v>0.3</v>
      </c>
      <c r="BA36" s="71">
        <v>0.3</v>
      </c>
      <c r="BB36" s="71">
        <v>0.3</v>
      </c>
      <c r="BC36" s="71">
        <v>0.3</v>
      </c>
      <c r="BD36" s="71">
        <v>0.3</v>
      </c>
      <c r="BE36" s="71">
        <v>0.3</v>
      </c>
      <c r="BF36" s="71">
        <v>0.3</v>
      </c>
      <c r="BG36" s="71">
        <v>0.3</v>
      </c>
      <c r="BH36" s="71">
        <v>0.3</v>
      </c>
      <c r="BI36" s="71">
        <v>0.3</v>
      </c>
      <c r="BJ36" s="71">
        <v>0.3</v>
      </c>
      <c r="BK36" s="71">
        <v>0.3</v>
      </c>
      <c r="BL36" s="71">
        <v>0.3</v>
      </c>
      <c r="BM36" s="71">
        <v>0.3</v>
      </c>
      <c r="BN36" s="71">
        <v>0.3</v>
      </c>
      <c r="BO36" s="71">
        <v>0.3</v>
      </c>
      <c r="BP36" s="71">
        <v>0.3</v>
      </c>
      <c r="BQ36" s="71">
        <v>0.3</v>
      </c>
      <c r="BR36" s="71">
        <v>0.3</v>
      </c>
      <c r="BS36" s="71">
        <v>0.3</v>
      </c>
      <c r="BT36" s="71">
        <v>0.3</v>
      </c>
      <c r="BU36" s="71">
        <v>0.3</v>
      </c>
      <c r="BV36" s="71">
        <v>0.3</v>
      </c>
      <c r="BW36" s="71">
        <v>0.3</v>
      </c>
      <c r="BX36" s="71">
        <v>0.3</v>
      </c>
      <c r="BY36" s="71">
        <v>0.3</v>
      </c>
      <c r="BZ36" s="71">
        <v>0.3</v>
      </c>
      <c r="CA36" s="71">
        <v>0.3</v>
      </c>
      <c r="CB36" s="71">
        <v>0.3</v>
      </c>
      <c r="CC36" s="71">
        <v>0.3</v>
      </c>
    </row>
    <row r="37" spans="1:81">
      <c r="A37" t="s">
        <v>242</v>
      </c>
      <c r="B37" s="65">
        <f>'RPO State forecasts'!$AH$14</f>
        <v>0.21727669687738724</v>
      </c>
      <c r="C37" s="65">
        <f t="shared" ref="C37:J37" si="35">B37+($K37-$B37)/10</f>
        <v>0.2255490271896485</v>
      </c>
      <c r="D37" s="65">
        <f t="shared" si="35"/>
        <v>0.23382135750190977</v>
      </c>
      <c r="E37" s="65">
        <f t="shared" si="35"/>
        <v>0.24209368781417104</v>
      </c>
      <c r="F37" s="65">
        <f t="shared" si="35"/>
        <v>0.25036601812643233</v>
      </c>
      <c r="G37" s="65">
        <f t="shared" si="35"/>
        <v>0.2586383484386936</v>
      </c>
      <c r="H37" s="65">
        <f t="shared" si="35"/>
        <v>0.26691067875095487</v>
      </c>
      <c r="I37" s="65">
        <f t="shared" si="35"/>
        <v>0.27518300906321613</v>
      </c>
      <c r="J37" s="65">
        <f t="shared" si="35"/>
        <v>0.2834553393754774</v>
      </c>
      <c r="K37" s="71">
        <v>0.3</v>
      </c>
      <c r="L37" s="71">
        <v>0.3</v>
      </c>
      <c r="M37" s="71">
        <v>0.3</v>
      </c>
      <c r="N37" s="71">
        <v>0.3</v>
      </c>
      <c r="O37" s="71">
        <v>0.3</v>
      </c>
      <c r="P37" s="71">
        <v>0.3</v>
      </c>
      <c r="Q37" s="71">
        <v>0.3</v>
      </c>
      <c r="R37" s="71">
        <v>0.3</v>
      </c>
      <c r="S37" s="71">
        <v>0.3</v>
      </c>
      <c r="T37" s="71">
        <v>0.3</v>
      </c>
      <c r="U37" s="71">
        <v>0.3</v>
      </c>
      <c r="V37" s="71">
        <v>0.3</v>
      </c>
      <c r="W37" s="71">
        <v>0.3</v>
      </c>
      <c r="X37" s="71">
        <v>0.3</v>
      </c>
      <c r="Y37" s="71">
        <v>0.3</v>
      </c>
      <c r="Z37" s="71">
        <v>0.3</v>
      </c>
      <c r="AA37" s="71">
        <v>0.3</v>
      </c>
      <c r="AB37" s="71">
        <v>0.3</v>
      </c>
      <c r="AC37" s="71">
        <v>0.3</v>
      </c>
      <c r="AD37" s="71">
        <v>0.3</v>
      </c>
      <c r="AE37" s="71">
        <v>0.3</v>
      </c>
      <c r="AF37" s="71">
        <v>0.3</v>
      </c>
      <c r="AG37" s="71">
        <v>0.3</v>
      </c>
      <c r="AH37" s="71">
        <v>0.3</v>
      </c>
      <c r="AI37" s="71">
        <v>0.3</v>
      </c>
      <c r="AJ37" s="71">
        <v>0.3</v>
      </c>
      <c r="AK37" s="71">
        <v>0.3</v>
      </c>
      <c r="AL37" s="71">
        <v>0.3</v>
      </c>
      <c r="AM37" s="71">
        <v>0.3</v>
      </c>
      <c r="AN37" s="71">
        <v>0.3</v>
      </c>
      <c r="AO37" s="71">
        <v>0.3</v>
      </c>
      <c r="AP37" s="71">
        <v>0.3</v>
      </c>
      <c r="AQ37" s="71">
        <v>0.3</v>
      </c>
      <c r="AR37" s="71">
        <v>0.3</v>
      </c>
      <c r="AS37" s="71">
        <v>0.3</v>
      </c>
      <c r="AT37" s="71">
        <v>0.3</v>
      </c>
      <c r="AU37" s="71">
        <v>0.3</v>
      </c>
      <c r="AV37" s="71">
        <v>0.3</v>
      </c>
      <c r="AW37" s="71">
        <v>0.3</v>
      </c>
      <c r="AX37" s="71">
        <v>0.3</v>
      </c>
      <c r="AY37" s="71">
        <v>0.3</v>
      </c>
      <c r="AZ37" s="71">
        <v>0.3</v>
      </c>
      <c r="BA37" s="71">
        <v>0.3</v>
      </c>
      <c r="BB37" s="71">
        <v>0.3</v>
      </c>
      <c r="BC37" s="71">
        <v>0.3</v>
      </c>
      <c r="BD37" s="71">
        <v>0.3</v>
      </c>
      <c r="BE37" s="71">
        <v>0.3</v>
      </c>
      <c r="BF37" s="71">
        <v>0.3</v>
      </c>
      <c r="BG37" s="71">
        <v>0.3</v>
      </c>
      <c r="BH37" s="71">
        <v>0.3</v>
      </c>
      <c r="BI37" s="71">
        <v>0.3</v>
      </c>
      <c r="BJ37" s="71">
        <v>0.3</v>
      </c>
      <c r="BK37" s="71">
        <v>0.3</v>
      </c>
      <c r="BL37" s="71">
        <v>0.3</v>
      </c>
      <c r="BM37" s="71">
        <v>0.3</v>
      </c>
      <c r="BN37" s="71">
        <v>0.3</v>
      </c>
      <c r="BO37" s="71">
        <v>0.3</v>
      </c>
      <c r="BP37" s="71">
        <v>0.3</v>
      </c>
      <c r="BQ37" s="71">
        <v>0.3</v>
      </c>
      <c r="BR37" s="71">
        <v>0.3</v>
      </c>
      <c r="BS37" s="71">
        <v>0.3</v>
      </c>
      <c r="BT37" s="71">
        <v>0.3</v>
      </c>
      <c r="BU37" s="71">
        <v>0.3</v>
      </c>
      <c r="BV37" s="71">
        <v>0.3</v>
      </c>
      <c r="BW37" s="71">
        <v>0.3</v>
      </c>
      <c r="BX37" s="71">
        <v>0.3</v>
      </c>
      <c r="BY37" s="71">
        <v>0.3</v>
      </c>
      <c r="BZ37" s="71">
        <v>0.3</v>
      </c>
      <c r="CA37" s="71">
        <v>0.3</v>
      </c>
      <c r="CB37" s="71">
        <v>0.3</v>
      </c>
      <c r="CC37" s="71">
        <v>0.3</v>
      </c>
    </row>
    <row r="38" spans="1:81" s="60" customFormat="1">
      <c r="A38" t="s">
        <v>243</v>
      </c>
      <c r="B38" s="60">
        <v>0</v>
      </c>
      <c r="C38" s="60">
        <v>0</v>
      </c>
      <c r="D38" s="60">
        <v>0</v>
      </c>
      <c r="E38" s="60">
        <v>0</v>
      </c>
      <c r="F38" s="60">
        <v>0</v>
      </c>
      <c r="G38" s="60">
        <v>0</v>
      </c>
      <c r="H38" s="60">
        <v>0</v>
      </c>
      <c r="I38" s="60">
        <v>0</v>
      </c>
      <c r="J38" s="60">
        <v>0</v>
      </c>
      <c r="K38" s="64">
        <v>0</v>
      </c>
      <c r="L38" s="60">
        <v>0</v>
      </c>
      <c r="M38" s="60">
        <v>0</v>
      </c>
      <c r="N38" s="60">
        <v>0</v>
      </c>
      <c r="O38" s="60">
        <v>0</v>
      </c>
      <c r="P38" s="60">
        <v>0</v>
      </c>
      <c r="Q38" s="60">
        <v>0</v>
      </c>
      <c r="R38" s="60">
        <v>0</v>
      </c>
      <c r="S38" s="60">
        <v>0</v>
      </c>
      <c r="T38" s="60">
        <v>0</v>
      </c>
      <c r="U38" s="60">
        <v>0</v>
      </c>
      <c r="V38" s="60">
        <v>0</v>
      </c>
      <c r="W38" s="60">
        <v>0</v>
      </c>
      <c r="X38" s="60">
        <v>0</v>
      </c>
      <c r="Y38" s="60">
        <v>0</v>
      </c>
      <c r="Z38" s="60">
        <v>0</v>
      </c>
      <c r="AA38" s="60">
        <v>0</v>
      </c>
      <c r="AB38" s="60">
        <v>0</v>
      </c>
      <c r="AC38" s="60">
        <v>0</v>
      </c>
      <c r="AD38" s="60">
        <v>0</v>
      </c>
      <c r="AE38" s="60">
        <v>0</v>
      </c>
      <c r="AF38" s="62">
        <v>0</v>
      </c>
      <c r="AG38" s="62">
        <v>0</v>
      </c>
      <c r="AH38" s="62">
        <v>0</v>
      </c>
      <c r="AI38" s="62">
        <v>0</v>
      </c>
      <c r="AJ38" s="62">
        <v>0</v>
      </c>
      <c r="AK38" s="62">
        <v>0</v>
      </c>
      <c r="AL38" s="62">
        <v>0</v>
      </c>
      <c r="AM38" s="62">
        <v>0</v>
      </c>
      <c r="AN38" s="62">
        <v>0</v>
      </c>
      <c r="AO38" s="62">
        <v>0</v>
      </c>
      <c r="AP38" s="62">
        <v>0</v>
      </c>
      <c r="AQ38" s="62">
        <v>0</v>
      </c>
      <c r="AR38" s="62">
        <v>0</v>
      </c>
      <c r="AS38" s="62">
        <v>0</v>
      </c>
      <c r="AT38" s="62">
        <v>0</v>
      </c>
      <c r="AU38" s="62">
        <v>0</v>
      </c>
      <c r="AV38" s="62">
        <v>0</v>
      </c>
      <c r="AW38" s="62">
        <v>0</v>
      </c>
      <c r="AX38" s="62">
        <v>0</v>
      </c>
      <c r="AY38" s="62">
        <v>0</v>
      </c>
      <c r="AZ38" s="62">
        <v>0</v>
      </c>
      <c r="BA38" s="62">
        <v>0</v>
      </c>
      <c r="BB38" s="62">
        <v>0</v>
      </c>
      <c r="BC38" s="62">
        <v>0</v>
      </c>
      <c r="BD38" s="62">
        <v>0</v>
      </c>
      <c r="BE38" s="62">
        <v>0</v>
      </c>
      <c r="BF38" s="62">
        <v>0</v>
      </c>
      <c r="BG38" s="62">
        <v>0</v>
      </c>
      <c r="BH38" s="62">
        <v>0</v>
      </c>
      <c r="BI38" s="62">
        <v>0</v>
      </c>
      <c r="BJ38" s="62">
        <v>0</v>
      </c>
      <c r="BK38" s="62">
        <v>0</v>
      </c>
      <c r="BL38" s="62">
        <v>0</v>
      </c>
      <c r="BM38" s="62">
        <v>0</v>
      </c>
      <c r="BN38" s="62">
        <v>0</v>
      </c>
      <c r="BO38" s="62">
        <v>0</v>
      </c>
      <c r="BP38" s="62">
        <v>0</v>
      </c>
      <c r="BQ38" s="62">
        <v>0</v>
      </c>
      <c r="BR38" s="62">
        <v>0</v>
      </c>
      <c r="BS38" s="62">
        <v>0</v>
      </c>
      <c r="BT38" s="62">
        <v>0</v>
      </c>
      <c r="BU38" s="62">
        <v>0</v>
      </c>
      <c r="BV38" s="62">
        <v>0</v>
      </c>
      <c r="BW38" s="62">
        <v>0</v>
      </c>
      <c r="BX38" s="62">
        <v>0</v>
      </c>
      <c r="BY38" s="62">
        <v>0</v>
      </c>
      <c r="BZ38" s="62">
        <v>0</v>
      </c>
      <c r="CA38" s="62">
        <v>0</v>
      </c>
      <c r="CB38" s="62">
        <v>0</v>
      </c>
      <c r="CC38" s="62">
        <v>0</v>
      </c>
    </row>
    <row r="39" spans="1:81">
      <c r="A39" t="s">
        <v>244</v>
      </c>
      <c r="B39" s="60">
        <v>0</v>
      </c>
      <c r="C39" s="60">
        <v>0</v>
      </c>
      <c r="D39" s="60">
        <v>0</v>
      </c>
      <c r="E39" s="60">
        <v>0</v>
      </c>
      <c r="F39" s="60">
        <v>0</v>
      </c>
      <c r="G39" s="60">
        <v>0</v>
      </c>
      <c r="H39" s="60">
        <v>0</v>
      </c>
      <c r="I39" s="60">
        <v>0</v>
      </c>
      <c r="J39" s="60">
        <v>0</v>
      </c>
      <c r="K39" s="64">
        <v>0</v>
      </c>
      <c r="L39" s="60">
        <v>0</v>
      </c>
      <c r="M39" s="60">
        <v>0</v>
      </c>
      <c r="N39" s="60">
        <v>0</v>
      </c>
      <c r="O39" s="60">
        <v>0</v>
      </c>
      <c r="P39" s="60">
        <v>0</v>
      </c>
      <c r="Q39" s="60">
        <v>0</v>
      </c>
      <c r="R39" s="60">
        <v>0</v>
      </c>
      <c r="S39" s="60">
        <v>0</v>
      </c>
      <c r="T39" s="60">
        <v>0</v>
      </c>
      <c r="U39" s="60">
        <v>0</v>
      </c>
      <c r="V39" s="60">
        <v>0</v>
      </c>
      <c r="W39" s="60">
        <v>0</v>
      </c>
      <c r="X39" s="60">
        <v>0</v>
      </c>
      <c r="Y39" s="60">
        <v>0</v>
      </c>
      <c r="Z39" s="60">
        <v>0</v>
      </c>
      <c r="AA39" s="60">
        <v>0</v>
      </c>
      <c r="AB39" s="60">
        <v>0</v>
      </c>
      <c r="AC39" s="60">
        <v>0</v>
      </c>
      <c r="AD39" s="60">
        <v>0</v>
      </c>
      <c r="AE39" s="60">
        <v>0</v>
      </c>
      <c r="AF39" s="62">
        <v>0</v>
      </c>
      <c r="AG39" s="62">
        <v>0</v>
      </c>
      <c r="AH39" s="62">
        <v>0</v>
      </c>
      <c r="AI39" s="62">
        <v>0</v>
      </c>
      <c r="AJ39" s="62">
        <v>0</v>
      </c>
      <c r="AK39" s="62">
        <v>0</v>
      </c>
      <c r="AL39" s="62">
        <v>0</v>
      </c>
      <c r="AM39" s="62">
        <v>0</v>
      </c>
      <c r="AN39" s="62">
        <v>0</v>
      </c>
      <c r="AO39" s="62">
        <v>0</v>
      </c>
      <c r="AP39" s="62">
        <v>0</v>
      </c>
      <c r="AQ39" s="62">
        <v>0</v>
      </c>
      <c r="AR39" s="62">
        <v>0</v>
      </c>
      <c r="AS39" s="62">
        <v>0</v>
      </c>
      <c r="AT39" s="62">
        <v>0</v>
      </c>
      <c r="AU39" s="62">
        <v>0</v>
      </c>
      <c r="AV39" s="62">
        <v>0</v>
      </c>
      <c r="AW39" s="62">
        <v>0</v>
      </c>
      <c r="AX39" s="62">
        <v>0</v>
      </c>
      <c r="AY39" s="62">
        <v>0</v>
      </c>
      <c r="AZ39" s="62">
        <v>0</v>
      </c>
      <c r="BA39" s="62">
        <v>0</v>
      </c>
      <c r="BB39" s="62">
        <v>0</v>
      </c>
      <c r="BC39" s="62">
        <v>0</v>
      </c>
      <c r="BD39" s="62">
        <v>0</v>
      </c>
      <c r="BE39" s="62">
        <v>0</v>
      </c>
      <c r="BF39" s="62">
        <v>0</v>
      </c>
      <c r="BG39" s="62">
        <v>0</v>
      </c>
      <c r="BH39" s="62">
        <v>0</v>
      </c>
      <c r="BI39" s="62">
        <v>0</v>
      </c>
      <c r="BJ39" s="62">
        <v>0</v>
      </c>
      <c r="BK39" s="62">
        <v>0</v>
      </c>
      <c r="BL39" s="62">
        <v>0</v>
      </c>
      <c r="BM39" s="62">
        <v>0</v>
      </c>
      <c r="BN39" s="62">
        <v>0</v>
      </c>
      <c r="BO39" s="62">
        <v>0</v>
      </c>
      <c r="BP39" s="62">
        <v>0</v>
      </c>
      <c r="BQ39" s="62">
        <v>0</v>
      </c>
      <c r="BR39" s="62">
        <v>0</v>
      </c>
      <c r="BS39" s="62">
        <v>0</v>
      </c>
      <c r="BT39" s="62">
        <v>0</v>
      </c>
      <c r="BU39" s="62">
        <v>0</v>
      </c>
      <c r="BV39" s="62">
        <v>0</v>
      </c>
      <c r="BW39" s="62">
        <v>0</v>
      </c>
      <c r="BX39" s="62">
        <v>0</v>
      </c>
      <c r="BY39" s="62">
        <v>0</v>
      </c>
      <c r="BZ39" s="62">
        <v>0</v>
      </c>
      <c r="CA39" s="62">
        <v>0</v>
      </c>
      <c r="CB39" s="62">
        <v>0</v>
      </c>
      <c r="CC39" s="62">
        <v>0</v>
      </c>
    </row>
    <row r="40" spans="1:81">
      <c r="A40" t="s">
        <v>245</v>
      </c>
      <c r="B40" s="60">
        <v>0</v>
      </c>
      <c r="C40" s="60">
        <v>0</v>
      </c>
      <c r="D40" s="60">
        <v>0</v>
      </c>
      <c r="E40" s="60">
        <v>0</v>
      </c>
      <c r="F40" s="60">
        <v>0</v>
      </c>
      <c r="G40" s="60">
        <v>0</v>
      </c>
      <c r="H40" s="60">
        <v>0</v>
      </c>
      <c r="I40" s="60">
        <v>0</v>
      </c>
      <c r="J40" s="60">
        <v>0</v>
      </c>
      <c r="K40" s="64">
        <v>0</v>
      </c>
      <c r="L40" s="60">
        <v>0</v>
      </c>
      <c r="M40" s="60">
        <v>0</v>
      </c>
      <c r="N40" s="60">
        <v>0</v>
      </c>
      <c r="O40" s="60">
        <v>0</v>
      </c>
      <c r="P40" s="60">
        <v>0</v>
      </c>
      <c r="Q40" s="60">
        <v>0</v>
      </c>
      <c r="R40" s="60">
        <v>0</v>
      </c>
      <c r="S40" s="60">
        <v>0</v>
      </c>
      <c r="T40" s="60">
        <v>0</v>
      </c>
      <c r="U40" s="60">
        <v>0</v>
      </c>
      <c r="V40" s="60">
        <v>0</v>
      </c>
      <c r="W40" s="60">
        <v>0</v>
      </c>
      <c r="X40" s="60">
        <v>0</v>
      </c>
      <c r="Y40" s="60">
        <v>0</v>
      </c>
      <c r="Z40" s="60">
        <v>0</v>
      </c>
      <c r="AA40" s="60">
        <v>0</v>
      </c>
      <c r="AB40" s="60">
        <v>0</v>
      </c>
      <c r="AC40" s="60">
        <v>0</v>
      </c>
      <c r="AD40" s="60">
        <v>0</v>
      </c>
      <c r="AE40" s="60">
        <v>0</v>
      </c>
      <c r="AF40" s="62">
        <v>0</v>
      </c>
      <c r="AG40" s="62">
        <v>0</v>
      </c>
      <c r="AH40" s="62">
        <v>0</v>
      </c>
      <c r="AI40" s="62">
        <v>0</v>
      </c>
      <c r="AJ40" s="62">
        <v>0</v>
      </c>
      <c r="AK40" s="62">
        <v>0</v>
      </c>
      <c r="AL40" s="62">
        <v>0</v>
      </c>
      <c r="AM40" s="62">
        <v>0</v>
      </c>
      <c r="AN40" s="62">
        <v>0</v>
      </c>
      <c r="AO40" s="62">
        <v>0</v>
      </c>
      <c r="AP40" s="62">
        <v>0</v>
      </c>
      <c r="AQ40" s="62">
        <v>0</v>
      </c>
      <c r="AR40" s="62">
        <v>0</v>
      </c>
      <c r="AS40" s="62">
        <v>0</v>
      </c>
      <c r="AT40" s="62">
        <v>0</v>
      </c>
      <c r="AU40" s="62">
        <v>0</v>
      </c>
      <c r="AV40" s="62">
        <v>0</v>
      </c>
      <c r="AW40" s="62">
        <v>0</v>
      </c>
      <c r="AX40" s="62">
        <v>0</v>
      </c>
      <c r="AY40" s="62">
        <v>0</v>
      </c>
      <c r="AZ40" s="62">
        <v>0</v>
      </c>
      <c r="BA40" s="62">
        <v>0</v>
      </c>
      <c r="BB40" s="62">
        <v>0</v>
      </c>
      <c r="BC40" s="62">
        <v>0</v>
      </c>
      <c r="BD40" s="62">
        <v>0</v>
      </c>
      <c r="BE40" s="62">
        <v>0</v>
      </c>
      <c r="BF40" s="62">
        <v>0</v>
      </c>
      <c r="BG40" s="62">
        <v>0</v>
      </c>
      <c r="BH40" s="62">
        <v>0</v>
      </c>
      <c r="BI40" s="62">
        <v>0</v>
      </c>
      <c r="BJ40" s="62">
        <v>0</v>
      </c>
      <c r="BK40" s="62">
        <v>0</v>
      </c>
      <c r="BL40" s="62">
        <v>0</v>
      </c>
      <c r="BM40" s="62">
        <v>0</v>
      </c>
      <c r="BN40" s="62">
        <v>0</v>
      </c>
      <c r="BO40" s="62">
        <v>0</v>
      </c>
      <c r="BP40" s="62">
        <v>0</v>
      </c>
      <c r="BQ40" s="62">
        <v>0</v>
      </c>
      <c r="BR40" s="62">
        <v>0</v>
      </c>
      <c r="BS40" s="62">
        <v>0</v>
      </c>
      <c r="BT40" s="62">
        <v>0</v>
      </c>
      <c r="BU40" s="62">
        <v>0</v>
      </c>
      <c r="BV40" s="62">
        <v>0</v>
      </c>
      <c r="BW40" s="62">
        <v>0</v>
      </c>
      <c r="BX40" s="62">
        <v>0</v>
      </c>
      <c r="BY40" s="62">
        <v>0</v>
      </c>
      <c r="BZ40" s="62">
        <v>0</v>
      </c>
      <c r="CA40" s="62">
        <v>0</v>
      </c>
      <c r="CB40" s="62">
        <v>0</v>
      </c>
      <c r="CC40" s="62">
        <v>0</v>
      </c>
    </row>
    <row r="41" spans="1:81">
      <c r="A41" t="s">
        <v>246</v>
      </c>
      <c r="B41" s="60">
        <v>0</v>
      </c>
      <c r="C41" s="60">
        <v>0</v>
      </c>
      <c r="D41" s="60">
        <v>0</v>
      </c>
      <c r="E41" s="60">
        <v>0</v>
      </c>
      <c r="F41" s="60">
        <v>0</v>
      </c>
      <c r="G41" s="60">
        <v>0</v>
      </c>
      <c r="H41" s="60">
        <v>0</v>
      </c>
      <c r="I41" s="60">
        <v>0</v>
      </c>
      <c r="J41" s="60">
        <v>0</v>
      </c>
      <c r="K41" s="64">
        <v>0</v>
      </c>
      <c r="L41" s="60">
        <v>0</v>
      </c>
      <c r="M41" s="60">
        <v>0</v>
      </c>
      <c r="N41" s="60">
        <v>0</v>
      </c>
      <c r="O41" s="60">
        <v>0</v>
      </c>
      <c r="P41" s="60">
        <v>0</v>
      </c>
      <c r="Q41" s="60">
        <v>0</v>
      </c>
      <c r="R41" s="60">
        <v>0</v>
      </c>
      <c r="S41" s="60">
        <v>0</v>
      </c>
      <c r="T41" s="60">
        <v>0</v>
      </c>
      <c r="U41" s="60">
        <v>0</v>
      </c>
      <c r="V41" s="60">
        <v>0</v>
      </c>
      <c r="W41" s="60">
        <v>0</v>
      </c>
      <c r="X41" s="60">
        <v>0</v>
      </c>
      <c r="Y41" s="60">
        <v>0</v>
      </c>
      <c r="Z41" s="60">
        <v>0</v>
      </c>
      <c r="AA41" s="60">
        <v>0</v>
      </c>
      <c r="AB41" s="60">
        <v>0</v>
      </c>
      <c r="AC41" s="60">
        <v>0</v>
      </c>
      <c r="AD41" s="60">
        <v>0</v>
      </c>
      <c r="AE41" s="60">
        <v>0</v>
      </c>
      <c r="AF41" s="62">
        <v>0</v>
      </c>
      <c r="AG41" s="62">
        <v>0</v>
      </c>
      <c r="AH41" s="62">
        <v>0</v>
      </c>
      <c r="AI41" s="62">
        <v>0</v>
      </c>
      <c r="AJ41" s="62">
        <v>0</v>
      </c>
      <c r="AK41" s="62">
        <v>0</v>
      </c>
      <c r="AL41" s="62">
        <v>0</v>
      </c>
      <c r="AM41" s="62">
        <v>0</v>
      </c>
      <c r="AN41" s="62">
        <v>0</v>
      </c>
      <c r="AO41" s="62">
        <v>0</v>
      </c>
      <c r="AP41" s="62">
        <v>0</v>
      </c>
      <c r="AQ41" s="62">
        <v>0</v>
      </c>
      <c r="AR41" s="62">
        <v>0</v>
      </c>
      <c r="AS41" s="62">
        <v>0</v>
      </c>
      <c r="AT41" s="62">
        <v>0</v>
      </c>
      <c r="AU41" s="62">
        <v>0</v>
      </c>
      <c r="AV41" s="62">
        <v>0</v>
      </c>
      <c r="AW41" s="62">
        <v>0</v>
      </c>
      <c r="AX41" s="62">
        <v>0</v>
      </c>
      <c r="AY41" s="62">
        <v>0</v>
      </c>
      <c r="AZ41" s="62">
        <v>0</v>
      </c>
      <c r="BA41" s="62">
        <v>0</v>
      </c>
      <c r="BB41" s="62">
        <v>0</v>
      </c>
      <c r="BC41" s="62">
        <v>0</v>
      </c>
      <c r="BD41" s="62">
        <v>0</v>
      </c>
      <c r="BE41" s="62">
        <v>0</v>
      </c>
      <c r="BF41" s="62">
        <v>0</v>
      </c>
      <c r="BG41" s="62">
        <v>0</v>
      </c>
      <c r="BH41" s="62">
        <v>0</v>
      </c>
      <c r="BI41" s="62">
        <v>0</v>
      </c>
      <c r="BJ41" s="62">
        <v>0</v>
      </c>
      <c r="BK41" s="62">
        <v>0</v>
      </c>
      <c r="BL41" s="62">
        <v>0</v>
      </c>
      <c r="BM41" s="62">
        <v>0</v>
      </c>
      <c r="BN41" s="62">
        <v>0</v>
      </c>
      <c r="BO41" s="62">
        <v>0</v>
      </c>
      <c r="BP41" s="62">
        <v>0</v>
      </c>
      <c r="BQ41" s="62">
        <v>0</v>
      </c>
      <c r="BR41" s="62">
        <v>0</v>
      </c>
      <c r="BS41" s="62">
        <v>0</v>
      </c>
      <c r="BT41" s="62">
        <v>0</v>
      </c>
      <c r="BU41" s="62">
        <v>0</v>
      </c>
      <c r="BV41" s="62">
        <v>0</v>
      </c>
      <c r="BW41" s="62">
        <v>0</v>
      </c>
      <c r="BX41" s="62">
        <v>0</v>
      </c>
      <c r="BY41" s="62">
        <v>0</v>
      </c>
      <c r="BZ41" s="62">
        <v>0</v>
      </c>
      <c r="CA41" s="62">
        <v>0</v>
      </c>
      <c r="CB41" s="62">
        <v>0</v>
      </c>
      <c r="CC41" s="62">
        <v>0</v>
      </c>
    </row>
    <row r="42" spans="1:81">
      <c r="A42" t="s">
        <v>247</v>
      </c>
      <c r="B42" s="60">
        <v>0</v>
      </c>
      <c r="C42" s="60">
        <v>0</v>
      </c>
      <c r="D42" s="60">
        <v>0</v>
      </c>
      <c r="E42" s="60">
        <v>0</v>
      </c>
      <c r="F42" s="60">
        <v>0</v>
      </c>
      <c r="G42" s="60">
        <v>0</v>
      </c>
      <c r="H42" s="60">
        <v>0</v>
      </c>
      <c r="I42" s="60">
        <v>0</v>
      </c>
      <c r="J42" s="60">
        <v>0</v>
      </c>
      <c r="K42" s="64">
        <v>0</v>
      </c>
      <c r="L42" s="60">
        <v>0</v>
      </c>
      <c r="M42" s="60">
        <v>0</v>
      </c>
      <c r="N42" s="60">
        <v>0</v>
      </c>
      <c r="O42" s="60">
        <v>0</v>
      </c>
      <c r="P42" s="60">
        <v>0</v>
      </c>
      <c r="Q42" s="60">
        <v>0</v>
      </c>
      <c r="R42" s="60">
        <v>0</v>
      </c>
      <c r="S42" s="60">
        <v>0</v>
      </c>
      <c r="T42" s="60">
        <v>0</v>
      </c>
      <c r="U42" s="60">
        <v>0</v>
      </c>
      <c r="V42" s="60">
        <v>0</v>
      </c>
      <c r="W42" s="60">
        <v>0</v>
      </c>
      <c r="X42" s="60">
        <v>0</v>
      </c>
      <c r="Y42" s="60">
        <v>0</v>
      </c>
      <c r="Z42" s="60">
        <v>0</v>
      </c>
      <c r="AA42" s="60">
        <v>0</v>
      </c>
      <c r="AB42" s="60">
        <v>0</v>
      </c>
      <c r="AC42" s="60">
        <v>0</v>
      </c>
      <c r="AD42" s="60">
        <v>0</v>
      </c>
      <c r="AE42" s="60">
        <v>0</v>
      </c>
      <c r="AF42" s="62">
        <v>0</v>
      </c>
      <c r="AG42" s="62">
        <v>0</v>
      </c>
      <c r="AH42" s="62">
        <v>0</v>
      </c>
      <c r="AI42" s="62">
        <v>0</v>
      </c>
      <c r="AJ42" s="62">
        <v>0</v>
      </c>
      <c r="AK42" s="62">
        <v>0</v>
      </c>
      <c r="AL42" s="62">
        <v>0</v>
      </c>
      <c r="AM42" s="62">
        <v>0</v>
      </c>
      <c r="AN42" s="62">
        <v>0</v>
      </c>
      <c r="AO42" s="62">
        <v>0</v>
      </c>
      <c r="AP42" s="62">
        <v>0</v>
      </c>
      <c r="AQ42" s="62">
        <v>0</v>
      </c>
      <c r="AR42" s="62">
        <v>0</v>
      </c>
      <c r="AS42" s="62">
        <v>0</v>
      </c>
      <c r="AT42" s="62">
        <v>0</v>
      </c>
      <c r="AU42" s="62">
        <v>0</v>
      </c>
      <c r="AV42" s="62">
        <v>0</v>
      </c>
      <c r="AW42" s="62">
        <v>0</v>
      </c>
      <c r="AX42" s="62">
        <v>0</v>
      </c>
      <c r="AY42" s="62">
        <v>0</v>
      </c>
      <c r="AZ42" s="62">
        <v>0</v>
      </c>
      <c r="BA42" s="62">
        <v>0</v>
      </c>
      <c r="BB42" s="62">
        <v>0</v>
      </c>
      <c r="BC42" s="62">
        <v>0</v>
      </c>
      <c r="BD42" s="62">
        <v>0</v>
      </c>
      <c r="BE42" s="62">
        <v>0</v>
      </c>
      <c r="BF42" s="62">
        <v>0</v>
      </c>
      <c r="BG42" s="62">
        <v>0</v>
      </c>
      <c r="BH42" s="62">
        <v>0</v>
      </c>
      <c r="BI42" s="62">
        <v>0</v>
      </c>
      <c r="BJ42" s="62">
        <v>0</v>
      </c>
      <c r="BK42" s="62">
        <v>0</v>
      </c>
      <c r="BL42" s="62">
        <v>0</v>
      </c>
      <c r="BM42" s="62">
        <v>0</v>
      </c>
      <c r="BN42" s="62">
        <v>0</v>
      </c>
      <c r="BO42" s="62">
        <v>0</v>
      </c>
      <c r="BP42" s="62">
        <v>0</v>
      </c>
      <c r="BQ42" s="62">
        <v>0</v>
      </c>
      <c r="BR42" s="62">
        <v>0</v>
      </c>
      <c r="BS42" s="62">
        <v>0</v>
      </c>
      <c r="BT42" s="62">
        <v>0</v>
      </c>
      <c r="BU42" s="62">
        <v>0</v>
      </c>
      <c r="BV42" s="62">
        <v>0</v>
      </c>
      <c r="BW42" s="62">
        <v>0</v>
      </c>
      <c r="BX42" s="62">
        <v>0</v>
      </c>
      <c r="BY42" s="62">
        <v>0</v>
      </c>
      <c r="BZ42" s="62">
        <v>0</v>
      </c>
      <c r="CA42" s="62">
        <v>0</v>
      </c>
      <c r="CB42" s="62">
        <v>0</v>
      </c>
      <c r="CC42" s="62">
        <v>0</v>
      </c>
    </row>
    <row r="43" spans="1:81">
      <c r="A43" t="s">
        <v>248</v>
      </c>
      <c r="B43" s="60">
        <v>0</v>
      </c>
      <c r="C43" s="60">
        <v>0</v>
      </c>
      <c r="D43" s="60">
        <v>0</v>
      </c>
      <c r="E43" s="60">
        <v>0</v>
      </c>
      <c r="F43" s="60">
        <v>0</v>
      </c>
      <c r="G43" s="60">
        <v>0</v>
      </c>
      <c r="H43" s="60">
        <v>0</v>
      </c>
      <c r="I43" s="60">
        <v>0</v>
      </c>
      <c r="J43" s="60">
        <v>0</v>
      </c>
      <c r="K43" s="64">
        <v>0</v>
      </c>
      <c r="L43" s="60">
        <v>0</v>
      </c>
      <c r="M43" s="60">
        <v>0</v>
      </c>
      <c r="N43" s="60">
        <v>0</v>
      </c>
      <c r="O43" s="60">
        <v>0</v>
      </c>
      <c r="P43" s="60">
        <v>0</v>
      </c>
      <c r="Q43" s="60">
        <v>0</v>
      </c>
      <c r="R43" s="60">
        <v>0</v>
      </c>
      <c r="S43" s="60">
        <v>0</v>
      </c>
      <c r="T43" s="60">
        <v>0</v>
      </c>
      <c r="U43" s="60">
        <v>0</v>
      </c>
      <c r="V43" s="60">
        <v>0</v>
      </c>
      <c r="W43" s="60">
        <v>0</v>
      </c>
      <c r="X43" s="60">
        <v>0</v>
      </c>
      <c r="Y43" s="60">
        <v>0</v>
      </c>
      <c r="Z43" s="60">
        <v>0</v>
      </c>
      <c r="AA43" s="60">
        <v>0</v>
      </c>
      <c r="AB43" s="60">
        <v>0</v>
      </c>
      <c r="AC43" s="60">
        <v>0</v>
      </c>
      <c r="AD43" s="60">
        <v>0</v>
      </c>
      <c r="AE43" s="60">
        <v>0</v>
      </c>
      <c r="AF43" s="62">
        <v>0</v>
      </c>
      <c r="AG43" s="62">
        <v>0</v>
      </c>
      <c r="AH43" s="62">
        <v>0</v>
      </c>
      <c r="AI43" s="62">
        <v>0</v>
      </c>
      <c r="AJ43" s="62">
        <v>0</v>
      </c>
      <c r="AK43" s="62">
        <v>0</v>
      </c>
      <c r="AL43" s="62">
        <v>0</v>
      </c>
      <c r="AM43" s="62">
        <v>0</v>
      </c>
      <c r="AN43" s="62">
        <v>0</v>
      </c>
      <c r="AO43" s="62">
        <v>0</v>
      </c>
      <c r="AP43" s="62">
        <v>0</v>
      </c>
      <c r="AQ43" s="62">
        <v>0</v>
      </c>
      <c r="AR43" s="62">
        <v>0</v>
      </c>
      <c r="AS43" s="62">
        <v>0</v>
      </c>
      <c r="AT43" s="62">
        <v>0</v>
      </c>
      <c r="AU43" s="62">
        <v>0</v>
      </c>
      <c r="AV43" s="62">
        <v>0</v>
      </c>
      <c r="AW43" s="62">
        <v>0</v>
      </c>
      <c r="AX43" s="62">
        <v>0</v>
      </c>
      <c r="AY43" s="62">
        <v>0</v>
      </c>
      <c r="AZ43" s="62">
        <v>0</v>
      </c>
      <c r="BA43" s="62">
        <v>0</v>
      </c>
      <c r="BB43" s="62">
        <v>0</v>
      </c>
      <c r="BC43" s="62">
        <v>0</v>
      </c>
      <c r="BD43" s="62">
        <v>0</v>
      </c>
      <c r="BE43" s="62">
        <v>0</v>
      </c>
      <c r="BF43" s="62">
        <v>0</v>
      </c>
      <c r="BG43" s="62">
        <v>0</v>
      </c>
      <c r="BH43" s="62">
        <v>0</v>
      </c>
      <c r="BI43" s="62">
        <v>0</v>
      </c>
      <c r="BJ43" s="62">
        <v>0</v>
      </c>
      <c r="BK43" s="62">
        <v>0</v>
      </c>
      <c r="BL43" s="62">
        <v>0</v>
      </c>
      <c r="BM43" s="62">
        <v>0</v>
      </c>
      <c r="BN43" s="62">
        <v>0</v>
      </c>
      <c r="BO43" s="62">
        <v>0</v>
      </c>
      <c r="BP43" s="62">
        <v>0</v>
      </c>
      <c r="BQ43" s="62">
        <v>0</v>
      </c>
      <c r="BR43" s="62">
        <v>0</v>
      </c>
      <c r="BS43" s="62">
        <v>0</v>
      </c>
      <c r="BT43" s="62">
        <v>0</v>
      </c>
      <c r="BU43" s="62">
        <v>0</v>
      </c>
      <c r="BV43" s="62">
        <v>0</v>
      </c>
      <c r="BW43" s="62">
        <v>0</v>
      </c>
      <c r="BX43" s="62">
        <v>0</v>
      </c>
      <c r="BY43" s="62">
        <v>0</v>
      </c>
      <c r="BZ43" s="62">
        <v>0</v>
      </c>
      <c r="CA43" s="62">
        <v>0</v>
      </c>
      <c r="CB43" s="62">
        <v>0</v>
      </c>
      <c r="CC43" s="62">
        <v>0</v>
      </c>
    </row>
    <row r="44" spans="1:81">
      <c r="A44" t="s">
        <v>249</v>
      </c>
      <c r="B44" s="60">
        <v>0</v>
      </c>
      <c r="C44" s="60">
        <v>0</v>
      </c>
      <c r="D44" s="60">
        <v>0</v>
      </c>
      <c r="E44" s="60">
        <v>0</v>
      </c>
      <c r="F44" s="60">
        <v>0</v>
      </c>
      <c r="G44" s="60">
        <v>0</v>
      </c>
      <c r="H44" s="60">
        <v>0</v>
      </c>
      <c r="I44" s="60">
        <v>0</v>
      </c>
      <c r="J44" s="60">
        <v>0</v>
      </c>
      <c r="K44" s="64">
        <v>0</v>
      </c>
      <c r="L44" s="60">
        <v>0</v>
      </c>
      <c r="M44" s="60">
        <v>0</v>
      </c>
      <c r="N44" s="60">
        <v>0</v>
      </c>
      <c r="O44" s="60">
        <v>0</v>
      </c>
      <c r="P44" s="60">
        <v>0</v>
      </c>
      <c r="Q44" s="60">
        <v>0</v>
      </c>
      <c r="R44" s="60">
        <v>0</v>
      </c>
      <c r="S44" s="60">
        <v>0</v>
      </c>
      <c r="T44" s="60">
        <v>0</v>
      </c>
      <c r="U44" s="60">
        <v>0</v>
      </c>
      <c r="V44" s="60">
        <v>0</v>
      </c>
      <c r="W44" s="60">
        <v>0</v>
      </c>
      <c r="X44" s="60">
        <v>0</v>
      </c>
      <c r="Y44" s="60">
        <v>0</v>
      </c>
      <c r="Z44" s="60">
        <v>0</v>
      </c>
      <c r="AA44" s="60">
        <v>0</v>
      </c>
      <c r="AB44" s="60">
        <v>0</v>
      </c>
      <c r="AC44" s="60">
        <v>0</v>
      </c>
      <c r="AD44" s="60">
        <v>0</v>
      </c>
      <c r="AE44" s="60">
        <v>0</v>
      </c>
      <c r="AF44" s="62">
        <v>0</v>
      </c>
      <c r="AG44" s="62">
        <v>0</v>
      </c>
      <c r="AH44" s="62">
        <v>0</v>
      </c>
      <c r="AI44" s="62">
        <v>0</v>
      </c>
      <c r="AJ44" s="62">
        <v>0</v>
      </c>
      <c r="AK44" s="62">
        <v>0</v>
      </c>
      <c r="AL44" s="62">
        <v>0</v>
      </c>
      <c r="AM44" s="62">
        <v>0</v>
      </c>
      <c r="AN44" s="62">
        <v>0</v>
      </c>
      <c r="AO44" s="62">
        <v>0</v>
      </c>
      <c r="AP44" s="62">
        <v>0</v>
      </c>
      <c r="AQ44" s="62">
        <v>0</v>
      </c>
      <c r="AR44" s="62">
        <v>0</v>
      </c>
      <c r="AS44" s="62">
        <v>0</v>
      </c>
      <c r="AT44" s="62">
        <v>0</v>
      </c>
      <c r="AU44" s="62">
        <v>0</v>
      </c>
      <c r="AV44" s="62">
        <v>0</v>
      </c>
      <c r="AW44" s="62">
        <v>0</v>
      </c>
      <c r="AX44" s="62">
        <v>0</v>
      </c>
      <c r="AY44" s="62">
        <v>0</v>
      </c>
      <c r="AZ44" s="62">
        <v>0</v>
      </c>
      <c r="BA44" s="62">
        <v>0</v>
      </c>
      <c r="BB44" s="62">
        <v>0</v>
      </c>
      <c r="BC44" s="62">
        <v>0</v>
      </c>
      <c r="BD44" s="62">
        <v>0</v>
      </c>
      <c r="BE44" s="62">
        <v>0</v>
      </c>
      <c r="BF44" s="62">
        <v>0</v>
      </c>
      <c r="BG44" s="62">
        <v>0</v>
      </c>
      <c r="BH44" s="62">
        <v>0</v>
      </c>
      <c r="BI44" s="62">
        <v>0</v>
      </c>
      <c r="BJ44" s="62">
        <v>0</v>
      </c>
      <c r="BK44" s="62">
        <v>0</v>
      </c>
      <c r="BL44" s="62">
        <v>0</v>
      </c>
      <c r="BM44" s="62">
        <v>0</v>
      </c>
      <c r="BN44" s="62">
        <v>0</v>
      </c>
      <c r="BO44" s="62">
        <v>0</v>
      </c>
      <c r="BP44" s="62">
        <v>0</v>
      </c>
      <c r="BQ44" s="62">
        <v>0</v>
      </c>
      <c r="BR44" s="62">
        <v>0</v>
      </c>
      <c r="BS44" s="62">
        <v>0</v>
      </c>
      <c r="BT44" s="62">
        <v>0</v>
      </c>
      <c r="BU44" s="62">
        <v>0</v>
      </c>
      <c r="BV44" s="62">
        <v>0</v>
      </c>
      <c r="BW44" s="62">
        <v>0</v>
      </c>
      <c r="BX44" s="62">
        <v>0</v>
      </c>
      <c r="BY44" s="62">
        <v>0</v>
      </c>
      <c r="BZ44" s="62">
        <v>0</v>
      </c>
      <c r="CA44" s="62">
        <v>0</v>
      </c>
      <c r="CB44" s="62">
        <v>0</v>
      </c>
      <c r="CC44" s="62">
        <v>0</v>
      </c>
    </row>
    <row r="45" spans="1:81">
      <c r="A45" t="s">
        <v>250</v>
      </c>
      <c r="B45" s="60">
        <v>0</v>
      </c>
      <c r="C45" s="60">
        <v>0</v>
      </c>
      <c r="D45" s="60">
        <v>0</v>
      </c>
      <c r="E45" s="60">
        <v>0</v>
      </c>
      <c r="F45" s="60">
        <v>0</v>
      </c>
      <c r="G45" s="60">
        <v>0</v>
      </c>
      <c r="H45" s="60">
        <v>0</v>
      </c>
      <c r="I45" s="60">
        <v>0</v>
      </c>
      <c r="J45" s="60">
        <v>0</v>
      </c>
      <c r="K45" s="64">
        <v>0</v>
      </c>
      <c r="L45" s="60">
        <v>0</v>
      </c>
      <c r="M45" s="60">
        <v>0</v>
      </c>
      <c r="N45" s="60">
        <v>0</v>
      </c>
      <c r="O45" s="60">
        <v>0</v>
      </c>
      <c r="P45" s="60">
        <v>0</v>
      </c>
      <c r="Q45" s="60">
        <v>0</v>
      </c>
      <c r="R45" s="60">
        <v>0</v>
      </c>
      <c r="S45" s="60">
        <v>0</v>
      </c>
      <c r="T45" s="60">
        <v>0</v>
      </c>
      <c r="U45" s="60">
        <v>0</v>
      </c>
      <c r="V45" s="60">
        <v>0</v>
      </c>
      <c r="W45" s="60">
        <v>0</v>
      </c>
      <c r="X45" s="60">
        <v>0</v>
      </c>
      <c r="Y45" s="60">
        <v>0</v>
      </c>
      <c r="Z45" s="60">
        <v>0</v>
      </c>
      <c r="AA45" s="60">
        <v>0</v>
      </c>
      <c r="AB45" s="60">
        <v>0</v>
      </c>
      <c r="AC45" s="60">
        <v>0</v>
      </c>
      <c r="AD45" s="60">
        <v>0</v>
      </c>
      <c r="AE45" s="60">
        <v>0</v>
      </c>
      <c r="AF45" s="62">
        <v>0</v>
      </c>
      <c r="AG45" s="62">
        <v>0</v>
      </c>
      <c r="AH45" s="62">
        <v>0</v>
      </c>
      <c r="AI45" s="62">
        <v>0</v>
      </c>
      <c r="AJ45" s="62">
        <v>0</v>
      </c>
      <c r="AK45" s="62">
        <v>0</v>
      </c>
      <c r="AL45" s="62">
        <v>0</v>
      </c>
      <c r="AM45" s="62">
        <v>0</v>
      </c>
      <c r="AN45" s="62">
        <v>0</v>
      </c>
      <c r="AO45" s="62">
        <v>0</v>
      </c>
      <c r="AP45" s="62">
        <v>0</v>
      </c>
      <c r="AQ45" s="62">
        <v>0</v>
      </c>
      <c r="AR45" s="62">
        <v>0</v>
      </c>
      <c r="AS45" s="62">
        <v>0</v>
      </c>
      <c r="AT45" s="62">
        <v>0</v>
      </c>
      <c r="AU45" s="62">
        <v>0</v>
      </c>
      <c r="AV45" s="62">
        <v>0</v>
      </c>
      <c r="AW45" s="62">
        <v>0</v>
      </c>
      <c r="AX45" s="62">
        <v>0</v>
      </c>
      <c r="AY45" s="62">
        <v>0</v>
      </c>
      <c r="AZ45" s="62">
        <v>0</v>
      </c>
      <c r="BA45" s="62">
        <v>0</v>
      </c>
      <c r="BB45" s="62">
        <v>0</v>
      </c>
      <c r="BC45" s="62">
        <v>0</v>
      </c>
      <c r="BD45" s="62">
        <v>0</v>
      </c>
      <c r="BE45" s="62">
        <v>0</v>
      </c>
      <c r="BF45" s="62">
        <v>0</v>
      </c>
      <c r="BG45" s="62">
        <v>0</v>
      </c>
      <c r="BH45" s="62">
        <v>0</v>
      </c>
      <c r="BI45" s="62">
        <v>0</v>
      </c>
      <c r="BJ45" s="62">
        <v>0</v>
      </c>
      <c r="BK45" s="62">
        <v>0</v>
      </c>
      <c r="BL45" s="62">
        <v>0</v>
      </c>
      <c r="BM45" s="62">
        <v>0</v>
      </c>
      <c r="BN45" s="62">
        <v>0</v>
      </c>
      <c r="BO45" s="62">
        <v>0</v>
      </c>
      <c r="BP45" s="62">
        <v>0</v>
      </c>
      <c r="BQ45" s="62">
        <v>0</v>
      </c>
      <c r="BR45" s="62">
        <v>0</v>
      </c>
      <c r="BS45" s="62">
        <v>0</v>
      </c>
      <c r="BT45" s="62">
        <v>0</v>
      </c>
      <c r="BU45" s="62">
        <v>0</v>
      </c>
      <c r="BV45" s="62">
        <v>0</v>
      </c>
      <c r="BW45" s="62">
        <v>0</v>
      </c>
      <c r="BX45" s="62">
        <v>0</v>
      </c>
      <c r="BY45" s="62">
        <v>0</v>
      </c>
      <c r="BZ45" s="62">
        <v>0</v>
      </c>
      <c r="CA45" s="62">
        <v>0</v>
      </c>
      <c r="CB45" s="62">
        <v>0</v>
      </c>
      <c r="CC45" s="62">
        <v>0</v>
      </c>
    </row>
    <row r="46" spans="1:81">
      <c r="A46" t="s">
        <v>251</v>
      </c>
      <c r="B46" s="60">
        <v>0</v>
      </c>
      <c r="C46" s="60">
        <v>0</v>
      </c>
      <c r="D46" s="60">
        <v>0</v>
      </c>
      <c r="E46" s="60">
        <v>0</v>
      </c>
      <c r="F46" s="60">
        <v>0</v>
      </c>
      <c r="G46" s="60">
        <v>0</v>
      </c>
      <c r="H46" s="60">
        <v>0</v>
      </c>
      <c r="I46" s="60">
        <v>0</v>
      </c>
      <c r="J46" s="60">
        <v>0</v>
      </c>
      <c r="K46" s="64">
        <v>0</v>
      </c>
      <c r="L46" s="60">
        <v>0</v>
      </c>
      <c r="M46" s="60">
        <v>0</v>
      </c>
      <c r="N46" s="60">
        <v>0</v>
      </c>
      <c r="O46" s="60">
        <v>0</v>
      </c>
      <c r="P46" s="60">
        <v>0</v>
      </c>
      <c r="Q46" s="60">
        <v>0</v>
      </c>
      <c r="R46" s="60">
        <v>0</v>
      </c>
      <c r="S46" s="60">
        <v>0</v>
      </c>
      <c r="T46" s="60">
        <v>0</v>
      </c>
      <c r="U46" s="60">
        <v>0</v>
      </c>
      <c r="V46" s="60">
        <v>0</v>
      </c>
      <c r="W46" s="60">
        <v>0</v>
      </c>
      <c r="X46" s="60">
        <v>0</v>
      </c>
      <c r="Y46" s="60">
        <v>0</v>
      </c>
      <c r="Z46" s="60">
        <v>0</v>
      </c>
      <c r="AA46" s="60">
        <v>0</v>
      </c>
      <c r="AB46" s="60">
        <v>0</v>
      </c>
      <c r="AC46" s="60">
        <v>0</v>
      </c>
      <c r="AD46" s="60">
        <v>0</v>
      </c>
      <c r="AE46" s="60">
        <v>0</v>
      </c>
      <c r="AF46" s="62">
        <v>0</v>
      </c>
      <c r="AG46" s="62">
        <v>0</v>
      </c>
      <c r="AH46" s="62">
        <v>0</v>
      </c>
      <c r="AI46" s="62">
        <v>0</v>
      </c>
      <c r="AJ46" s="62">
        <v>0</v>
      </c>
      <c r="AK46" s="62">
        <v>0</v>
      </c>
      <c r="AL46" s="62">
        <v>0</v>
      </c>
      <c r="AM46" s="62">
        <v>0</v>
      </c>
      <c r="AN46" s="62">
        <v>0</v>
      </c>
      <c r="AO46" s="62">
        <v>0</v>
      </c>
      <c r="AP46" s="62">
        <v>0</v>
      </c>
      <c r="AQ46" s="62">
        <v>0</v>
      </c>
      <c r="AR46" s="62">
        <v>0</v>
      </c>
      <c r="AS46" s="62">
        <v>0</v>
      </c>
      <c r="AT46" s="62">
        <v>0</v>
      </c>
      <c r="AU46" s="62">
        <v>0</v>
      </c>
      <c r="AV46" s="62">
        <v>0</v>
      </c>
      <c r="AW46" s="62">
        <v>0</v>
      </c>
      <c r="AX46" s="62">
        <v>0</v>
      </c>
      <c r="AY46" s="62">
        <v>0</v>
      </c>
      <c r="AZ46" s="62">
        <v>0</v>
      </c>
      <c r="BA46" s="62">
        <v>0</v>
      </c>
      <c r="BB46" s="62">
        <v>0</v>
      </c>
      <c r="BC46" s="62">
        <v>0</v>
      </c>
      <c r="BD46" s="62">
        <v>0</v>
      </c>
      <c r="BE46" s="62">
        <v>0</v>
      </c>
      <c r="BF46" s="62">
        <v>0</v>
      </c>
      <c r="BG46" s="62">
        <v>0</v>
      </c>
      <c r="BH46" s="62">
        <v>0</v>
      </c>
      <c r="BI46" s="62">
        <v>0</v>
      </c>
      <c r="BJ46" s="62">
        <v>0</v>
      </c>
      <c r="BK46" s="62">
        <v>0</v>
      </c>
      <c r="BL46" s="62">
        <v>0</v>
      </c>
      <c r="BM46" s="62">
        <v>0</v>
      </c>
      <c r="BN46" s="62">
        <v>0</v>
      </c>
      <c r="BO46" s="62">
        <v>0</v>
      </c>
      <c r="BP46" s="62">
        <v>0</v>
      </c>
      <c r="BQ46" s="62">
        <v>0</v>
      </c>
      <c r="BR46" s="62">
        <v>0</v>
      </c>
      <c r="BS46" s="62">
        <v>0</v>
      </c>
      <c r="BT46" s="62">
        <v>0</v>
      </c>
      <c r="BU46" s="62">
        <v>0</v>
      </c>
      <c r="BV46" s="62">
        <v>0</v>
      </c>
      <c r="BW46" s="62">
        <v>0</v>
      </c>
      <c r="BX46" s="62">
        <v>0</v>
      </c>
      <c r="BY46" s="62">
        <v>0</v>
      </c>
      <c r="BZ46" s="62">
        <v>0</v>
      </c>
      <c r="CA46" s="62">
        <v>0</v>
      </c>
      <c r="CB46" s="62">
        <v>0</v>
      </c>
      <c r="CC46" s="62">
        <v>0</v>
      </c>
    </row>
    <row r="47" spans="1:81">
      <c r="A47" t="s">
        <v>252</v>
      </c>
      <c r="B47" s="60">
        <v>0</v>
      </c>
      <c r="C47" s="60">
        <v>0</v>
      </c>
      <c r="D47" s="60">
        <v>0</v>
      </c>
      <c r="E47" s="60">
        <v>0</v>
      </c>
      <c r="F47" s="60">
        <v>0</v>
      </c>
      <c r="G47" s="60">
        <v>0</v>
      </c>
      <c r="H47" s="60">
        <v>0</v>
      </c>
      <c r="I47" s="60">
        <v>0</v>
      </c>
      <c r="J47" s="60">
        <v>0</v>
      </c>
      <c r="K47" s="64">
        <v>0</v>
      </c>
      <c r="L47" s="60">
        <v>0</v>
      </c>
      <c r="M47" s="60">
        <v>0</v>
      </c>
      <c r="N47" s="60">
        <v>0</v>
      </c>
      <c r="O47" s="60">
        <v>0</v>
      </c>
      <c r="P47" s="60">
        <v>0</v>
      </c>
      <c r="Q47" s="60">
        <v>0</v>
      </c>
      <c r="R47" s="60">
        <v>0</v>
      </c>
      <c r="S47" s="60">
        <v>0</v>
      </c>
      <c r="T47" s="60">
        <v>0</v>
      </c>
      <c r="U47" s="60">
        <v>0</v>
      </c>
      <c r="V47" s="60">
        <v>0</v>
      </c>
      <c r="W47" s="60">
        <v>0</v>
      </c>
      <c r="X47" s="60">
        <v>0</v>
      </c>
      <c r="Y47" s="60">
        <v>0</v>
      </c>
      <c r="Z47" s="60">
        <v>0</v>
      </c>
      <c r="AA47" s="60">
        <v>0</v>
      </c>
      <c r="AB47" s="60">
        <v>0</v>
      </c>
      <c r="AC47" s="60">
        <v>0</v>
      </c>
      <c r="AD47" s="60">
        <v>0</v>
      </c>
      <c r="AE47" s="60">
        <v>0</v>
      </c>
      <c r="AF47" s="62">
        <v>0</v>
      </c>
      <c r="AG47" s="62">
        <v>0</v>
      </c>
      <c r="AH47" s="62">
        <v>0</v>
      </c>
      <c r="AI47" s="62">
        <v>0</v>
      </c>
      <c r="AJ47" s="62">
        <v>0</v>
      </c>
      <c r="AK47" s="62">
        <v>0</v>
      </c>
      <c r="AL47" s="62">
        <v>0</v>
      </c>
      <c r="AM47" s="62">
        <v>0</v>
      </c>
      <c r="AN47" s="62">
        <v>0</v>
      </c>
      <c r="AO47" s="62">
        <v>0</v>
      </c>
      <c r="AP47" s="62">
        <v>0</v>
      </c>
      <c r="AQ47" s="62">
        <v>0</v>
      </c>
      <c r="AR47" s="62">
        <v>0</v>
      </c>
      <c r="AS47" s="62">
        <v>0</v>
      </c>
      <c r="AT47" s="62">
        <v>0</v>
      </c>
      <c r="AU47" s="62">
        <v>0</v>
      </c>
      <c r="AV47" s="62">
        <v>0</v>
      </c>
      <c r="AW47" s="62">
        <v>0</v>
      </c>
      <c r="AX47" s="62">
        <v>0</v>
      </c>
      <c r="AY47" s="62">
        <v>0</v>
      </c>
      <c r="AZ47" s="62">
        <v>0</v>
      </c>
      <c r="BA47" s="62">
        <v>0</v>
      </c>
      <c r="BB47" s="62">
        <v>0</v>
      </c>
      <c r="BC47" s="62">
        <v>0</v>
      </c>
      <c r="BD47" s="62">
        <v>0</v>
      </c>
      <c r="BE47" s="62">
        <v>0</v>
      </c>
      <c r="BF47" s="62">
        <v>0</v>
      </c>
      <c r="BG47" s="62">
        <v>0</v>
      </c>
      <c r="BH47" s="62">
        <v>0</v>
      </c>
      <c r="BI47" s="62">
        <v>0</v>
      </c>
      <c r="BJ47" s="62">
        <v>0</v>
      </c>
      <c r="BK47" s="62">
        <v>0</v>
      </c>
      <c r="BL47" s="62">
        <v>0</v>
      </c>
      <c r="BM47" s="62">
        <v>0</v>
      </c>
      <c r="BN47" s="62">
        <v>0</v>
      </c>
      <c r="BO47" s="62">
        <v>0</v>
      </c>
      <c r="BP47" s="62">
        <v>0</v>
      </c>
      <c r="BQ47" s="62">
        <v>0</v>
      </c>
      <c r="BR47" s="62">
        <v>0</v>
      </c>
      <c r="BS47" s="62">
        <v>0</v>
      </c>
      <c r="BT47" s="62">
        <v>0</v>
      </c>
      <c r="BU47" s="62">
        <v>0</v>
      </c>
      <c r="BV47" s="62">
        <v>0</v>
      </c>
      <c r="BW47" s="62">
        <v>0</v>
      </c>
      <c r="BX47" s="62">
        <v>0</v>
      </c>
      <c r="BY47" s="62">
        <v>0</v>
      </c>
      <c r="BZ47" s="62">
        <v>0</v>
      </c>
      <c r="CA47" s="62">
        <v>0</v>
      </c>
      <c r="CB47" s="62">
        <v>0</v>
      </c>
      <c r="CC47" s="62">
        <v>0</v>
      </c>
    </row>
    <row r="48" spans="1:81">
      <c r="A48" t="s">
        <v>253</v>
      </c>
      <c r="B48" s="60">
        <v>0</v>
      </c>
      <c r="C48" s="60">
        <v>0</v>
      </c>
      <c r="D48" s="60">
        <v>0</v>
      </c>
      <c r="E48" s="60">
        <v>0</v>
      </c>
      <c r="F48" s="60">
        <v>0</v>
      </c>
      <c r="G48" s="60">
        <v>0</v>
      </c>
      <c r="H48" s="60">
        <v>0</v>
      </c>
      <c r="I48" s="60">
        <v>0</v>
      </c>
      <c r="J48" s="60">
        <v>0</v>
      </c>
      <c r="K48" s="64">
        <v>0</v>
      </c>
      <c r="L48" s="60">
        <v>0</v>
      </c>
      <c r="M48" s="60">
        <v>0</v>
      </c>
      <c r="N48" s="60">
        <v>0</v>
      </c>
      <c r="O48" s="60">
        <v>0</v>
      </c>
      <c r="P48" s="60">
        <v>0</v>
      </c>
      <c r="Q48" s="60">
        <v>0</v>
      </c>
      <c r="R48" s="60">
        <v>0</v>
      </c>
      <c r="S48" s="60">
        <v>0</v>
      </c>
      <c r="T48" s="60">
        <v>0</v>
      </c>
      <c r="U48" s="60">
        <v>0</v>
      </c>
      <c r="V48" s="60">
        <v>0</v>
      </c>
      <c r="W48" s="60">
        <v>0</v>
      </c>
      <c r="X48" s="60">
        <v>0</v>
      </c>
      <c r="Y48" s="60">
        <v>0</v>
      </c>
      <c r="Z48" s="60">
        <v>0</v>
      </c>
      <c r="AA48" s="60">
        <v>0</v>
      </c>
      <c r="AB48" s="60">
        <v>0</v>
      </c>
      <c r="AC48" s="60">
        <v>0</v>
      </c>
      <c r="AD48" s="60">
        <v>0</v>
      </c>
      <c r="AE48" s="60">
        <v>0</v>
      </c>
      <c r="AF48" s="62">
        <v>0</v>
      </c>
      <c r="AG48" s="62">
        <v>0</v>
      </c>
      <c r="AH48" s="62">
        <v>0</v>
      </c>
      <c r="AI48" s="62">
        <v>0</v>
      </c>
      <c r="AJ48" s="62">
        <v>0</v>
      </c>
      <c r="AK48" s="62">
        <v>0</v>
      </c>
      <c r="AL48" s="62">
        <v>0</v>
      </c>
      <c r="AM48" s="62">
        <v>0</v>
      </c>
      <c r="AN48" s="62">
        <v>0</v>
      </c>
      <c r="AO48" s="62">
        <v>0</v>
      </c>
      <c r="AP48" s="62">
        <v>0</v>
      </c>
      <c r="AQ48" s="62">
        <v>0</v>
      </c>
      <c r="AR48" s="62">
        <v>0</v>
      </c>
      <c r="AS48" s="62">
        <v>0</v>
      </c>
      <c r="AT48" s="62">
        <v>0</v>
      </c>
      <c r="AU48" s="62">
        <v>0</v>
      </c>
      <c r="AV48" s="62">
        <v>0</v>
      </c>
      <c r="AW48" s="62">
        <v>0</v>
      </c>
      <c r="AX48" s="62">
        <v>0</v>
      </c>
      <c r="AY48" s="62">
        <v>0</v>
      </c>
      <c r="AZ48" s="62">
        <v>0</v>
      </c>
      <c r="BA48" s="62">
        <v>0</v>
      </c>
      <c r="BB48" s="62">
        <v>0</v>
      </c>
      <c r="BC48" s="62">
        <v>0</v>
      </c>
      <c r="BD48" s="62">
        <v>0</v>
      </c>
      <c r="BE48" s="62">
        <v>0</v>
      </c>
      <c r="BF48" s="62">
        <v>0</v>
      </c>
      <c r="BG48" s="62">
        <v>0</v>
      </c>
      <c r="BH48" s="62">
        <v>0</v>
      </c>
      <c r="BI48" s="62">
        <v>0</v>
      </c>
      <c r="BJ48" s="62">
        <v>0</v>
      </c>
      <c r="BK48" s="62">
        <v>0</v>
      </c>
      <c r="BL48" s="62">
        <v>0</v>
      </c>
      <c r="BM48" s="62">
        <v>0</v>
      </c>
      <c r="BN48" s="62">
        <v>0</v>
      </c>
      <c r="BO48" s="62">
        <v>0</v>
      </c>
      <c r="BP48" s="62">
        <v>0</v>
      </c>
      <c r="BQ48" s="62">
        <v>0</v>
      </c>
      <c r="BR48" s="62">
        <v>0</v>
      </c>
      <c r="BS48" s="62">
        <v>0</v>
      </c>
      <c r="BT48" s="62">
        <v>0</v>
      </c>
      <c r="BU48" s="62">
        <v>0</v>
      </c>
      <c r="BV48" s="62">
        <v>0</v>
      </c>
      <c r="BW48" s="62">
        <v>0</v>
      </c>
      <c r="BX48" s="62">
        <v>0</v>
      </c>
      <c r="BY48" s="62">
        <v>0</v>
      </c>
      <c r="BZ48" s="62">
        <v>0</v>
      </c>
      <c r="CA48" s="62">
        <v>0</v>
      </c>
      <c r="CB48" s="62">
        <v>0</v>
      </c>
      <c r="CC48" s="62">
        <v>0</v>
      </c>
    </row>
    <row r="49" spans="1:81">
      <c r="A49" t="s">
        <v>254</v>
      </c>
      <c r="B49" s="60">
        <v>0</v>
      </c>
      <c r="C49" s="60">
        <v>0</v>
      </c>
      <c r="D49" s="60">
        <v>0</v>
      </c>
      <c r="E49" s="60">
        <v>0</v>
      </c>
      <c r="F49" s="60">
        <v>0</v>
      </c>
      <c r="G49" s="60">
        <v>0</v>
      </c>
      <c r="H49" s="60">
        <v>0</v>
      </c>
      <c r="I49" s="60">
        <v>0</v>
      </c>
      <c r="J49" s="60">
        <v>0</v>
      </c>
      <c r="K49" s="64">
        <v>0</v>
      </c>
      <c r="L49" s="60">
        <v>0</v>
      </c>
      <c r="M49" s="60">
        <v>0</v>
      </c>
      <c r="N49" s="60">
        <v>0</v>
      </c>
      <c r="O49" s="60">
        <v>0</v>
      </c>
      <c r="P49" s="60">
        <v>0</v>
      </c>
      <c r="Q49" s="60">
        <v>0</v>
      </c>
      <c r="R49" s="60">
        <v>0</v>
      </c>
      <c r="S49" s="60">
        <v>0</v>
      </c>
      <c r="T49" s="60">
        <v>0</v>
      </c>
      <c r="U49" s="60">
        <v>0</v>
      </c>
      <c r="V49" s="60">
        <v>0</v>
      </c>
      <c r="W49" s="60">
        <v>0</v>
      </c>
      <c r="X49" s="60">
        <v>0</v>
      </c>
      <c r="Y49" s="60">
        <v>0</v>
      </c>
      <c r="Z49" s="60">
        <v>0</v>
      </c>
      <c r="AA49" s="60">
        <v>0</v>
      </c>
      <c r="AB49" s="60">
        <v>0</v>
      </c>
      <c r="AC49" s="60">
        <v>0</v>
      </c>
      <c r="AD49" s="60">
        <v>0</v>
      </c>
      <c r="AE49" s="60">
        <v>0</v>
      </c>
      <c r="AF49" s="62">
        <v>0</v>
      </c>
      <c r="AG49" s="62">
        <v>0</v>
      </c>
      <c r="AH49" s="62">
        <v>0</v>
      </c>
      <c r="AI49" s="62">
        <v>0</v>
      </c>
      <c r="AJ49" s="62">
        <v>0</v>
      </c>
      <c r="AK49" s="62">
        <v>0</v>
      </c>
      <c r="AL49" s="62">
        <v>0</v>
      </c>
      <c r="AM49" s="62">
        <v>0</v>
      </c>
      <c r="AN49" s="62">
        <v>0</v>
      </c>
      <c r="AO49" s="62">
        <v>0</v>
      </c>
      <c r="AP49" s="62">
        <v>0</v>
      </c>
      <c r="AQ49" s="62">
        <v>0</v>
      </c>
      <c r="AR49" s="62">
        <v>0</v>
      </c>
      <c r="AS49" s="62">
        <v>0</v>
      </c>
      <c r="AT49" s="62">
        <v>0</v>
      </c>
      <c r="AU49" s="62">
        <v>0</v>
      </c>
      <c r="AV49" s="62">
        <v>0</v>
      </c>
      <c r="AW49" s="62">
        <v>0</v>
      </c>
      <c r="AX49" s="62">
        <v>0</v>
      </c>
      <c r="AY49" s="62">
        <v>0</v>
      </c>
      <c r="AZ49" s="62">
        <v>0</v>
      </c>
      <c r="BA49" s="62">
        <v>0</v>
      </c>
      <c r="BB49" s="62">
        <v>0</v>
      </c>
      <c r="BC49" s="62">
        <v>0</v>
      </c>
      <c r="BD49" s="62">
        <v>0</v>
      </c>
      <c r="BE49" s="62">
        <v>0</v>
      </c>
      <c r="BF49" s="62">
        <v>0</v>
      </c>
      <c r="BG49" s="62">
        <v>0</v>
      </c>
      <c r="BH49" s="62">
        <v>0</v>
      </c>
      <c r="BI49" s="62">
        <v>0</v>
      </c>
      <c r="BJ49" s="62">
        <v>0</v>
      </c>
      <c r="BK49" s="62">
        <v>0</v>
      </c>
      <c r="BL49" s="62">
        <v>0</v>
      </c>
      <c r="BM49" s="62">
        <v>0</v>
      </c>
      <c r="BN49" s="62">
        <v>0</v>
      </c>
      <c r="BO49" s="62">
        <v>0</v>
      </c>
      <c r="BP49" s="62">
        <v>0</v>
      </c>
      <c r="BQ49" s="62">
        <v>0</v>
      </c>
      <c r="BR49" s="62">
        <v>0</v>
      </c>
      <c r="BS49" s="62">
        <v>0</v>
      </c>
      <c r="BT49" s="62">
        <v>0</v>
      </c>
      <c r="BU49" s="62">
        <v>0</v>
      </c>
      <c r="BV49" s="62">
        <v>0</v>
      </c>
      <c r="BW49" s="62">
        <v>0</v>
      </c>
      <c r="BX49" s="62">
        <v>0</v>
      </c>
      <c r="BY49" s="62">
        <v>0</v>
      </c>
      <c r="BZ49" s="62">
        <v>0</v>
      </c>
      <c r="CA49" s="62">
        <v>0</v>
      </c>
      <c r="CB49" s="62">
        <v>0</v>
      </c>
      <c r="CC49" s="62">
        <v>0</v>
      </c>
    </row>
    <row r="50" spans="1:81">
      <c r="A50" t="s">
        <v>255</v>
      </c>
      <c r="B50" s="60">
        <v>0</v>
      </c>
      <c r="C50" s="60">
        <v>0</v>
      </c>
      <c r="D50" s="60">
        <v>0</v>
      </c>
      <c r="E50" s="60">
        <v>0</v>
      </c>
      <c r="F50" s="60">
        <v>0</v>
      </c>
      <c r="G50" s="60">
        <v>0</v>
      </c>
      <c r="H50" s="60">
        <v>0</v>
      </c>
      <c r="I50" s="60">
        <v>0</v>
      </c>
      <c r="J50" s="60">
        <v>0</v>
      </c>
      <c r="K50" s="60">
        <v>0</v>
      </c>
      <c r="L50" s="60">
        <v>0</v>
      </c>
      <c r="M50" s="60">
        <v>0</v>
      </c>
      <c r="N50" s="60">
        <v>0</v>
      </c>
      <c r="O50" s="60">
        <v>0</v>
      </c>
      <c r="P50" s="60">
        <v>0</v>
      </c>
      <c r="Q50" s="60">
        <v>0</v>
      </c>
      <c r="R50" s="60">
        <v>0</v>
      </c>
      <c r="S50" s="60">
        <v>0</v>
      </c>
      <c r="T50" s="60">
        <v>0</v>
      </c>
      <c r="U50" s="60">
        <v>0</v>
      </c>
      <c r="V50" s="60">
        <v>0</v>
      </c>
      <c r="W50" s="60">
        <v>0</v>
      </c>
      <c r="X50" s="60">
        <v>0</v>
      </c>
      <c r="Y50" s="60">
        <v>0</v>
      </c>
      <c r="Z50" s="60">
        <v>0</v>
      </c>
      <c r="AA50" s="60">
        <v>0</v>
      </c>
      <c r="AB50" s="60">
        <v>0</v>
      </c>
      <c r="AC50" s="60">
        <v>0</v>
      </c>
      <c r="AD50" s="60">
        <v>0</v>
      </c>
      <c r="AE50" s="60">
        <v>0</v>
      </c>
      <c r="AF50" s="60">
        <v>0</v>
      </c>
      <c r="AG50" s="60">
        <v>0</v>
      </c>
      <c r="AH50" s="60">
        <v>0</v>
      </c>
      <c r="AI50" s="60">
        <v>0</v>
      </c>
      <c r="AJ50" s="60">
        <v>0</v>
      </c>
      <c r="AK50" s="60">
        <v>0</v>
      </c>
      <c r="AL50" s="60">
        <v>0</v>
      </c>
      <c r="AM50" s="60">
        <v>0</v>
      </c>
      <c r="AN50" s="60">
        <v>0</v>
      </c>
      <c r="AO50" s="60">
        <v>0</v>
      </c>
      <c r="AP50" s="60">
        <v>0</v>
      </c>
      <c r="AQ50" s="60">
        <v>0</v>
      </c>
      <c r="AR50" s="60">
        <v>0</v>
      </c>
      <c r="AS50" s="60">
        <v>0</v>
      </c>
      <c r="AT50" s="60">
        <v>0</v>
      </c>
      <c r="AU50" s="60">
        <v>0</v>
      </c>
      <c r="AV50" s="60">
        <v>0</v>
      </c>
      <c r="AW50" s="60">
        <v>0</v>
      </c>
      <c r="AX50" s="60">
        <v>0</v>
      </c>
      <c r="AY50" s="60">
        <v>0</v>
      </c>
      <c r="AZ50" s="60">
        <v>0</v>
      </c>
      <c r="BA50" s="60">
        <v>0</v>
      </c>
      <c r="BB50" s="60">
        <v>0</v>
      </c>
      <c r="BC50" s="60">
        <v>0</v>
      </c>
      <c r="BD50" s="60">
        <v>0</v>
      </c>
      <c r="BE50" s="60">
        <v>0</v>
      </c>
      <c r="BF50" s="60">
        <v>0</v>
      </c>
      <c r="BG50" s="60">
        <v>0</v>
      </c>
      <c r="BH50" s="60">
        <v>0</v>
      </c>
      <c r="BI50" s="60">
        <v>0</v>
      </c>
      <c r="BJ50" s="60">
        <v>0</v>
      </c>
      <c r="BK50" s="60">
        <v>0</v>
      </c>
      <c r="BL50" s="60">
        <v>0</v>
      </c>
      <c r="BM50" s="60">
        <v>0</v>
      </c>
      <c r="BN50" s="60">
        <v>0</v>
      </c>
      <c r="BO50" s="60">
        <v>0</v>
      </c>
      <c r="BP50" s="60">
        <v>0</v>
      </c>
      <c r="BQ50" s="60">
        <v>0</v>
      </c>
      <c r="BR50" s="60">
        <v>0</v>
      </c>
      <c r="BS50" s="60">
        <v>0</v>
      </c>
      <c r="BT50" s="60">
        <v>0</v>
      </c>
      <c r="BU50" s="60">
        <v>0</v>
      </c>
      <c r="BV50" s="60">
        <v>0</v>
      </c>
      <c r="BW50" s="60">
        <v>0</v>
      </c>
      <c r="BX50" s="60">
        <v>0</v>
      </c>
      <c r="BY50" s="60">
        <v>0</v>
      </c>
      <c r="BZ50" s="60">
        <v>0</v>
      </c>
      <c r="CA50" s="60">
        <v>0</v>
      </c>
      <c r="CB50" s="60">
        <v>0</v>
      </c>
      <c r="CC50" s="60">
        <v>0</v>
      </c>
    </row>
    <row r="51" spans="1:81">
      <c r="A51" t="s">
        <v>256</v>
      </c>
      <c r="B51" s="60">
        <v>0</v>
      </c>
      <c r="C51" s="60">
        <v>0</v>
      </c>
      <c r="D51" s="60">
        <v>0</v>
      </c>
      <c r="E51" s="60">
        <v>0</v>
      </c>
      <c r="F51" s="60">
        <v>0</v>
      </c>
      <c r="G51" s="60">
        <v>0</v>
      </c>
      <c r="H51" s="60">
        <v>0</v>
      </c>
      <c r="I51" s="60">
        <v>0</v>
      </c>
      <c r="J51" s="60">
        <v>0</v>
      </c>
      <c r="K51" s="60">
        <v>0</v>
      </c>
      <c r="L51" s="60">
        <v>0</v>
      </c>
      <c r="M51" s="60">
        <v>0</v>
      </c>
      <c r="N51" s="60">
        <v>0</v>
      </c>
      <c r="O51" s="60">
        <v>0</v>
      </c>
      <c r="P51" s="60">
        <v>0</v>
      </c>
      <c r="Q51" s="60">
        <v>0</v>
      </c>
      <c r="R51" s="60">
        <v>0</v>
      </c>
      <c r="S51" s="60">
        <v>0</v>
      </c>
      <c r="T51" s="60">
        <v>0</v>
      </c>
      <c r="U51" s="60">
        <v>0</v>
      </c>
      <c r="V51" s="60">
        <v>0</v>
      </c>
      <c r="W51" s="60">
        <v>0</v>
      </c>
      <c r="X51" s="60">
        <v>0</v>
      </c>
      <c r="Y51" s="60">
        <v>0</v>
      </c>
      <c r="Z51" s="60">
        <v>0</v>
      </c>
      <c r="AA51" s="60">
        <v>0</v>
      </c>
      <c r="AB51" s="60">
        <v>0</v>
      </c>
      <c r="AC51" s="60">
        <v>0</v>
      </c>
      <c r="AD51" s="60">
        <v>0</v>
      </c>
      <c r="AE51" s="60">
        <v>0</v>
      </c>
      <c r="AF51" s="60">
        <v>0</v>
      </c>
      <c r="AG51" s="60">
        <v>0</v>
      </c>
      <c r="AH51" s="60">
        <v>0</v>
      </c>
      <c r="AI51" s="60">
        <v>0</v>
      </c>
      <c r="AJ51" s="60">
        <v>0</v>
      </c>
      <c r="AK51" s="60">
        <v>0</v>
      </c>
      <c r="AL51" s="60">
        <v>0</v>
      </c>
      <c r="AM51" s="60">
        <v>0</v>
      </c>
      <c r="AN51" s="60">
        <v>0</v>
      </c>
      <c r="AO51" s="60">
        <v>0</v>
      </c>
      <c r="AP51" s="60">
        <v>0</v>
      </c>
      <c r="AQ51" s="60">
        <v>0</v>
      </c>
      <c r="AR51" s="60">
        <v>0</v>
      </c>
      <c r="AS51" s="60">
        <v>0</v>
      </c>
      <c r="AT51" s="60">
        <v>0</v>
      </c>
      <c r="AU51" s="60">
        <v>0</v>
      </c>
      <c r="AV51" s="60">
        <v>0</v>
      </c>
      <c r="AW51" s="60">
        <v>0</v>
      </c>
      <c r="AX51" s="60">
        <v>0</v>
      </c>
      <c r="AY51" s="60">
        <v>0</v>
      </c>
      <c r="AZ51" s="60">
        <v>0</v>
      </c>
      <c r="BA51" s="60">
        <v>0</v>
      </c>
      <c r="BB51" s="60">
        <v>0</v>
      </c>
      <c r="BC51" s="60">
        <v>0</v>
      </c>
      <c r="BD51" s="60">
        <v>0</v>
      </c>
      <c r="BE51" s="60">
        <v>0</v>
      </c>
      <c r="BF51" s="60">
        <v>0</v>
      </c>
      <c r="BG51" s="60">
        <v>0</v>
      </c>
      <c r="BH51" s="60">
        <v>0</v>
      </c>
      <c r="BI51" s="60">
        <v>0</v>
      </c>
      <c r="BJ51" s="60">
        <v>0</v>
      </c>
      <c r="BK51" s="60">
        <v>0</v>
      </c>
      <c r="BL51" s="60">
        <v>0</v>
      </c>
      <c r="BM51" s="60">
        <v>0</v>
      </c>
      <c r="BN51" s="60">
        <v>0</v>
      </c>
      <c r="BO51" s="60">
        <v>0</v>
      </c>
      <c r="BP51" s="60">
        <v>0</v>
      </c>
      <c r="BQ51" s="60">
        <v>0</v>
      </c>
      <c r="BR51" s="60">
        <v>0</v>
      </c>
      <c r="BS51" s="60">
        <v>0</v>
      </c>
      <c r="BT51" s="60">
        <v>0</v>
      </c>
      <c r="BU51" s="60">
        <v>0</v>
      </c>
      <c r="BV51" s="60">
        <v>0</v>
      </c>
      <c r="BW51" s="60">
        <v>0</v>
      </c>
      <c r="BX51" s="60">
        <v>0</v>
      </c>
      <c r="BY51" s="60">
        <v>0</v>
      </c>
      <c r="BZ51" s="60">
        <v>0</v>
      </c>
      <c r="CA51" s="60">
        <v>0</v>
      </c>
      <c r="CB51" s="60">
        <v>0</v>
      </c>
      <c r="CC51" s="60">
        <v>0</v>
      </c>
    </row>
    <row r="52" spans="1:81">
      <c r="A52" t="s">
        <v>257</v>
      </c>
      <c r="B52" s="60">
        <v>0</v>
      </c>
      <c r="C52" s="60">
        <v>0</v>
      </c>
      <c r="D52" s="60">
        <v>0</v>
      </c>
      <c r="E52" s="60">
        <v>0</v>
      </c>
      <c r="F52" s="60">
        <v>0</v>
      </c>
      <c r="G52" s="60">
        <v>0</v>
      </c>
      <c r="H52" s="60">
        <v>0</v>
      </c>
      <c r="I52" s="60">
        <v>0</v>
      </c>
      <c r="J52" s="60">
        <v>0</v>
      </c>
      <c r="K52" s="60">
        <v>0</v>
      </c>
      <c r="L52" s="60">
        <v>0</v>
      </c>
      <c r="M52" s="60">
        <v>0</v>
      </c>
      <c r="N52" s="60">
        <v>0</v>
      </c>
      <c r="O52" s="60">
        <v>0</v>
      </c>
      <c r="P52" s="60">
        <v>0</v>
      </c>
      <c r="Q52" s="60">
        <v>0</v>
      </c>
      <c r="R52" s="60">
        <v>0</v>
      </c>
      <c r="S52" s="60">
        <v>0</v>
      </c>
      <c r="T52" s="60">
        <v>0</v>
      </c>
      <c r="U52" s="60">
        <v>0</v>
      </c>
      <c r="V52" s="60">
        <v>0</v>
      </c>
      <c r="W52" s="60">
        <v>0</v>
      </c>
      <c r="X52" s="60">
        <v>0</v>
      </c>
      <c r="Y52" s="60">
        <v>0</v>
      </c>
      <c r="Z52" s="60">
        <v>0</v>
      </c>
      <c r="AA52" s="60">
        <v>0</v>
      </c>
      <c r="AB52" s="60">
        <v>0</v>
      </c>
      <c r="AC52" s="60">
        <v>0</v>
      </c>
      <c r="AD52" s="60">
        <v>0</v>
      </c>
      <c r="AE52" s="60">
        <v>0</v>
      </c>
      <c r="AF52" s="60">
        <v>0</v>
      </c>
      <c r="AG52" s="60">
        <v>0</v>
      </c>
      <c r="AH52" s="60">
        <v>0</v>
      </c>
      <c r="AI52" s="60">
        <v>0</v>
      </c>
      <c r="AJ52" s="60">
        <v>0</v>
      </c>
      <c r="AK52" s="60">
        <v>0</v>
      </c>
      <c r="AL52" s="60">
        <v>0</v>
      </c>
      <c r="AM52" s="60">
        <v>0</v>
      </c>
      <c r="AN52" s="60">
        <v>0</v>
      </c>
      <c r="AO52" s="60">
        <v>0</v>
      </c>
      <c r="AP52" s="60">
        <v>0</v>
      </c>
      <c r="AQ52" s="60">
        <v>0</v>
      </c>
      <c r="AR52" s="60">
        <v>0</v>
      </c>
      <c r="AS52" s="60">
        <v>0</v>
      </c>
      <c r="AT52" s="60">
        <v>0</v>
      </c>
      <c r="AU52" s="60">
        <v>0</v>
      </c>
      <c r="AV52" s="60">
        <v>0</v>
      </c>
      <c r="AW52" s="60">
        <v>0</v>
      </c>
      <c r="AX52" s="60">
        <v>0</v>
      </c>
      <c r="AY52" s="60">
        <v>0</v>
      </c>
      <c r="AZ52" s="60">
        <v>0</v>
      </c>
      <c r="BA52" s="60">
        <v>0</v>
      </c>
      <c r="BB52" s="60">
        <v>0</v>
      </c>
      <c r="BC52" s="60">
        <v>0</v>
      </c>
      <c r="BD52" s="60">
        <v>0</v>
      </c>
      <c r="BE52" s="60">
        <v>0</v>
      </c>
      <c r="BF52" s="60">
        <v>0</v>
      </c>
      <c r="BG52" s="60">
        <v>0</v>
      </c>
      <c r="BH52" s="60">
        <v>0</v>
      </c>
      <c r="BI52" s="60">
        <v>0</v>
      </c>
      <c r="BJ52" s="60">
        <v>0</v>
      </c>
      <c r="BK52" s="60">
        <v>0</v>
      </c>
      <c r="BL52" s="60">
        <v>0</v>
      </c>
      <c r="BM52" s="60">
        <v>0</v>
      </c>
      <c r="BN52" s="60">
        <v>0</v>
      </c>
      <c r="BO52" s="60">
        <v>0</v>
      </c>
      <c r="BP52" s="60">
        <v>0</v>
      </c>
      <c r="BQ52" s="60">
        <v>0</v>
      </c>
      <c r="BR52" s="60">
        <v>0</v>
      </c>
      <c r="BS52" s="60">
        <v>0</v>
      </c>
      <c r="BT52" s="60">
        <v>0</v>
      </c>
      <c r="BU52" s="60">
        <v>0</v>
      </c>
      <c r="BV52" s="60">
        <v>0</v>
      </c>
      <c r="BW52" s="60">
        <v>0</v>
      </c>
      <c r="BX52" s="60">
        <v>0</v>
      </c>
      <c r="BY52" s="60">
        <v>0</v>
      </c>
      <c r="BZ52" s="60">
        <v>0</v>
      </c>
      <c r="CA52" s="60">
        <v>0</v>
      </c>
      <c r="CB52" s="60">
        <v>0</v>
      </c>
      <c r="CC52" s="60">
        <v>0</v>
      </c>
    </row>
    <row r="53" spans="1:81">
      <c r="A53" t="s">
        <v>258</v>
      </c>
      <c r="B53" s="60">
        <v>0</v>
      </c>
      <c r="C53" s="60">
        <v>0</v>
      </c>
      <c r="D53" s="60">
        <v>0</v>
      </c>
      <c r="E53" s="60">
        <v>0</v>
      </c>
      <c r="F53" s="60">
        <v>0</v>
      </c>
      <c r="G53" s="60">
        <v>0</v>
      </c>
      <c r="H53" s="60">
        <v>0</v>
      </c>
      <c r="I53" s="60">
        <v>0</v>
      </c>
      <c r="J53" s="60">
        <v>0</v>
      </c>
      <c r="K53" s="60">
        <v>0</v>
      </c>
      <c r="L53" s="60">
        <v>0</v>
      </c>
      <c r="M53" s="60">
        <v>0</v>
      </c>
      <c r="N53" s="60">
        <v>0</v>
      </c>
      <c r="O53" s="60">
        <v>0</v>
      </c>
      <c r="P53" s="60">
        <v>0</v>
      </c>
      <c r="Q53" s="60">
        <v>0</v>
      </c>
      <c r="R53" s="60">
        <v>0</v>
      </c>
      <c r="S53" s="60">
        <v>0</v>
      </c>
      <c r="T53" s="60">
        <v>0</v>
      </c>
      <c r="U53" s="60">
        <v>0</v>
      </c>
      <c r="V53" s="60">
        <v>0</v>
      </c>
      <c r="W53" s="60">
        <v>0</v>
      </c>
      <c r="X53" s="60">
        <v>0</v>
      </c>
      <c r="Y53" s="60">
        <v>0</v>
      </c>
      <c r="Z53" s="60">
        <v>0</v>
      </c>
      <c r="AA53" s="60">
        <v>0</v>
      </c>
      <c r="AB53" s="60">
        <v>0</v>
      </c>
      <c r="AC53" s="60">
        <v>0</v>
      </c>
      <c r="AD53" s="60">
        <v>0</v>
      </c>
      <c r="AE53" s="60">
        <v>0</v>
      </c>
      <c r="AF53" s="60">
        <v>0</v>
      </c>
      <c r="AG53" s="60">
        <v>0</v>
      </c>
      <c r="AH53" s="60">
        <v>0</v>
      </c>
      <c r="AI53" s="60">
        <v>0</v>
      </c>
      <c r="AJ53" s="60">
        <v>0</v>
      </c>
      <c r="AK53" s="60">
        <v>0</v>
      </c>
      <c r="AL53" s="60">
        <v>0</v>
      </c>
      <c r="AM53" s="60">
        <v>0</v>
      </c>
      <c r="AN53" s="60">
        <v>0</v>
      </c>
      <c r="AO53" s="60">
        <v>0</v>
      </c>
      <c r="AP53" s="60">
        <v>0</v>
      </c>
      <c r="AQ53" s="60">
        <v>0</v>
      </c>
      <c r="AR53" s="60">
        <v>0</v>
      </c>
      <c r="AS53" s="60">
        <v>0</v>
      </c>
      <c r="AT53" s="60">
        <v>0</v>
      </c>
      <c r="AU53" s="60">
        <v>0</v>
      </c>
      <c r="AV53" s="60">
        <v>0</v>
      </c>
      <c r="AW53" s="60">
        <v>0</v>
      </c>
      <c r="AX53" s="60">
        <v>0</v>
      </c>
      <c r="AY53" s="60">
        <v>0</v>
      </c>
      <c r="AZ53" s="60">
        <v>0</v>
      </c>
      <c r="BA53" s="60">
        <v>0</v>
      </c>
      <c r="BB53" s="60">
        <v>0</v>
      </c>
      <c r="BC53" s="60">
        <v>0</v>
      </c>
      <c r="BD53" s="60">
        <v>0</v>
      </c>
      <c r="BE53" s="60">
        <v>0</v>
      </c>
      <c r="BF53" s="60">
        <v>0</v>
      </c>
      <c r="BG53" s="60">
        <v>0</v>
      </c>
      <c r="BH53" s="60">
        <v>0</v>
      </c>
      <c r="BI53" s="60">
        <v>0</v>
      </c>
      <c r="BJ53" s="60">
        <v>0</v>
      </c>
      <c r="BK53" s="60">
        <v>0</v>
      </c>
      <c r="BL53" s="60">
        <v>0</v>
      </c>
      <c r="BM53" s="60">
        <v>0</v>
      </c>
      <c r="BN53" s="60">
        <v>0</v>
      </c>
      <c r="BO53" s="60">
        <v>0</v>
      </c>
      <c r="BP53" s="60">
        <v>0</v>
      </c>
      <c r="BQ53" s="60">
        <v>0</v>
      </c>
      <c r="BR53" s="60">
        <v>0</v>
      </c>
      <c r="BS53" s="60">
        <v>0</v>
      </c>
      <c r="BT53" s="60">
        <v>0</v>
      </c>
      <c r="BU53" s="60">
        <v>0</v>
      </c>
      <c r="BV53" s="60">
        <v>0</v>
      </c>
      <c r="BW53" s="60">
        <v>0</v>
      </c>
      <c r="BX53" s="60">
        <v>0</v>
      </c>
      <c r="BY53" s="60">
        <v>0</v>
      </c>
      <c r="BZ53" s="60">
        <v>0</v>
      </c>
      <c r="CA53" s="60">
        <v>0</v>
      </c>
      <c r="CB53" s="60">
        <v>0</v>
      </c>
      <c r="CC53" s="60">
        <v>0</v>
      </c>
    </row>
    <row r="54" spans="1:81">
      <c r="A54" t="s">
        <v>259</v>
      </c>
      <c r="B54" s="60">
        <v>0</v>
      </c>
      <c r="C54" s="60">
        <v>0</v>
      </c>
      <c r="D54" s="60">
        <v>0</v>
      </c>
      <c r="E54" s="60">
        <v>0</v>
      </c>
      <c r="F54" s="60">
        <v>0</v>
      </c>
      <c r="G54" s="60">
        <v>0</v>
      </c>
      <c r="H54" s="60">
        <v>0</v>
      </c>
      <c r="I54" s="60">
        <v>0</v>
      </c>
      <c r="J54" s="60">
        <v>0</v>
      </c>
      <c r="K54" s="60">
        <v>0</v>
      </c>
      <c r="L54" s="60">
        <v>0</v>
      </c>
      <c r="M54" s="60">
        <v>0</v>
      </c>
      <c r="N54" s="60">
        <v>0</v>
      </c>
      <c r="O54" s="60">
        <v>0</v>
      </c>
      <c r="P54" s="60">
        <v>0</v>
      </c>
      <c r="Q54" s="60">
        <v>0</v>
      </c>
      <c r="R54" s="60">
        <v>0</v>
      </c>
      <c r="S54" s="60">
        <v>0</v>
      </c>
      <c r="T54" s="60">
        <v>0</v>
      </c>
      <c r="U54" s="60">
        <v>0</v>
      </c>
      <c r="V54" s="60">
        <v>0</v>
      </c>
      <c r="W54" s="60">
        <v>0</v>
      </c>
      <c r="X54" s="60">
        <v>0</v>
      </c>
      <c r="Y54" s="60">
        <v>0</v>
      </c>
      <c r="Z54" s="60">
        <v>0</v>
      </c>
      <c r="AA54" s="60">
        <v>0</v>
      </c>
      <c r="AB54" s="60">
        <v>0</v>
      </c>
      <c r="AC54" s="60">
        <v>0</v>
      </c>
      <c r="AD54" s="60">
        <v>0</v>
      </c>
      <c r="AE54" s="60">
        <v>0</v>
      </c>
      <c r="AF54" s="60">
        <v>0</v>
      </c>
      <c r="AG54" s="60">
        <v>0</v>
      </c>
      <c r="AH54" s="60">
        <v>0</v>
      </c>
      <c r="AI54" s="60">
        <v>0</v>
      </c>
      <c r="AJ54" s="60">
        <v>0</v>
      </c>
      <c r="AK54" s="60">
        <v>0</v>
      </c>
      <c r="AL54" s="60">
        <v>0</v>
      </c>
      <c r="AM54" s="60">
        <v>0</v>
      </c>
      <c r="AN54" s="60">
        <v>0</v>
      </c>
      <c r="AO54" s="60">
        <v>0</v>
      </c>
      <c r="AP54" s="60">
        <v>0</v>
      </c>
      <c r="AQ54" s="60">
        <v>0</v>
      </c>
      <c r="AR54" s="60">
        <v>0</v>
      </c>
      <c r="AS54" s="60">
        <v>0</v>
      </c>
      <c r="AT54" s="60">
        <v>0</v>
      </c>
      <c r="AU54" s="60">
        <v>0</v>
      </c>
      <c r="AV54" s="60">
        <v>0</v>
      </c>
      <c r="AW54" s="60">
        <v>0</v>
      </c>
      <c r="AX54" s="60">
        <v>0</v>
      </c>
      <c r="AY54" s="60">
        <v>0</v>
      </c>
      <c r="AZ54" s="60">
        <v>0</v>
      </c>
      <c r="BA54" s="60">
        <v>0</v>
      </c>
      <c r="BB54" s="60">
        <v>0</v>
      </c>
      <c r="BC54" s="60">
        <v>0</v>
      </c>
      <c r="BD54" s="60">
        <v>0</v>
      </c>
      <c r="BE54" s="60">
        <v>0</v>
      </c>
      <c r="BF54" s="60">
        <v>0</v>
      </c>
      <c r="BG54" s="60">
        <v>0</v>
      </c>
      <c r="BH54" s="60">
        <v>0</v>
      </c>
      <c r="BI54" s="60">
        <v>0</v>
      </c>
      <c r="BJ54" s="60">
        <v>0</v>
      </c>
      <c r="BK54" s="60">
        <v>0</v>
      </c>
      <c r="BL54" s="60">
        <v>0</v>
      </c>
      <c r="BM54" s="60">
        <v>0</v>
      </c>
      <c r="BN54" s="60">
        <v>0</v>
      </c>
      <c r="BO54" s="60">
        <v>0</v>
      </c>
      <c r="BP54" s="60">
        <v>0</v>
      </c>
      <c r="BQ54" s="60">
        <v>0</v>
      </c>
      <c r="BR54" s="60">
        <v>0</v>
      </c>
      <c r="BS54" s="60">
        <v>0</v>
      </c>
      <c r="BT54" s="60">
        <v>0</v>
      </c>
      <c r="BU54" s="60">
        <v>0</v>
      </c>
      <c r="BV54" s="60">
        <v>0</v>
      </c>
      <c r="BW54" s="60">
        <v>0</v>
      </c>
      <c r="BX54" s="60">
        <v>0</v>
      </c>
      <c r="BY54" s="60">
        <v>0</v>
      </c>
      <c r="BZ54" s="60">
        <v>0</v>
      </c>
      <c r="CA54" s="60">
        <v>0</v>
      </c>
      <c r="CB54" s="60">
        <v>0</v>
      </c>
      <c r="CC54" s="60">
        <v>0</v>
      </c>
    </row>
    <row r="55" spans="1:81">
      <c r="A55" t="s">
        <v>260</v>
      </c>
      <c r="B55" s="60">
        <v>0</v>
      </c>
      <c r="C55" s="60">
        <v>0</v>
      </c>
      <c r="D55" s="60">
        <v>0</v>
      </c>
      <c r="E55" s="60">
        <v>0</v>
      </c>
      <c r="F55" s="60">
        <v>0</v>
      </c>
      <c r="G55" s="60">
        <v>0</v>
      </c>
      <c r="H55" s="60">
        <v>0</v>
      </c>
      <c r="I55" s="60">
        <v>0</v>
      </c>
      <c r="J55" s="60">
        <v>0</v>
      </c>
      <c r="K55" s="60">
        <v>0</v>
      </c>
      <c r="L55" s="60">
        <v>0</v>
      </c>
      <c r="M55" s="60">
        <v>0</v>
      </c>
      <c r="N55" s="60">
        <v>0</v>
      </c>
      <c r="O55" s="60">
        <v>0</v>
      </c>
      <c r="P55" s="60">
        <v>0</v>
      </c>
      <c r="Q55" s="60">
        <v>0</v>
      </c>
      <c r="R55" s="60">
        <v>0</v>
      </c>
      <c r="S55" s="60">
        <v>0</v>
      </c>
      <c r="T55" s="60">
        <v>0</v>
      </c>
      <c r="U55" s="60">
        <v>0</v>
      </c>
      <c r="V55" s="60">
        <v>0</v>
      </c>
      <c r="W55" s="60">
        <v>0</v>
      </c>
      <c r="X55" s="60">
        <v>0</v>
      </c>
      <c r="Y55" s="60">
        <v>0</v>
      </c>
      <c r="Z55" s="60">
        <v>0</v>
      </c>
      <c r="AA55" s="60">
        <v>0</v>
      </c>
      <c r="AB55" s="60">
        <v>0</v>
      </c>
      <c r="AC55" s="60">
        <v>0</v>
      </c>
      <c r="AD55" s="60">
        <v>0</v>
      </c>
      <c r="AE55" s="60">
        <v>0</v>
      </c>
      <c r="AF55" s="60">
        <v>0</v>
      </c>
      <c r="AG55" s="60">
        <v>0</v>
      </c>
      <c r="AH55" s="60">
        <v>0</v>
      </c>
      <c r="AI55" s="60">
        <v>0</v>
      </c>
      <c r="AJ55" s="60">
        <v>0</v>
      </c>
      <c r="AK55" s="60">
        <v>0</v>
      </c>
      <c r="AL55" s="60">
        <v>0</v>
      </c>
      <c r="AM55" s="60">
        <v>0</v>
      </c>
      <c r="AN55" s="60">
        <v>0</v>
      </c>
      <c r="AO55" s="60">
        <v>0</v>
      </c>
      <c r="AP55" s="60">
        <v>0</v>
      </c>
      <c r="AQ55" s="60">
        <v>0</v>
      </c>
      <c r="AR55" s="60">
        <v>0</v>
      </c>
      <c r="AS55" s="60">
        <v>0</v>
      </c>
      <c r="AT55" s="60">
        <v>0</v>
      </c>
      <c r="AU55" s="60">
        <v>0</v>
      </c>
      <c r="AV55" s="60">
        <v>0</v>
      </c>
      <c r="AW55" s="60">
        <v>0</v>
      </c>
      <c r="AX55" s="60">
        <v>0</v>
      </c>
      <c r="AY55" s="60">
        <v>0</v>
      </c>
      <c r="AZ55" s="60">
        <v>0</v>
      </c>
      <c r="BA55" s="60">
        <v>0</v>
      </c>
      <c r="BB55" s="60">
        <v>0</v>
      </c>
      <c r="BC55" s="60">
        <v>0</v>
      </c>
      <c r="BD55" s="60">
        <v>0</v>
      </c>
      <c r="BE55" s="60">
        <v>0</v>
      </c>
      <c r="BF55" s="60">
        <v>0</v>
      </c>
      <c r="BG55" s="60">
        <v>0</v>
      </c>
      <c r="BH55" s="60">
        <v>0</v>
      </c>
      <c r="BI55" s="60">
        <v>0</v>
      </c>
      <c r="BJ55" s="60">
        <v>0</v>
      </c>
      <c r="BK55" s="60">
        <v>0</v>
      </c>
      <c r="BL55" s="60">
        <v>0</v>
      </c>
      <c r="BM55" s="60">
        <v>0</v>
      </c>
      <c r="BN55" s="60">
        <v>0</v>
      </c>
      <c r="BO55" s="60">
        <v>0</v>
      </c>
      <c r="BP55" s="60">
        <v>0</v>
      </c>
      <c r="BQ55" s="60">
        <v>0</v>
      </c>
      <c r="BR55" s="60">
        <v>0</v>
      </c>
      <c r="BS55" s="60">
        <v>0</v>
      </c>
      <c r="BT55" s="60">
        <v>0</v>
      </c>
      <c r="BU55" s="60">
        <v>0</v>
      </c>
      <c r="BV55" s="60">
        <v>0</v>
      </c>
      <c r="BW55" s="60">
        <v>0</v>
      </c>
      <c r="BX55" s="60">
        <v>0</v>
      </c>
      <c r="BY55" s="60">
        <v>0</v>
      </c>
      <c r="BZ55" s="60">
        <v>0</v>
      </c>
      <c r="CA55" s="60">
        <v>0</v>
      </c>
      <c r="CB55" s="60">
        <v>0</v>
      </c>
      <c r="CC55" s="60">
        <v>0</v>
      </c>
    </row>
    <row r="56" spans="1:81">
      <c r="A56" t="s">
        <v>261</v>
      </c>
      <c r="B56" s="60">
        <v>0</v>
      </c>
      <c r="C56" s="60">
        <v>0</v>
      </c>
      <c r="D56" s="60">
        <v>0</v>
      </c>
      <c r="E56" s="60">
        <v>0</v>
      </c>
      <c r="F56" s="60">
        <v>0</v>
      </c>
      <c r="G56" s="60">
        <v>0</v>
      </c>
      <c r="H56" s="60">
        <v>0</v>
      </c>
      <c r="I56" s="60">
        <v>0</v>
      </c>
      <c r="J56" s="60">
        <v>0</v>
      </c>
      <c r="K56" s="60">
        <v>0</v>
      </c>
      <c r="L56" s="60">
        <v>0</v>
      </c>
      <c r="M56" s="60">
        <v>0</v>
      </c>
      <c r="N56" s="60">
        <v>0</v>
      </c>
      <c r="O56" s="60">
        <v>0</v>
      </c>
      <c r="P56" s="60">
        <v>0</v>
      </c>
      <c r="Q56" s="60">
        <v>0</v>
      </c>
      <c r="R56" s="60">
        <v>0</v>
      </c>
      <c r="S56" s="60">
        <v>0</v>
      </c>
      <c r="T56" s="60">
        <v>0</v>
      </c>
      <c r="U56" s="60">
        <v>0</v>
      </c>
      <c r="V56" s="60">
        <v>0</v>
      </c>
      <c r="W56" s="60">
        <v>0</v>
      </c>
      <c r="X56" s="60">
        <v>0</v>
      </c>
      <c r="Y56" s="60">
        <v>0</v>
      </c>
      <c r="Z56" s="60">
        <v>0</v>
      </c>
      <c r="AA56" s="60">
        <v>0</v>
      </c>
      <c r="AB56" s="60">
        <v>0</v>
      </c>
      <c r="AC56" s="60">
        <v>0</v>
      </c>
      <c r="AD56" s="60">
        <v>0</v>
      </c>
      <c r="AE56" s="60">
        <v>0</v>
      </c>
      <c r="AF56" s="60">
        <v>0</v>
      </c>
      <c r="AG56" s="60">
        <v>0</v>
      </c>
      <c r="AH56" s="60">
        <v>0</v>
      </c>
      <c r="AI56" s="60">
        <v>0</v>
      </c>
      <c r="AJ56" s="60">
        <v>0</v>
      </c>
      <c r="AK56" s="60">
        <v>0</v>
      </c>
      <c r="AL56" s="60">
        <v>0</v>
      </c>
      <c r="AM56" s="60">
        <v>0</v>
      </c>
      <c r="AN56" s="60">
        <v>0</v>
      </c>
      <c r="AO56" s="60">
        <v>0</v>
      </c>
      <c r="AP56" s="60">
        <v>0</v>
      </c>
      <c r="AQ56" s="60">
        <v>0</v>
      </c>
      <c r="AR56" s="60">
        <v>0</v>
      </c>
      <c r="AS56" s="60">
        <v>0</v>
      </c>
      <c r="AT56" s="60">
        <v>0</v>
      </c>
      <c r="AU56" s="60">
        <v>0</v>
      </c>
      <c r="AV56" s="60">
        <v>0</v>
      </c>
      <c r="AW56" s="60">
        <v>0</v>
      </c>
      <c r="AX56" s="60">
        <v>0</v>
      </c>
      <c r="AY56" s="60">
        <v>0</v>
      </c>
      <c r="AZ56" s="60">
        <v>0</v>
      </c>
      <c r="BA56" s="60">
        <v>0</v>
      </c>
      <c r="BB56" s="60">
        <v>0</v>
      </c>
      <c r="BC56" s="60">
        <v>0</v>
      </c>
      <c r="BD56" s="60">
        <v>0</v>
      </c>
      <c r="BE56" s="60">
        <v>0</v>
      </c>
      <c r="BF56" s="60">
        <v>0</v>
      </c>
      <c r="BG56" s="60">
        <v>0</v>
      </c>
      <c r="BH56" s="60">
        <v>0</v>
      </c>
      <c r="BI56" s="60">
        <v>0</v>
      </c>
      <c r="BJ56" s="60">
        <v>0</v>
      </c>
      <c r="BK56" s="60">
        <v>0</v>
      </c>
      <c r="BL56" s="60">
        <v>0</v>
      </c>
      <c r="BM56" s="60">
        <v>0</v>
      </c>
      <c r="BN56" s="60">
        <v>0</v>
      </c>
      <c r="BO56" s="60">
        <v>0</v>
      </c>
      <c r="BP56" s="60">
        <v>0</v>
      </c>
      <c r="BQ56" s="60">
        <v>0</v>
      </c>
      <c r="BR56" s="60">
        <v>0</v>
      </c>
      <c r="BS56" s="60">
        <v>0</v>
      </c>
      <c r="BT56" s="60">
        <v>0</v>
      </c>
      <c r="BU56" s="60">
        <v>0</v>
      </c>
      <c r="BV56" s="60">
        <v>0</v>
      </c>
      <c r="BW56" s="60">
        <v>0</v>
      </c>
      <c r="BX56" s="60">
        <v>0</v>
      </c>
      <c r="BY56" s="60">
        <v>0</v>
      </c>
      <c r="BZ56" s="60">
        <v>0</v>
      </c>
      <c r="CA56" s="60">
        <v>0</v>
      </c>
      <c r="CB56" s="60">
        <v>0</v>
      </c>
      <c r="CC56" s="60">
        <v>0</v>
      </c>
    </row>
    <row r="57" spans="1:81">
      <c r="A57" t="s">
        <v>262</v>
      </c>
      <c r="B57" s="60">
        <v>0</v>
      </c>
      <c r="C57" s="60">
        <v>0</v>
      </c>
      <c r="D57" s="60">
        <v>0</v>
      </c>
      <c r="E57" s="60">
        <v>0</v>
      </c>
      <c r="F57" s="60">
        <v>0</v>
      </c>
      <c r="G57" s="60">
        <v>0</v>
      </c>
      <c r="H57" s="60">
        <v>0</v>
      </c>
      <c r="I57" s="60">
        <v>0</v>
      </c>
      <c r="J57" s="60">
        <v>0</v>
      </c>
      <c r="K57" s="60">
        <v>0</v>
      </c>
      <c r="L57" s="60">
        <v>0</v>
      </c>
      <c r="M57" s="60">
        <v>0</v>
      </c>
      <c r="N57" s="60">
        <v>0</v>
      </c>
      <c r="O57" s="60">
        <v>0</v>
      </c>
      <c r="P57" s="60">
        <v>0</v>
      </c>
      <c r="Q57" s="60">
        <v>0</v>
      </c>
      <c r="R57" s="60">
        <v>0</v>
      </c>
      <c r="S57" s="60">
        <v>0</v>
      </c>
      <c r="T57" s="60">
        <v>0</v>
      </c>
      <c r="U57" s="60">
        <v>0</v>
      </c>
      <c r="V57" s="60">
        <v>0</v>
      </c>
      <c r="W57" s="60">
        <v>0</v>
      </c>
      <c r="X57" s="60">
        <v>0</v>
      </c>
      <c r="Y57" s="60">
        <v>0</v>
      </c>
      <c r="Z57" s="60">
        <v>0</v>
      </c>
      <c r="AA57" s="60">
        <v>0</v>
      </c>
      <c r="AB57" s="60">
        <v>0</v>
      </c>
      <c r="AC57" s="60">
        <v>0</v>
      </c>
      <c r="AD57" s="60">
        <v>0</v>
      </c>
      <c r="AE57" s="60">
        <v>0</v>
      </c>
      <c r="AF57" s="60">
        <v>0</v>
      </c>
      <c r="AG57" s="60">
        <v>0</v>
      </c>
      <c r="AH57" s="60">
        <v>0</v>
      </c>
      <c r="AI57" s="60">
        <v>0</v>
      </c>
      <c r="AJ57" s="60">
        <v>0</v>
      </c>
      <c r="AK57" s="60">
        <v>0</v>
      </c>
      <c r="AL57" s="60">
        <v>0</v>
      </c>
      <c r="AM57" s="60">
        <v>0</v>
      </c>
      <c r="AN57" s="60">
        <v>0</v>
      </c>
      <c r="AO57" s="60">
        <v>0</v>
      </c>
      <c r="AP57" s="60">
        <v>0</v>
      </c>
      <c r="AQ57" s="60">
        <v>0</v>
      </c>
      <c r="AR57" s="60">
        <v>0</v>
      </c>
      <c r="AS57" s="60">
        <v>0</v>
      </c>
      <c r="AT57" s="60">
        <v>0</v>
      </c>
      <c r="AU57" s="60">
        <v>0</v>
      </c>
      <c r="AV57" s="60">
        <v>0</v>
      </c>
      <c r="AW57" s="60">
        <v>0</v>
      </c>
      <c r="AX57" s="60">
        <v>0</v>
      </c>
      <c r="AY57" s="60">
        <v>0</v>
      </c>
      <c r="AZ57" s="60">
        <v>0</v>
      </c>
      <c r="BA57" s="60">
        <v>0</v>
      </c>
      <c r="BB57" s="60">
        <v>0</v>
      </c>
      <c r="BC57" s="60">
        <v>0</v>
      </c>
      <c r="BD57" s="60">
        <v>0</v>
      </c>
      <c r="BE57" s="60">
        <v>0</v>
      </c>
      <c r="BF57" s="60">
        <v>0</v>
      </c>
      <c r="BG57" s="60">
        <v>0</v>
      </c>
      <c r="BH57" s="60">
        <v>0</v>
      </c>
      <c r="BI57" s="60">
        <v>0</v>
      </c>
      <c r="BJ57" s="60">
        <v>0</v>
      </c>
      <c r="BK57" s="60">
        <v>0</v>
      </c>
      <c r="BL57" s="60">
        <v>0</v>
      </c>
      <c r="BM57" s="60">
        <v>0</v>
      </c>
      <c r="BN57" s="60">
        <v>0</v>
      </c>
      <c r="BO57" s="60">
        <v>0</v>
      </c>
      <c r="BP57" s="60">
        <v>0</v>
      </c>
      <c r="BQ57" s="60">
        <v>0</v>
      </c>
      <c r="BR57" s="60">
        <v>0</v>
      </c>
      <c r="BS57" s="60">
        <v>0</v>
      </c>
      <c r="BT57" s="60">
        <v>0</v>
      </c>
      <c r="BU57" s="60">
        <v>0</v>
      </c>
      <c r="BV57" s="60">
        <v>0</v>
      </c>
      <c r="BW57" s="60">
        <v>0</v>
      </c>
      <c r="BX57" s="60">
        <v>0</v>
      </c>
      <c r="BY57" s="60">
        <v>0</v>
      </c>
      <c r="BZ57" s="60">
        <v>0</v>
      </c>
      <c r="CA57" s="60">
        <v>0</v>
      </c>
      <c r="CB57" s="60">
        <v>0</v>
      </c>
      <c r="CC57" s="60">
        <v>0</v>
      </c>
    </row>
    <row r="58" spans="1:81">
      <c r="A58" t="s">
        <v>263</v>
      </c>
      <c r="B58" s="60">
        <v>0</v>
      </c>
      <c r="C58" s="60">
        <v>0</v>
      </c>
      <c r="D58" s="60">
        <v>0</v>
      </c>
      <c r="E58" s="60">
        <v>0</v>
      </c>
      <c r="F58" s="60">
        <v>0</v>
      </c>
      <c r="G58" s="60">
        <v>0</v>
      </c>
      <c r="H58" s="60">
        <v>0</v>
      </c>
      <c r="I58" s="60">
        <v>0</v>
      </c>
      <c r="J58" s="60">
        <v>0</v>
      </c>
      <c r="K58" s="60">
        <v>0</v>
      </c>
      <c r="L58" s="60">
        <v>0</v>
      </c>
      <c r="M58" s="60">
        <v>0</v>
      </c>
      <c r="N58" s="60">
        <v>0</v>
      </c>
      <c r="O58" s="60">
        <v>0</v>
      </c>
      <c r="P58" s="60">
        <v>0</v>
      </c>
      <c r="Q58" s="60">
        <v>0</v>
      </c>
      <c r="R58" s="60">
        <v>0</v>
      </c>
      <c r="S58" s="60">
        <v>0</v>
      </c>
      <c r="T58" s="60">
        <v>0</v>
      </c>
      <c r="U58" s="60">
        <v>0</v>
      </c>
      <c r="V58" s="60">
        <v>0</v>
      </c>
      <c r="W58" s="60">
        <v>0</v>
      </c>
      <c r="X58" s="60">
        <v>0</v>
      </c>
      <c r="Y58" s="60">
        <v>0</v>
      </c>
      <c r="Z58" s="60">
        <v>0</v>
      </c>
      <c r="AA58" s="60">
        <v>0</v>
      </c>
      <c r="AB58" s="60">
        <v>0</v>
      </c>
      <c r="AC58" s="60">
        <v>0</v>
      </c>
      <c r="AD58" s="60">
        <v>0</v>
      </c>
      <c r="AE58" s="60">
        <v>0</v>
      </c>
      <c r="AF58" s="60">
        <v>0</v>
      </c>
      <c r="AG58" s="60">
        <v>0</v>
      </c>
      <c r="AH58" s="60">
        <v>0</v>
      </c>
      <c r="AI58" s="60">
        <v>0</v>
      </c>
      <c r="AJ58" s="60">
        <v>0</v>
      </c>
      <c r="AK58" s="60">
        <v>0</v>
      </c>
      <c r="AL58" s="60">
        <v>0</v>
      </c>
      <c r="AM58" s="60">
        <v>0</v>
      </c>
      <c r="AN58" s="60">
        <v>0</v>
      </c>
      <c r="AO58" s="60">
        <v>0</v>
      </c>
      <c r="AP58" s="60">
        <v>0</v>
      </c>
      <c r="AQ58" s="60">
        <v>0</v>
      </c>
      <c r="AR58" s="60">
        <v>0</v>
      </c>
      <c r="AS58" s="60">
        <v>0</v>
      </c>
      <c r="AT58" s="60">
        <v>0</v>
      </c>
      <c r="AU58" s="60">
        <v>0</v>
      </c>
      <c r="AV58" s="60">
        <v>0</v>
      </c>
      <c r="AW58" s="60">
        <v>0</v>
      </c>
      <c r="AX58" s="60">
        <v>0</v>
      </c>
      <c r="AY58" s="60">
        <v>0</v>
      </c>
      <c r="AZ58" s="60">
        <v>0</v>
      </c>
      <c r="BA58" s="60">
        <v>0</v>
      </c>
      <c r="BB58" s="60">
        <v>0</v>
      </c>
      <c r="BC58" s="60">
        <v>0</v>
      </c>
      <c r="BD58" s="60">
        <v>0</v>
      </c>
      <c r="BE58" s="60">
        <v>0</v>
      </c>
      <c r="BF58" s="60">
        <v>0</v>
      </c>
      <c r="BG58" s="60">
        <v>0</v>
      </c>
      <c r="BH58" s="60">
        <v>0</v>
      </c>
      <c r="BI58" s="60">
        <v>0</v>
      </c>
      <c r="BJ58" s="60">
        <v>0</v>
      </c>
      <c r="BK58" s="60">
        <v>0</v>
      </c>
      <c r="BL58" s="60">
        <v>0</v>
      </c>
      <c r="BM58" s="60">
        <v>0</v>
      </c>
      <c r="BN58" s="60">
        <v>0</v>
      </c>
      <c r="BO58" s="60">
        <v>0</v>
      </c>
      <c r="BP58" s="60">
        <v>0</v>
      </c>
      <c r="BQ58" s="60">
        <v>0</v>
      </c>
      <c r="BR58" s="60">
        <v>0</v>
      </c>
      <c r="BS58" s="60">
        <v>0</v>
      </c>
      <c r="BT58" s="60">
        <v>0</v>
      </c>
      <c r="BU58" s="60">
        <v>0</v>
      </c>
      <c r="BV58" s="60">
        <v>0</v>
      </c>
      <c r="BW58" s="60">
        <v>0</v>
      </c>
      <c r="BX58" s="60">
        <v>0</v>
      </c>
      <c r="BY58" s="60">
        <v>0</v>
      </c>
      <c r="BZ58" s="60">
        <v>0</v>
      </c>
      <c r="CA58" s="60">
        <v>0</v>
      </c>
      <c r="CB58" s="60">
        <v>0</v>
      </c>
      <c r="CC58" s="60">
        <v>0</v>
      </c>
    </row>
    <row r="59" spans="1:81">
      <c r="A59" t="s">
        <v>264</v>
      </c>
      <c r="B59" s="60">
        <v>0</v>
      </c>
      <c r="C59" s="60">
        <v>0</v>
      </c>
      <c r="D59" s="60">
        <v>0</v>
      </c>
      <c r="E59" s="60">
        <v>0</v>
      </c>
      <c r="F59" s="60">
        <v>0</v>
      </c>
      <c r="G59" s="60">
        <v>0</v>
      </c>
      <c r="H59" s="60">
        <v>0</v>
      </c>
      <c r="I59" s="60">
        <v>0</v>
      </c>
      <c r="J59" s="60">
        <v>0</v>
      </c>
      <c r="K59" s="60">
        <v>0</v>
      </c>
      <c r="L59" s="60">
        <v>0</v>
      </c>
      <c r="M59" s="60">
        <v>0</v>
      </c>
      <c r="N59" s="60">
        <v>0</v>
      </c>
      <c r="O59" s="60">
        <v>0</v>
      </c>
      <c r="P59" s="60">
        <v>0</v>
      </c>
      <c r="Q59" s="60">
        <v>0</v>
      </c>
      <c r="R59" s="60">
        <v>0</v>
      </c>
      <c r="S59" s="60">
        <v>0</v>
      </c>
      <c r="T59" s="60">
        <v>0</v>
      </c>
      <c r="U59" s="60">
        <v>0</v>
      </c>
      <c r="V59" s="60">
        <v>0</v>
      </c>
      <c r="W59" s="60">
        <v>0</v>
      </c>
      <c r="X59" s="60">
        <v>0</v>
      </c>
      <c r="Y59" s="60">
        <v>0</v>
      </c>
      <c r="Z59" s="60">
        <v>0</v>
      </c>
      <c r="AA59" s="60">
        <v>0</v>
      </c>
      <c r="AB59" s="60">
        <v>0</v>
      </c>
      <c r="AC59" s="60">
        <v>0</v>
      </c>
      <c r="AD59" s="60">
        <v>0</v>
      </c>
      <c r="AE59" s="60">
        <v>0</v>
      </c>
      <c r="AF59" s="60">
        <v>0</v>
      </c>
      <c r="AG59" s="60">
        <v>0</v>
      </c>
      <c r="AH59" s="60">
        <v>0</v>
      </c>
      <c r="AI59" s="60">
        <v>0</v>
      </c>
      <c r="AJ59" s="60">
        <v>0</v>
      </c>
      <c r="AK59" s="60">
        <v>0</v>
      </c>
      <c r="AL59" s="60">
        <v>0</v>
      </c>
      <c r="AM59" s="60">
        <v>0</v>
      </c>
      <c r="AN59" s="60">
        <v>0</v>
      </c>
      <c r="AO59" s="60">
        <v>0</v>
      </c>
      <c r="AP59" s="60">
        <v>0</v>
      </c>
      <c r="AQ59" s="60">
        <v>0</v>
      </c>
      <c r="AR59" s="60">
        <v>0</v>
      </c>
      <c r="AS59" s="60">
        <v>0</v>
      </c>
      <c r="AT59" s="60">
        <v>0</v>
      </c>
      <c r="AU59" s="60">
        <v>0</v>
      </c>
      <c r="AV59" s="60">
        <v>0</v>
      </c>
      <c r="AW59" s="60">
        <v>0</v>
      </c>
      <c r="AX59" s="60">
        <v>0</v>
      </c>
      <c r="AY59" s="60">
        <v>0</v>
      </c>
      <c r="AZ59" s="60">
        <v>0</v>
      </c>
      <c r="BA59" s="60">
        <v>0</v>
      </c>
      <c r="BB59" s="60">
        <v>0</v>
      </c>
      <c r="BC59" s="60">
        <v>0</v>
      </c>
      <c r="BD59" s="60">
        <v>0</v>
      </c>
      <c r="BE59" s="60">
        <v>0</v>
      </c>
      <c r="BF59" s="60">
        <v>0</v>
      </c>
      <c r="BG59" s="60">
        <v>0</v>
      </c>
      <c r="BH59" s="60">
        <v>0</v>
      </c>
      <c r="BI59" s="60">
        <v>0</v>
      </c>
      <c r="BJ59" s="60">
        <v>0</v>
      </c>
      <c r="BK59" s="60">
        <v>0</v>
      </c>
      <c r="BL59" s="60">
        <v>0</v>
      </c>
      <c r="BM59" s="60">
        <v>0</v>
      </c>
      <c r="BN59" s="60">
        <v>0</v>
      </c>
      <c r="BO59" s="60">
        <v>0</v>
      </c>
      <c r="BP59" s="60">
        <v>0</v>
      </c>
      <c r="BQ59" s="60">
        <v>0</v>
      </c>
      <c r="BR59" s="60">
        <v>0</v>
      </c>
      <c r="BS59" s="60">
        <v>0</v>
      </c>
      <c r="BT59" s="60">
        <v>0</v>
      </c>
      <c r="BU59" s="60">
        <v>0</v>
      </c>
      <c r="BV59" s="60">
        <v>0</v>
      </c>
      <c r="BW59" s="60">
        <v>0</v>
      </c>
      <c r="BX59" s="60">
        <v>0</v>
      </c>
      <c r="BY59" s="60">
        <v>0</v>
      </c>
      <c r="BZ59" s="60">
        <v>0</v>
      </c>
      <c r="CA59" s="60">
        <v>0</v>
      </c>
      <c r="CB59" s="60">
        <v>0</v>
      </c>
      <c r="CC59" s="60">
        <v>0</v>
      </c>
    </row>
    <row r="60" spans="1:81">
      <c r="A60" t="s">
        <v>265</v>
      </c>
      <c r="B60" s="60">
        <v>0</v>
      </c>
      <c r="C60" s="60">
        <v>0</v>
      </c>
      <c r="D60" s="60">
        <v>0</v>
      </c>
      <c r="E60" s="60">
        <v>0</v>
      </c>
      <c r="F60" s="60">
        <v>0</v>
      </c>
      <c r="G60" s="60">
        <v>0</v>
      </c>
      <c r="H60" s="60">
        <v>0</v>
      </c>
      <c r="I60" s="60">
        <v>0</v>
      </c>
      <c r="J60" s="60">
        <v>0</v>
      </c>
      <c r="K60" s="60">
        <v>0</v>
      </c>
      <c r="L60" s="60">
        <v>0</v>
      </c>
      <c r="M60" s="60">
        <v>0</v>
      </c>
      <c r="N60" s="60">
        <v>0</v>
      </c>
      <c r="O60" s="60">
        <v>0</v>
      </c>
      <c r="P60" s="60">
        <v>0</v>
      </c>
      <c r="Q60" s="60">
        <v>0</v>
      </c>
      <c r="R60" s="60">
        <v>0</v>
      </c>
      <c r="S60" s="60">
        <v>0</v>
      </c>
      <c r="T60" s="60">
        <v>0</v>
      </c>
      <c r="U60" s="60">
        <v>0</v>
      </c>
      <c r="V60" s="60">
        <v>0</v>
      </c>
      <c r="W60" s="60">
        <v>0</v>
      </c>
      <c r="X60" s="60">
        <v>0</v>
      </c>
      <c r="Y60" s="60">
        <v>0</v>
      </c>
      <c r="Z60" s="60">
        <v>0</v>
      </c>
      <c r="AA60" s="60">
        <v>0</v>
      </c>
      <c r="AB60" s="60">
        <v>0</v>
      </c>
      <c r="AC60" s="60">
        <v>0</v>
      </c>
      <c r="AD60" s="60">
        <v>0</v>
      </c>
      <c r="AE60" s="60">
        <v>0</v>
      </c>
      <c r="AF60" s="60">
        <v>0</v>
      </c>
      <c r="AG60" s="60">
        <v>0</v>
      </c>
      <c r="AH60" s="60">
        <v>0</v>
      </c>
      <c r="AI60" s="60">
        <v>0</v>
      </c>
      <c r="AJ60" s="60">
        <v>0</v>
      </c>
      <c r="AK60" s="60">
        <v>0</v>
      </c>
      <c r="AL60" s="60">
        <v>0</v>
      </c>
      <c r="AM60" s="60">
        <v>0</v>
      </c>
      <c r="AN60" s="60">
        <v>0</v>
      </c>
      <c r="AO60" s="60">
        <v>0</v>
      </c>
      <c r="AP60" s="60">
        <v>0</v>
      </c>
      <c r="AQ60" s="60">
        <v>0</v>
      </c>
      <c r="AR60" s="60">
        <v>0</v>
      </c>
      <c r="AS60" s="60">
        <v>0</v>
      </c>
      <c r="AT60" s="60">
        <v>0</v>
      </c>
      <c r="AU60" s="60">
        <v>0</v>
      </c>
      <c r="AV60" s="60">
        <v>0</v>
      </c>
      <c r="AW60" s="60">
        <v>0</v>
      </c>
      <c r="AX60" s="60">
        <v>0</v>
      </c>
      <c r="AY60" s="60">
        <v>0</v>
      </c>
      <c r="AZ60" s="60">
        <v>0</v>
      </c>
      <c r="BA60" s="60">
        <v>0</v>
      </c>
      <c r="BB60" s="60">
        <v>0</v>
      </c>
      <c r="BC60" s="60">
        <v>0</v>
      </c>
      <c r="BD60" s="60">
        <v>0</v>
      </c>
      <c r="BE60" s="60">
        <v>0</v>
      </c>
      <c r="BF60" s="60">
        <v>0</v>
      </c>
      <c r="BG60" s="60">
        <v>0</v>
      </c>
      <c r="BH60" s="60">
        <v>0</v>
      </c>
      <c r="BI60" s="60">
        <v>0</v>
      </c>
      <c r="BJ60" s="60">
        <v>0</v>
      </c>
      <c r="BK60" s="60">
        <v>0</v>
      </c>
      <c r="BL60" s="60">
        <v>0</v>
      </c>
      <c r="BM60" s="60">
        <v>0</v>
      </c>
      <c r="BN60" s="60">
        <v>0</v>
      </c>
      <c r="BO60" s="60">
        <v>0</v>
      </c>
      <c r="BP60" s="60">
        <v>0</v>
      </c>
      <c r="BQ60" s="60">
        <v>0</v>
      </c>
      <c r="BR60" s="60">
        <v>0</v>
      </c>
      <c r="BS60" s="60">
        <v>0</v>
      </c>
      <c r="BT60" s="60">
        <v>0</v>
      </c>
      <c r="BU60" s="60">
        <v>0</v>
      </c>
      <c r="BV60" s="60">
        <v>0</v>
      </c>
      <c r="BW60" s="60">
        <v>0</v>
      </c>
      <c r="BX60" s="60">
        <v>0</v>
      </c>
      <c r="BY60" s="60">
        <v>0</v>
      </c>
      <c r="BZ60" s="60">
        <v>0</v>
      </c>
      <c r="CA60" s="60">
        <v>0</v>
      </c>
      <c r="CB60" s="60">
        <v>0</v>
      </c>
      <c r="CC60" s="60">
        <v>0</v>
      </c>
    </row>
    <row r="61" spans="1:81">
      <c r="A61" t="s">
        <v>266</v>
      </c>
      <c r="B61" s="60">
        <v>0</v>
      </c>
      <c r="C61" s="60">
        <v>0</v>
      </c>
      <c r="D61" s="60">
        <v>0</v>
      </c>
      <c r="E61" s="60">
        <v>0</v>
      </c>
      <c r="F61" s="60">
        <v>0</v>
      </c>
      <c r="G61" s="60">
        <v>0</v>
      </c>
      <c r="H61" s="60">
        <v>0</v>
      </c>
      <c r="I61" s="60">
        <v>0</v>
      </c>
      <c r="J61" s="60">
        <v>0</v>
      </c>
      <c r="K61" s="60">
        <v>0</v>
      </c>
      <c r="L61" s="60">
        <v>0</v>
      </c>
      <c r="M61" s="60">
        <v>0</v>
      </c>
      <c r="N61" s="60">
        <v>0</v>
      </c>
      <c r="O61" s="60">
        <v>0</v>
      </c>
      <c r="P61" s="60">
        <v>0</v>
      </c>
      <c r="Q61" s="60">
        <v>0</v>
      </c>
      <c r="R61" s="60">
        <v>0</v>
      </c>
      <c r="S61" s="60">
        <v>0</v>
      </c>
      <c r="T61" s="60">
        <v>0</v>
      </c>
      <c r="U61" s="60">
        <v>0</v>
      </c>
      <c r="V61" s="60">
        <v>0</v>
      </c>
      <c r="W61" s="60">
        <v>0</v>
      </c>
      <c r="X61" s="60">
        <v>0</v>
      </c>
      <c r="Y61" s="60">
        <v>0</v>
      </c>
      <c r="Z61" s="60">
        <v>0</v>
      </c>
      <c r="AA61" s="60">
        <v>0</v>
      </c>
      <c r="AB61" s="60">
        <v>0</v>
      </c>
      <c r="AC61" s="60">
        <v>0</v>
      </c>
      <c r="AD61" s="60">
        <v>0</v>
      </c>
      <c r="AE61" s="60">
        <v>0</v>
      </c>
      <c r="AF61" s="60">
        <v>0</v>
      </c>
      <c r="AG61" s="60">
        <v>0</v>
      </c>
      <c r="AH61" s="60">
        <v>0</v>
      </c>
      <c r="AI61" s="60">
        <v>0</v>
      </c>
      <c r="AJ61" s="60">
        <v>0</v>
      </c>
      <c r="AK61" s="60">
        <v>0</v>
      </c>
      <c r="AL61" s="60">
        <v>0</v>
      </c>
      <c r="AM61" s="60">
        <v>0</v>
      </c>
      <c r="AN61" s="60">
        <v>0</v>
      </c>
      <c r="AO61" s="60">
        <v>0</v>
      </c>
      <c r="AP61" s="60">
        <v>0</v>
      </c>
      <c r="AQ61" s="60">
        <v>0</v>
      </c>
      <c r="AR61" s="60">
        <v>0</v>
      </c>
      <c r="AS61" s="60">
        <v>0</v>
      </c>
      <c r="AT61" s="60">
        <v>0</v>
      </c>
      <c r="AU61" s="60">
        <v>0</v>
      </c>
      <c r="AV61" s="60">
        <v>0</v>
      </c>
      <c r="AW61" s="60">
        <v>0</v>
      </c>
      <c r="AX61" s="60">
        <v>0</v>
      </c>
      <c r="AY61" s="60">
        <v>0</v>
      </c>
      <c r="AZ61" s="60">
        <v>0</v>
      </c>
      <c r="BA61" s="60">
        <v>0</v>
      </c>
      <c r="BB61" s="60">
        <v>0</v>
      </c>
      <c r="BC61" s="60">
        <v>0</v>
      </c>
      <c r="BD61" s="60">
        <v>0</v>
      </c>
      <c r="BE61" s="60">
        <v>0</v>
      </c>
      <c r="BF61" s="60">
        <v>0</v>
      </c>
      <c r="BG61" s="60">
        <v>0</v>
      </c>
      <c r="BH61" s="60">
        <v>0</v>
      </c>
      <c r="BI61" s="60">
        <v>0</v>
      </c>
      <c r="BJ61" s="60">
        <v>0</v>
      </c>
      <c r="BK61" s="60">
        <v>0</v>
      </c>
      <c r="BL61" s="60">
        <v>0</v>
      </c>
      <c r="BM61" s="60">
        <v>0</v>
      </c>
      <c r="BN61" s="60">
        <v>0</v>
      </c>
      <c r="BO61" s="60">
        <v>0</v>
      </c>
      <c r="BP61" s="60">
        <v>0</v>
      </c>
      <c r="BQ61" s="60">
        <v>0</v>
      </c>
      <c r="BR61" s="60">
        <v>0</v>
      </c>
      <c r="BS61" s="60">
        <v>0</v>
      </c>
      <c r="BT61" s="60">
        <v>0</v>
      </c>
      <c r="BU61" s="60">
        <v>0</v>
      </c>
      <c r="BV61" s="60">
        <v>0</v>
      </c>
      <c r="BW61" s="60">
        <v>0</v>
      </c>
      <c r="BX61" s="60">
        <v>0</v>
      </c>
      <c r="BY61" s="60">
        <v>0</v>
      </c>
      <c r="BZ61" s="60">
        <v>0</v>
      </c>
      <c r="CA61" s="60">
        <v>0</v>
      </c>
      <c r="CB61" s="60">
        <v>0</v>
      </c>
      <c r="CC61" s="6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0B25-E9B1-4B47-A26C-090B266A70BA}">
  <sheetPr>
    <tabColor rgb="FFC00000"/>
  </sheetPr>
  <dimension ref="A1:A2"/>
  <sheetViews>
    <sheetView workbookViewId="0"/>
  </sheetViews>
  <sheetFormatPr defaultRowHeight="15"/>
  <sheetData>
    <row r="1" spans="1:1">
      <c r="A1" t="s">
        <v>347</v>
      </c>
    </row>
    <row r="2" spans="1:1">
      <c r="A2" t="s">
        <v>348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0AC6A-E9D8-4F9A-8D75-8817EF853A6C}">
  <sheetPr>
    <tabColor rgb="FFC00000"/>
  </sheetPr>
  <dimension ref="A1:WVO3356"/>
  <sheetViews>
    <sheetView workbookViewId="0"/>
  </sheetViews>
  <sheetFormatPr defaultColWidth="0" defaultRowHeight="15" zeroHeight="1"/>
  <cols>
    <col min="1" max="1" width="42.85546875" style="3" bestFit="1" customWidth="1"/>
    <col min="2" max="2" width="10.42578125" style="3" bestFit="1" customWidth="1"/>
    <col min="3" max="3" width="20.42578125" style="3" bestFit="1" customWidth="1"/>
    <col min="4" max="4" width="17.140625" style="3" bestFit="1" customWidth="1"/>
    <col min="5" max="7" width="20.42578125" style="3" bestFit="1" customWidth="1"/>
    <col min="8" max="9" width="9.140625" style="3" customWidth="1"/>
    <col min="10" max="256" width="9.140625" style="3" hidden="1"/>
    <col min="257" max="257" width="42.85546875" style="3" hidden="1"/>
    <col min="258" max="258" width="10.42578125" style="3" hidden="1"/>
    <col min="259" max="259" width="20.42578125" style="3" hidden="1"/>
    <col min="260" max="260" width="17.140625" style="3" hidden="1"/>
    <col min="261" max="263" width="20.42578125" style="3" hidden="1"/>
    <col min="264" max="512" width="9.140625" style="3" hidden="1"/>
    <col min="513" max="513" width="42.85546875" style="3" hidden="1"/>
    <col min="514" max="514" width="10.42578125" style="3" hidden="1"/>
    <col min="515" max="515" width="20.42578125" style="3" hidden="1"/>
    <col min="516" max="516" width="17.140625" style="3" hidden="1"/>
    <col min="517" max="519" width="20.42578125" style="3" hidden="1"/>
    <col min="520" max="768" width="9.140625" style="3" hidden="1"/>
    <col min="769" max="769" width="42.85546875" style="3" hidden="1"/>
    <col min="770" max="770" width="10.42578125" style="3" hidden="1"/>
    <col min="771" max="771" width="20.42578125" style="3" hidden="1"/>
    <col min="772" max="772" width="17.140625" style="3" hidden="1"/>
    <col min="773" max="775" width="20.42578125" style="3" hidden="1"/>
    <col min="776" max="1024" width="9.140625" style="3" hidden="1"/>
    <col min="1025" max="1025" width="42.85546875" style="3" hidden="1"/>
    <col min="1026" max="1026" width="10.42578125" style="3" hidden="1"/>
    <col min="1027" max="1027" width="20.42578125" style="3" hidden="1"/>
    <col min="1028" max="1028" width="17.140625" style="3" hidden="1"/>
    <col min="1029" max="1031" width="20.42578125" style="3" hidden="1"/>
    <col min="1032" max="1280" width="9.140625" style="3" hidden="1"/>
    <col min="1281" max="1281" width="42.85546875" style="3" hidden="1"/>
    <col min="1282" max="1282" width="10.42578125" style="3" hidden="1"/>
    <col min="1283" max="1283" width="20.42578125" style="3" hidden="1"/>
    <col min="1284" max="1284" width="17.140625" style="3" hidden="1"/>
    <col min="1285" max="1287" width="20.42578125" style="3" hidden="1"/>
    <col min="1288" max="1536" width="9.140625" style="3" hidden="1"/>
    <col min="1537" max="1537" width="42.85546875" style="3" hidden="1"/>
    <col min="1538" max="1538" width="10.42578125" style="3" hidden="1"/>
    <col min="1539" max="1539" width="20.42578125" style="3" hidden="1"/>
    <col min="1540" max="1540" width="17.140625" style="3" hidden="1"/>
    <col min="1541" max="1543" width="20.42578125" style="3" hidden="1"/>
    <col min="1544" max="1792" width="9.140625" style="3" hidden="1"/>
    <col min="1793" max="1793" width="42.85546875" style="3" hidden="1"/>
    <col min="1794" max="1794" width="10.42578125" style="3" hidden="1"/>
    <col min="1795" max="1795" width="20.42578125" style="3" hidden="1"/>
    <col min="1796" max="1796" width="17.140625" style="3" hidden="1"/>
    <col min="1797" max="1799" width="20.42578125" style="3" hidden="1"/>
    <col min="1800" max="2048" width="9.140625" style="3" hidden="1"/>
    <col min="2049" max="2049" width="42.85546875" style="3" hidden="1"/>
    <col min="2050" max="2050" width="10.42578125" style="3" hidden="1"/>
    <col min="2051" max="2051" width="20.42578125" style="3" hidden="1"/>
    <col min="2052" max="2052" width="17.140625" style="3" hidden="1"/>
    <col min="2053" max="2055" width="20.42578125" style="3" hidden="1"/>
    <col min="2056" max="2304" width="9.140625" style="3" hidden="1"/>
    <col min="2305" max="2305" width="42.85546875" style="3" hidden="1"/>
    <col min="2306" max="2306" width="10.42578125" style="3" hidden="1"/>
    <col min="2307" max="2307" width="20.42578125" style="3" hidden="1"/>
    <col min="2308" max="2308" width="17.140625" style="3" hidden="1"/>
    <col min="2309" max="2311" width="20.42578125" style="3" hidden="1"/>
    <col min="2312" max="2560" width="9.140625" style="3" hidden="1"/>
    <col min="2561" max="2561" width="42.85546875" style="3" hidden="1"/>
    <col min="2562" max="2562" width="10.42578125" style="3" hidden="1"/>
    <col min="2563" max="2563" width="20.42578125" style="3" hidden="1"/>
    <col min="2564" max="2564" width="17.140625" style="3" hidden="1"/>
    <col min="2565" max="2567" width="20.42578125" style="3" hidden="1"/>
    <col min="2568" max="2816" width="9.140625" style="3" hidden="1"/>
    <col min="2817" max="2817" width="42.85546875" style="3" hidden="1"/>
    <col min="2818" max="2818" width="10.42578125" style="3" hidden="1"/>
    <col min="2819" max="2819" width="20.42578125" style="3" hidden="1"/>
    <col min="2820" max="2820" width="17.140625" style="3" hidden="1"/>
    <col min="2821" max="2823" width="20.42578125" style="3" hidden="1"/>
    <col min="2824" max="3072" width="9.140625" style="3" hidden="1"/>
    <col min="3073" max="3073" width="42.85546875" style="3" hidden="1"/>
    <col min="3074" max="3074" width="10.42578125" style="3" hidden="1"/>
    <col min="3075" max="3075" width="20.42578125" style="3" hidden="1"/>
    <col min="3076" max="3076" width="17.140625" style="3" hidden="1"/>
    <col min="3077" max="3079" width="20.42578125" style="3" hidden="1"/>
    <col min="3080" max="3328" width="9.140625" style="3" hidden="1"/>
    <col min="3329" max="3329" width="42.85546875" style="3" hidden="1"/>
    <col min="3330" max="3330" width="10.42578125" style="3" hidden="1"/>
    <col min="3331" max="3331" width="20.42578125" style="3" hidden="1"/>
    <col min="3332" max="3332" width="17.140625" style="3" hidden="1"/>
    <col min="3333" max="3335" width="20.42578125" style="3" hidden="1"/>
    <col min="3336" max="3584" width="9.140625" style="3" hidden="1"/>
    <col min="3585" max="3585" width="42.85546875" style="3" hidden="1"/>
    <col min="3586" max="3586" width="10.42578125" style="3" hidden="1"/>
    <col min="3587" max="3587" width="20.42578125" style="3" hidden="1"/>
    <col min="3588" max="3588" width="17.140625" style="3" hidden="1"/>
    <col min="3589" max="3591" width="20.42578125" style="3" hidden="1"/>
    <col min="3592" max="3840" width="9.140625" style="3" hidden="1"/>
    <col min="3841" max="3841" width="42.85546875" style="3" hidden="1"/>
    <col min="3842" max="3842" width="10.42578125" style="3" hidden="1"/>
    <col min="3843" max="3843" width="20.42578125" style="3" hidden="1"/>
    <col min="3844" max="3844" width="17.140625" style="3" hidden="1"/>
    <col min="3845" max="3847" width="20.42578125" style="3" hidden="1"/>
    <col min="3848" max="4096" width="9.140625" style="3" hidden="1"/>
    <col min="4097" max="4097" width="42.85546875" style="3" hidden="1"/>
    <col min="4098" max="4098" width="10.42578125" style="3" hidden="1"/>
    <col min="4099" max="4099" width="20.42578125" style="3" hidden="1"/>
    <col min="4100" max="4100" width="17.140625" style="3" hidden="1"/>
    <col min="4101" max="4103" width="20.42578125" style="3" hidden="1"/>
    <col min="4104" max="4352" width="9.140625" style="3" hidden="1"/>
    <col min="4353" max="4353" width="42.85546875" style="3" hidden="1"/>
    <col min="4354" max="4354" width="10.42578125" style="3" hidden="1"/>
    <col min="4355" max="4355" width="20.42578125" style="3" hidden="1"/>
    <col min="4356" max="4356" width="17.140625" style="3" hidden="1"/>
    <col min="4357" max="4359" width="20.42578125" style="3" hidden="1"/>
    <col min="4360" max="4608" width="9.140625" style="3" hidden="1"/>
    <col min="4609" max="4609" width="42.85546875" style="3" hidden="1"/>
    <col min="4610" max="4610" width="10.42578125" style="3" hidden="1"/>
    <col min="4611" max="4611" width="20.42578125" style="3" hidden="1"/>
    <col min="4612" max="4612" width="17.140625" style="3" hidden="1"/>
    <col min="4613" max="4615" width="20.42578125" style="3" hidden="1"/>
    <col min="4616" max="4864" width="9.140625" style="3" hidden="1"/>
    <col min="4865" max="4865" width="42.85546875" style="3" hidden="1"/>
    <col min="4866" max="4866" width="10.42578125" style="3" hidden="1"/>
    <col min="4867" max="4867" width="20.42578125" style="3" hidden="1"/>
    <col min="4868" max="4868" width="17.140625" style="3" hidden="1"/>
    <col min="4869" max="4871" width="20.42578125" style="3" hidden="1"/>
    <col min="4872" max="5120" width="9.140625" style="3" hidden="1"/>
    <col min="5121" max="5121" width="42.85546875" style="3" hidden="1"/>
    <col min="5122" max="5122" width="10.42578125" style="3" hidden="1"/>
    <col min="5123" max="5123" width="20.42578125" style="3" hidden="1"/>
    <col min="5124" max="5124" width="17.140625" style="3" hidden="1"/>
    <col min="5125" max="5127" width="20.42578125" style="3" hidden="1"/>
    <col min="5128" max="5376" width="9.140625" style="3" hidden="1"/>
    <col min="5377" max="5377" width="42.85546875" style="3" hidden="1"/>
    <col min="5378" max="5378" width="10.42578125" style="3" hidden="1"/>
    <col min="5379" max="5379" width="20.42578125" style="3" hidden="1"/>
    <col min="5380" max="5380" width="17.140625" style="3" hidden="1"/>
    <col min="5381" max="5383" width="20.42578125" style="3" hidden="1"/>
    <col min="5384" max="5632" width="9.140625" style="3" hidden="1"/>
    <col min="5633" max="5633" width="42.85546875" style="3" hidden="1"/>
    <col min="5634" max="5634" width="10.42578125" style="3" hidden="1"/>
    <col min="5635" max="5635" width="20.42578125" style="3" hidden="1"/>
    <col min="5636" max="5636" width="17.140625" style="3" hidden="1"/>
    <col min="5637" max="5639" width="20.42578125" style="3" hidden="1"/>
    <col min="5640" max="5888" width="9.140625" style="3" hidden="1"/>
    <col min="5889" max="5889" width="42.85546875" style="3" hidden="1"/>
    <col min="5890" max="5890" width="10.42578125" style="3" hidden="1"/>
    <col min="5891" max="5891" width="20.42578125" style="3" hidden="1"/>
    <col min="5892" max="5892" width="17.140625" style="3" hidden="1"/>
    <col min="5893" max="5895" width="20.42578125" style="3" hidden="1"/>
    <col min="5896" max="6144" width="9.140625" style="3" hidden="1"/>
    <col min="6145" max="6145" width="42.85546875" style="3" hidden="1"/>
    <col min="6146" max="6146" width="10.42578125" style="3" hidden="1"/>
    <col min="6147" max="6147" width="20.42578125" style="3" hidden="1"/>
    <col min="6148" max="6148" width="17.140625" style="3" hidden="1"/>
    <col min="6149" max="6151" width="20.42578125" style="3" hidden="1"/>
    <col min="6152" max="6400" width="9.140625" style="3" hidden="1"/>
    <col min="6401" max="6401" width="42.85546875" style="3" hidden="1"/>
    <col min="6402" max="6402" width="10.42578125" style="3" hidden="1"/>
    <col min="6403" max="6403" width="20.42578125" style="3" hidden="1"/>
    <col min="6404" max="6404" width="17.140625" style="3" hidden="1"/>
    <col min="6405" max="6407" width="20.42578125" style="3" hidden="1"/>
    <col min="6408" max="6656" width="9.140625" style="3" hidden="1"/>
    <col min="6657" max="6657" width="42.85546875" style="3" hidden="1"/>
    <col min="6658" max="6658" width="10.42578125" style="3" hidden="1"/>
    <col min="6659" max="6659" width="20.42578125" style="3" hidden="1"/>
    <col min="6660" max="6660" width="17.140625" style="3" hidden="1"/>
    <col min="6661" max="6663" width="20.42578125" style="3" hidden="1"/>
    <col min="6664" max="6912" width="9.140625" style="3" hidden="1"/>
    <col min="6913" max="6913" width="42.85546875" style="3" hidden="1"/>
    <col min="6914" max="6914" width="10.42578125" style="3" hidden="1"/>
    <col min="6915" max="6915" width="20.42578125" style="3" hidden="1"/>
    <col min="6916" max="6916" width="17.140625" style="3" hidden="1"/>
    <col min="6917" max="6919" width="20.42578125" style="3" hidden="1"/>
    <col min="6920" max="7168" width="9.140625" style="3" hidden="1"/>
    <col min="7169" max="7169" width="42.85546875" style="3" hidden="1"/>
    <col min="7170" max="7170" width="10.42578125" style="3" hidden="1"/>
    <col min="7171" max="7171" width="20.42578125" style="3" hidden="1"/>
    <col min="7172" max="7172" width="17.140625" style="3" hidden="1"/>
    <col min="7173" max="7175" width="20.42578125" style="3" hidden="1"/>
    <col min="7176" max="7424" width="9.140625" style="3" hidden="1"/>
    <col min="7425" max="7425" width="42.85546875" style="3" hidden="1"/>
    <col min="7426" max="7426" width="10.42578125" style="3" hidden="1"/>
    <col min="7427" max="7427" width="20.42578125" style="3" hidden="1"/>
    <col min="7428" max="7428" width="17.140625" style="3" hidden="1"/>
    <col min="7429" max="7431" width="20.42578125" style="3" hidden="1"/>
    <col min="7432" max="7680" width="9.140625" style="3" hidden="1"/>
    <col min="7681" max="7681" width="42.85546875" style="3" hidden="1"/>
    <col min="7682" max="7682" width="10.42578125" style="3" hidden="1"/>
    <col min="7683" max="7683" width="20.42578125" style="3" hidden="1"/>
    <col min="7684" max="7684" width="17.140625" style="3" hidden="1"/>
    <col min="7685" max="7687" width="20.42578125" style="3" hidden="1"/>
    <col min="7688" max="7936" width="9.140625" style="3" hidden="1"/>
    <col min="7937" max="7937" width="42.85546875" style="3" hidden="1"/>
    <col min="7938" max="7938" width="10.42578125" style="3" hidden="1"/>
    <col min="7939" max="7939" width="20.42578125" style="3" hidden="1"/>
    <col min="7940" max="7940" width="17.140625" style="3" hidden="1"/>
    <col min="7941" max="7943" width="20.42578125" style="3" hidden="1"/>
    <col min="7944" max="8192" width="9.140625" style="3" hidden="1"/>
    <col min="8193" max="8193" width="42.85546875" style="3" hidden="1"/>
    <col min="8194" max="8194" width="10.42578125" style="3" hidden="1"/>
    <col min="8195" max="8195" width="20.42578125" style="3" hidden="1"/>
    <col min="8196" max="8196" width="17.140625" style="3" hidden="1"/>
    <col min="8197" max="8199" width="20.42578125" style="3" hidden="1"/>
    <col min="8200" max="8448" width="9.140625" style="3" hidden="1"/>
    <col min="8449" max="8449" width="42.85546875" style="3" hidden="1"/>
    <col min="8450" max="8450" width="10.42578125" style="3" hidden="1"/>
    <col min="8451" max="8451" width="20.42578125" style="3" hidden="1"/>
    <col min="8452" max="8452" width="17.140625" style="3" hidden="1"/>
    <col min="8453" max="8455" width="20.42578125" style="3" hidden="1"/>
    <col min="8456" max="8704" width="9.140625" style="3" hidden="1"/>
    <col min="8705" max="8705" width="42.85546875" style="3" hidden="1"/>
    <col min="8706" max="8706" width="10.42578125" style="3" hidden="1"/>
    <col min="8707" max="8707" width="20.42578125" style="3" hidden="1"/>
    <col min="8708" max="8708" width="17.140625" style="3" hidden="1"/>
    <col min="8709" max="8711" width="20.42578125" style="3" hidden="1"/>
    <col min="8712" max="8960" width="9.140625" style="3" hidden="1"/>
    <col min="8961" max="8961" width="42.85546875" style="3" hidden="1"/>
    <col min="8962" max="8962" width="10.42578125" style="3" hidden="1"/>
    <col min="8963" max="8963" width="20.42578125" style="3" hidden="1"/>
    <col min="8964" max="8964" width="17.140625" style="3" hidden="1"/>
    <col min="8965" max="8967" width="20.42578125" style="3" hidden="1"/>
    <col min="8968" max="9216" width="9.140625" style="3" hidden="1"/>
    <col min="9217" max="9217" width="42.85546875" style="3" hidden="1"/>
    <col min="9218" max="9218" width="10.42578125" style="3" hidden="1"/>
    <col min="9219" max="9219" width="20.42578125" style="3" hidden="1"/>
    <col min="9220" max="9220" width="17.140625" style="3" hidden="1"/>
    <col min="9221" max="9223" width="20.42578125" style="3" hidden="1"/>
    <col min="9224" max="9472" width="9.140625" style="3" hidden="1"/>
    <col min="9473" max="9473" width="42.85546875" style="3" hidden="1"/>
    <col min="9474" max="9474" width="10.42578125" style="3" hidden="1"/>
    <col min="9475" max="9475" width="20.42578125" style="3" hidden="1"/>
    <col min="9476" max="9476" width="17.140625" style="3" hidden="1"/>
    <col min="9477" max="9479" width="20.42578125" style="3" hidden="1"/>
    <col min="9480" max="9728" width="9.140625" style="3" hidden="1"/>
    <col min="9729" max="9729" width="42.85546875" style="3" hidden="1"/>
    <col min="9730" max="9730" width="10.42578125" style="3" hidden="1"/>
    <col min="9731" max="9731" width="20.42578125" style="3" hidden="1"/>
    <col min="9732" max="9732" width="17.140625" style="3" hidden="1"/>
    <col min="9733" max="9735" width="20.42578125" style="3" hidden="1"/>
    <col min="9736" max="9984" width="9.140625" style="3" hidden="1"/>
    <col min="9985" max="9985" width="42.85546875" style="3" hidden="1"/>
    <col min="9986" max="9986" width="10.42578125" style="3" hidden="1"/>
    <col min="9987" max="9987" width="20.42578125" style="3" hidden="1"/>
    <col min="9988" max="9988" width="17.140625" style="3" hidden="1"/>
    <col min="9989" max="9991" width="20.42578125" style="3" hidden="1"/>
    <col min="9992" max="10240" width="9.140625" style="3" hidden="1"/>
    <col min="10241" max="10241" width="42.85546875" style="3" hidden="1"/>
    <col min="10242" max="10242" width="10.42578125" style="3" hidden="1"/>
    <col min="10243" max="10243" width="20.42578125" style="3" hidden="1"/>
    <col min="10244" max="10244" width="17.140625" style="3" hidden="1"/>
    <col min="10245" max="10247" width="20.42578125" style="3" hidden="1"/>
    <col min="10248" max="10496" width="9.140625" style="3" hidden="1"/>
    <col min="10497" max="10497" width="42.85546875" style="3" hidden="1"/>
    <col min="10498" max="10498" width="10.42578125" style="3" hidden="1"/>
    <col min="10499" max="10499" width="20.42578125" style="3" hidden="1"/>
    <col min="10500" max="10500" width="17.140625" style="3" hidden="1"/>
    <col min="10501" max="10503" width="20.42578125" style="3" hidden="1"/>
    <col min="10504" max="10752" width="9.140625" style="3" hidden="1"/>
    <col min="10753" max="10753" width="42.85546875" style="3" hidden="1"/>
    <col min="10754" max="10754" width="10.42578125" style="3" hidden="1"/>
    <col min="10755" max="10755" width="20.42578125" style="3" hidden="1"/>
    <col min="10756" max="10756" width="17.140625" style="3" hidden="1"/>
    <col min="10757" max="10759" width="20.42578125" style="3" hidden="1"/>
    <col min="10760" max="11008" width="9.140625" style="3" hidden="1"/>
    <col min="11009" max="11009" width="42.85546875" style="3" hidden="1"/>
    <col min="11010" max="11010" width="10.42578125" style="3" hidden="1"/>
    <col min="11011" max="11011" width="20.42578125" style="3" hidden="1"/>
    <col min="11012" max="11012" width="17.140625" style="3" hidden="1"/>
    <col min="11013" max="11015" width="20.42578125" style="3" hidden="1"/>
    <col min="11016" max="11264" width="9.140625" style="3" hidden="1"/>
    <col min="11265" max="11265" width="42.85546875" style="3" hidden="1"/>
    <col min="11266" max="11266" width="10.42578125" style="3" hidden="1"/>
    <col min="11267" max="11267" width="20.42578125" style="3" hidden="1"/>
    <col min="11268" max="11268" width="17.140625" style="3" hidden="1"/>
    <col min="11269" max="11271" width="20.42578125" style="3" hidden="1"/>
    <col min="11272" max="11520" width="9.140625" style="3" hidden="1"/>
    <col min="11521" max="11521" width="42.85546875" style="3" hidden="1"/>
    <col min="11522" max="11522" width="10.42578125" style="3" hidden="1"/>
    <col min="11523" max="11523" width="20.42578125" style="3" hidden="1"/>
    <col min="11524" max="11524" width="17.140625" style="3" hidden="1"/>
    <col min="11525" max="11527" width="20.42578125" style="3" hidden="1"/>
    <col min="11528" max="11776" width="9.140625" style="3" hidden="1"/>
    <col min="11777" max="11777" width="42.85546875" style="3" hidden="1"/>
    <col min="11778" max="11778" width="10.42578125" style="3" hidden="1"/>
    <col min="11779" max="11779" width="20.42578125" style="3" hidden="1"/>
    <col min="11780" max="11780" width="17.140625" style="3" hidden="1"/>
    <col min="11781" max="11783" width="20.42578125" style="3" hidden="1"/>
    <col min="11784" max="12032" width="9.140625" style="3" hidden="1"/>
    <col min="12033" max="12033" width="42.85546875" style="3" hidden="1"/>
    <col min="12034" max="12034" width="10.42578125" style="3" hidden="1"/>
    <col min="12035" max="12035" width="20.42578125" style="3" hidden="1"/>
    <col min="12036" max="12036" width="17.140625" style="3" hidden="1"/>
    <col min="12037" max="12039" width="20.42578125" style="3" hidden="1"/>
    <col min="12040" max="12288" width="9.140625" style="3" hidden="1"/>
    <col min="12289" max="12289" width="42.85546875" style="3" hidden="1"/>
    <col min="12290" max="12290" width="10.42578125" style="3" hidden="1"/>
    <col min="12291" max="12291" width="20.42578125" style="3" hidden="1"/>
    <col min="12292" max="12292" width="17.140625" style="3" hidden="1"/>
    <col min="12293" max="12295" width="20.42578125" style="3" hidden="1"/>
    <col min="12296" max="12544" width="9.140625" style="3" hidden="1"/>
    <col min="12545" max="12545" width="42.85546875" style="3" hidden="1"/>
    <col min="12546" max="12546" width="10.42578125" style="3" hidden="1"/>
    <col min="12547" max="12547" width="20.42578125" style="3" hidden="1"/>
    <col min="12548" max="12548" width="17.140625" style="3" hidden="1"/>
    <col min="12549" max="12551" width="20.42578125" style="3" hidden="1"/>
    <col min="12552" max="12800" width="9.140625" style="3" hidden="1"/>
    <col min="12801" max="12801" width="42.85546875" style="3" hidden="1"/>
    <col min="12802" max="12802" width="10.42578125" style="3" hidden="1"/>
    <col min="12803" max="12803" width="20.42578125" style="3" hidden="1"/>
    <col min="12804" max="12804" width="17.140625" style="3" hidden="1"/>
    <col min="12805" max="12807" width="20.42578125" style="3" hidden="1"/>
    <col min="12808" max="13056" width="9.140625" style="3" hidden="1"/>
    <col min="13057" max="13057" width="42.85546875" style="3" hidden="1"/>
    <col min="13058" max="13058" width="10.42578125" style="3" hidden="1"/>
    <col min="13059" max="13059" width="20.42578125" style="3" hidden="1"/>
    <col min="13060" max="13060" width="17.140625" style="3" hidden="1"/>
    <col min="13061" max="13063" width="20.42578125" style="3" hidden="1"/>
    <col min="13064" max="13312" width="9.140625" style="3" hidden="1"/>
    <col min="13313" max="13313" width="42.85546875" style="3" hidden="1"/>
    <col min="13314" max="13314" width="10.42578125" style="3" hidden="1"/>
    <col min="13315" max="13315" width="20.42578125" style="3" hidden="1"/>
    <col min="13316" max="13316" width="17.140625" style="3" hidden="1"/>
    <col min="13317" max="13319" width="20.42578125" style="3" hidden="1"/>
    <col min="13320" max="13568" width="9.140625" style="3" hidden="1"/>
    <col min="13569" max="13569" width="42.85546875" style="3" hidden="1"/>
    <col min="13570" max="13570" width="10.42578125" style="3" hidden="1"/>
    <col min="13571" max="13571" width="20.42578125" style="3" hidden="1"/>
    <col min="13572" max="13572" width="17.140625" style="3" hidden="1"/>
    <col min="13573" max="13575" width="20.42578125" style="3" hidden="1"/>
    <col min="13576" max="13824" width="9.140625" style="3" hidden="1"/>
    <col min="13825" max="13825" width="42.85546875" style="3" hidden="1"/>
    <col min="13826" max="13826" width="10.42578125" style="3" hidden="1"/>
    <col min="13827" max="13827" width="20.42578125" style="3" hidden="1"/>
    <col min="13828" max="13828" width="17.140625" style="3" hidden="1"/>
    <col min="13829" max="13831" width="20.42578125" style="3" hidden="1"/>
    <col min="13832" max="14080" width="9.140625" style="3" hidden="1"/>
    <col min="14081" max="14081" width="42.85546875" style="3" hidden="1"/>
    <col min="14082" max="14082" width="10.42578125" style="3" hidden="1"/>
    <col min="14083" max="14083" width="20.42578125" style="3" hidden="1"/>
    <col min="14084" max="14084" width="17.140625" style="3" hidden="1"/>
    <col min="14085" max="14087" width="20.42578125" style="3" hidden="1"/>
    <col min="14088" max="14336" width="9.140625" style="3" hidden="1"/>
    <col min="14337" max="14337" width="42.85546875" style="3" hidden="1"/>
    <col min="14338" max="14338" width="10.42578125" style="3" hidden="1"/>
    <col min="14339" max="14339" width="20.42578125" style="3" hidden="1"/>
    <col min="14340" max="14340" width="17.140625" style="3" hidden="1"/>
    <col min="14341" max="14343" width="20.42578125" style="3" hidden="1"/>
    <col min="14344" max="14592" width="9.140625" style="3" hidden="1"/>
    <col min="14593" max="14593" width="42.85546875" style="3" hidden="1"/>
    <col min="14594" max="14594" width="10.42578125" style="3" hidden="1"/>
    <col min="14595" max="14595" width="20.42578125" style="3" hidden="1"/>
    <col min="14596" max="14596" width="17.140625" style="3" hidden="1"/>
    <col min="14597" max="14599" width="20.42578125" style="3" hidden="1"/>
    <col min="14600" max="14848" width="9.140625" style="3" hidden="1"/>
    <col min="14849" max="14849" width="42.85546875" style="3" hidden="1"/>
    <col min="14850" max="14850" width="10.42578125" style="3" hidden="1"/>
    <col min="14851" max="14851" width="20.42578125" style="3" hidden="1"/>
    <col min="14852" max="14852" width="17.140625" style="3" hidden="1"/>
    <col min="14853" max="14855" width="20.42578125" style="3" hidden="1"/>
    <col min="14856" max="15104" width="9.140625" style="3" hidden="1"/>
    <col min="15105" max="15105" width="42.85546875" style="3" hidden="1"/>
    <col min="15106" max="15106" width="10.42578125" style="3" hidden="1"/>
    <col min="15107" max="15107" width="20.42578125" style="3" hidden="1"/>
    <col min="15108" max="15108" width="17.140625" style="3" hidden="1"/>
    <col min="15109" max="15111" width="20.42578125" style="3" hidden="1"/>
    <col min="15112" max="15360" width="9.140625" style="3" hidden="1"/>
    <col min="15361" max="15361" width="42.85546875" style="3" hidden="1"/>
    <col min="15362" max="15362" width="10.42578125" style="3" hidden="1"/>
    <col min="15363" max="15363" width="20.42578125" style="3" hidden="1"/>
    <col min="15364" max="15364" width="17.140625" style="3" hidden="1"/>
    <col min="15365" max="15367" width="20.42578125" style="3" hidden="1"/>
    <col min="15368" max="15616" width="9.140625" style="3" hidden="1"/>
    <col min="15617" max="15617" width="42.85546875" style="3" hidden="1"/>
    <col min="15618" max="15618" width="10.42578125" style="3" hidden="1"/>
    <col min="15619" max="15619" width="20.42578125" style="3" hidden="1"/>
    <col min="15620" max="15620" width="17.140625" style="3" hidden="1"/>
    <col min="15621" max="15623" width="20.42578125" style="3" hidden="1"/>
    <col min="15624" max="15872" width="9.140625" style="3" hidden="1"/>
    <col min="15873" max="15873" width="42.85546875" style="3" hidden="1"/>
    <col min="15874" max="15874" width="10.42578125" style="3" hidden="1"/>
    <col min="15875" max="15875" width="20.42578125" style="3" hidden="1"/>
    <col min="15876" max="15876" width="17.140625" style="3" hidden="1"/>
    <col min="15877" max="15879" width="20.42578125" style="3" hidden="1"/>
    <col min="15880" max="16128" width="9.140625" style="3" hidden="1"/>
    <col min="16129" max="16129" width="42.85546875" style="3" hidden="1"/>
    <col min="16130" max="16130" width="10.42578125" style="3" hidden="1"/>
    <col min="16131" max="16131" width="20.42578125" style="3" hidden="1"/>
    <col min="16132" max="16132" width="17.140625" style="3" hidden="1"/>
    <col min="16133" max="16135" width="20.42578125" style="3" hidden="1"/>
    <col min="16136" max="16384" width="9.140625" style="3" hidden="1"/>
  </cols>
  <sheetData>
    <row r="1" spans="1:7" s="5" customFormat="1" ht="20.100000000000001" customHeight="1">
      <c r="A1" s="5" t="s">
        <v>349</v>
      </c>
    </row>
    <row r="2" spans="1:7" s="6" customFormat="1" ht="20.100000000000001" customHeight="1">
      <c r="A2" s="6" t="s">
        <v>350</v>
      </c>
    </row>
    <row r="3" spans="1:7" ht="25.5">
      <c r="A3" s="50" t="s">
        <v>351</v>
      </c>
      <c r="B3" s="50" t="s">
        <v>352</v>
      </c>
      <c r="C3" s="50" t="s">
        <v>353</v>
      </c>
      <c r="D3" s="50" t="s">
        <v>354</v>
      </c>
      <c r="E3" s="50" t="s">
        <v>355</v>
      </c>
      <c r="F3" s="50" t="s">
        <v>356</v>
      </c>
      <c r="G3" s="50" t="s">
        <v>357</v>
      </c>
    </row>
    <row r="4" spans="1:7">
      <c r="A4" s="51" t="s">
        <v>358</v>
      </c>
      <c r="B4" s="51" t="s">
        <v>359</v>
      </c>
      <c r="C4" s="51" t="s">
        <v>360</v>
      </c>
      <c r="D4" s="52">
        <v>17403</v>
      </c>
      <c r="E4" s="52">
        <v>384981</v>
      </c>
      <c r="F4" s="53">
        <v>44688.6</v>
      </c>
      <c r="G4" s="54">
        <v>11.608001</v>
      </c>
    </row>
    <row r="5" spans="1:7">
      <c r="A5" s="51" t="s">
        <v>361</v>
      </c>
      <c r="B5" s="51" t="s">
        <v>359</v>
      </c>
      <c r="C5" s="51" t="s">
        <v>360</v>
      </c>
      <c r="D5" s="52">
        <v>8168</v>
      </c>
      <c r="E5" s="52">
        <v>64407</v>
      </c>
      <c r="F5" s="53">
        <v>17068</v>
      </c>
      <c r="G5" s="54">
        <v>26.500225</v>
      </c>
    </row>
    <row r="6" spans="1:7">
      <c r="A6" s="51" t="s">
        <v>362</v>
      </c>
      <c r="B6" s="51" t="s">
        <v>359</v>
      </c>
      <c r="C6" s="51" t="s">
        <v>363</v>
      </c>
      <c r="D6" s="52">
        <v>11513</v>
      </c>
      <c r="E6" s="52">
        <v>120835</v>
      </c>
      <c r="F6" s="53">
        <v>53906.3</v>
      </c>
      <c r="G6" s="54">
        <v>44.611494999999998</v>
      </c>
    </row>
    <row r="7" spans="1:7">
      <c r="A7" s="51" t="s">
        <v>364</v>
      </c>
      <c r="B7" s="51" t="s">
        <v>359</v>
      </c>
      <c r="C7" s="51" t="s">
        <v>365</v>
      </c>
      <c r="D7" s="52">
        <v>31291</v>
      </c>
      <c r="E7" s="52">
        <v>732828</v>
      </c>
      <c r="F7" s="53">
        <v>121486.1</v>
      </c>
      <c r="G7" s="54">
        <v>16.57771</v>
      </c>
    </row>
    <row r="8" spans="1:7">
      <c r="A8" s="51" t="s">
        <v>366</v>
      </c>
      <c r="B8" s="51" t="s">
        <v>359</v>
      </c>
      <c r="C8" s="51" t="s">
        <v>363</v>
      </c>
      <c r="D8" s="52">
        <v>112593</v>
      </c>
      <c r="E8" s="52">
        <v>1212687</v>
      </c>
      <c r="F8" s="53">
        <v>226490.8</v>
      </c>
      <c r="G8" s="54">
        <v>18.676773000000001</v>
      </c>
    </row>
    <row r="9" spans="1:7">
      <c r="A9" s="51" t="s">
        <v>367</v>
      </c>
      <c r="B9" s="51" t="s">
        <v>359</v>
      </c>
      <c r="C9" s="51" t="s">
        <v>363</v>
      </c>
      <c r="D9" s="52">
        <v>47059</v>
      </c>
      <c r="E9" s="52">
        <v>1221811</v>
      </c>
      <c r="F9" s="53">
        <v>236609</v>
      </c>
      <c r="G9" s="54">
        <v>19.365434</v>
      </c>
    </row>
    <row r="10" spans="1:7">
      <c r="A10" s="51" t="s">
        <v>368</v>
      </c>
      <c r="B10" s="51" t="s">
        <v>359</v>
      </c>
      <c r="C10" s="51" t="s">
        <v>363</v>
      </c>
      <c r="D10" s="52">
        <v>32511</v>
      </c>
      <c r="E10" s="52">
        <v>437105</v>
      </c>
      <c r="F10" s="53">
        <v>103146.7</v>
      </c>
      <c r="G10" s="54">
        <v>23.597694000000001</v>
      </c>
    </row>
    <row r="11" spans="1:7">
      <c r="A11" s="51" t="s">
        <v>369</v>
      </c>
      <c r="B11" s="51" t="s">
        <v>359</v>
      </c>
      <c r="C11" s="51" t="s">
        <v>365</v>
      </c>
      <c r="D11" s="52">
        <v>7856</v>
      </c>
      <c r="E11" s="52">
        <v>166832</v>
      </c>
      <c r="F11" s="53">
        <v>18488.7</v>
      </c>
      <c r="G11" s="54">
        <v>11.082226</v>
      </c>
    </row>
    <row r="12" spans="1:7">
      <c r="A12" s="51" t="s">
        <v>370</v>
      </c>
      <c r="B12" s="51" t="s">
        <v>359</v>
      </c>
      <c r="C12" s="51" t="s">
        <v>363</v>
      </c>
      <c r="D12" s="52">
        <v>6086</v>
      </c>
      <c r="E12" s="52">
        <v>139401</v>
      </c>
      <c r="F12" s="53">
        <v>22998</v>
      </c>
      <c r="G12" s="54">
        <v>16.497730000000001</v>
      </c>
    </row>
    <row r="13" spans="1:7">
      <c r="A13" s="51" t="s">
        <v>371</v>
      </c>
      <c r="B13" s="51" t="s">
        <v>359</v>
      </c>
      <c r="C13" s="51" t="s">
        <v>363</v>
      </c>
      <c r="D13" s="52">
        <v>1293</v>
      </c>
      <c r="E13" s="52">
        <v>18915</v>
      </c>
      <c r="F13" s="53">
        <v>7374.6</v>
      </c>
      <c r="G13" s="54">
        <v>38.988104999999997</v>
      </c>
    </row>
    <row r="14" spans="1:7">
      <c r="A14" s="51" t="s">
        <v>372</v>
      </c>
      <c r="B14" s="51" t="s">
        <v>359</v>
      </c>
      <c r="C14" s="51" t="s">
        <v>363</v>
      </c>
      <c r="D14" s="52">
        <v>66667</v>
      </c>
      <c r="E14" s="52">
        <v>751476</v>
      </c>
      <c r="F14" s="53">
        <v>153435.20000000001</v>
      </c>
      <c r="G14" s="54">
        <v>20.417843999999999</v>
      </c>
    </row>
    <row r="15" spans="1:7">
      <c r="A15" s="51" t="s">
        <v>373</v>
      </c>
      <c r="B15" s="51" t="s">
        <v>359</v>
      </c>
      <c r="C15" s="51" t="s">
        <v>360</v>
      </c>
      <c r="D15" s="52">
        <v>165</v>
      </c>
      <c r="E15" s="52">
        <v>53030</v>
      </c>
      <c r="F15" s="53">
        <v>11562</v>
      </c>
      <c r="G15" s="54">
        <v>21.802752999999999</v>
      </c>
    </row>
    <row r="16" spans="1:7">
      <c r="A16" s="51" t="s">
        <v>374</v>
      </c>
      <c r="B16" s="51" t="s">
        <v>375</v>
      </c>
      <c r="C16" s="51" t="s">
        <v>360</v>
      </c>
      <c r="D16" s="52">
        <v>1504744</v>
      </c>
      <c r="E16" s="52">
        <v>50603071</v>
      </c>
      <c r="F16" s="53">
        <v>5212950.3</v>
      </c>
      <c r="G16" s="54">
        <v>10.301648</v>
      </c>
    </row>
    <row r="17" spans="1:7">
      <c r="A17" s="51" t="s">
        <v>376</v>
      </c>
      <c r="B17" s="51" t="s">
        <v>375</v>
      </c>
      <c r="C17" s="51" t="s">
        <v>365</v>
      </c>
      <c r="D17" s="52">
        <v>10395</v>
      </c>
      <c r="E17" s="52">
        <v>593337</v>
      </c>
      <c r="F17" s="53">
        <v>45079</v>
      </c>
      <c r="G17" s="54">
        <v>7.5975372999999999</v>
      </c>
    </row>
    <row r="18" spans="1:7">
      <c r="A18" s="51" t="s">
        <v>377</v>
      </c>
      <c r="B18" s="51" t="s">
        <v>375</v>
      </c>
      <c r="C18" s="51" t="s">
        <v>363</v>
      </c>
      <c r="D18" s="52">
        <v>15843</v>
      </c>
      <c r="E18" s="52">
        <v>293501</v>
      </c>
      <c r="F18" s="53">
        <v>31773</v>
      </c>
      <c r="G18" s="54">
        <v>10.825517</v>
      </c>
    </row>
    <row r="19" spans="1:7">
      <c r="A19" s="51" t="s">
        <v>378</v>
      </c>
      <c r="B19" s="51" t="s">
        <v>375</v>
      </c>
      <c r="C19" s="51" t="s">
        <v>363</v>
      </c>
      <c r="D19" s="52">
        <v>80079</v>
      </c>
      <c r="E19" s="52">
        <v>1441005</v>
      </c>
      <c r="F19" s="53">
        <v>157176</v>
      </c>
      <c r="G19" s="54">
        <v>10.907387999999999</v>
      </c>
    </row>
    <row r="20" spans="1:7">
      <c r="A20" s="51" t="s">
        <v>379</v>
      </c>
      <c r="B20" s="51" t="s">
        <v>375</v>
      </c>
      <c r="C20" s="51" t="s">
        <v>363</v>
      </c>
      <c r="D20" s="52">
        <v>26593</v>
      </c>
      <c r="E20" s="52">
        <v>366205</v>
      </c>
      <c r="F20" s="53">
        <v>40250</v>
      </c>
      <c r="G20" s="54">
        <v>10.991111999999999</v>
      </c>
    </row>
    <row r="21" spans="1:7">
      <c r="A21" s="51" t="s">
        <v>380</v>
      </c>
      <c r="B21" s="51" t="s">
        <v>375</v>
      </c>
      <c r="C21" s="51" t="s">
        <v>363</v>
      </c>
      <c r="D21" s="52">
        <v>43959</v>
      </c>
      <c r="E21" s="52">
        <v>683698</v>
      </c>
      <c r="F21" s="53">
        <v>90124</v>
      </c>
      <c r="G21" s="54">
        <v>13.181843000000001</v>
      </c>
    </row>
    <row r="22" spans="1:7">
      <c r="A22" s="51" t="s">
        <v>381</v>
      </c>
      <c r="B22" s="51" t="s">
        <v>375</v>
      </c>
      <c r="C22" s="51" t="s">
        <v>363</v>
      </c>
      <c r="D22" s="52">
        <v>24715</v>
      </c>
      <c r="E22" s="52">
        <v>446666</v>
      </c>
      <c r="F22" s="53">
        <v>54638</v>
      </c>
      <c r="G22" s="54">
        <v>12.232405999999999</v>
      </c>
    </row>
    <row r="23" spans="1:7">
      <c r="A23" s="51" t="s">
        <v>382</v>
      </c>
      <c r="B23" s="51" t="s">
        <v>375</v>
      </c>
      <c r="C23" s="51" t="s">
        <v>365</v>
      </c>
      <c r="D23" s="52">
        <v>4699</v>
      </c>
      <c r="E23" s="52">
        <v>377860</v>
      </c>
      <c r="F23" s="53">
        <v>27881</v>
      </c>
      <c r="G23" s="54">
        <v>7.3786588000000002</v>
      </c>
    </row>
    <row r="24" spans="1:7">
      <c r="A24" s="51" t="s">
        <v>383</v>
      </c>
      <c r="B24" s="51" t="s">
        <v>375</v>
      </c>
      <c r="C24" s="51" t="s">
        <v>365</v>
      </c>
      <c r="D24" s="52">
        <v>50301</v>
      </c>
      <c r="E24" s="52">
        <v>1211084</v>
      </c>
      <c r="F24" s="53">
        <v>114938</v>
      </c>
      <c r="G24" s="54">
        <v>9.4905059999999999</v>
      </c>
    </row>
    <row r="25" spans="1:7">
      <c r="A25" s="51" t="s">
        <v>384</v>
      </c>
      <c r="B25" s="51" t="s">
        <v>375</v>
      </c>
      <c r="C25" s="51" t="s">
        <v>365</v>
      </c>
      <c r="D25" s="52">
        <v>11231</v>
      </c>
      <c r="E25" s="52">
        <v>274731</v>
      </c>
      <c r="F25" s="53">
        <v>29423</v>
      </c>
      <c r="G25" s="54">
        <v>10.709749</v>
      </c>
    </row>
    <row r="26" spans="1:7">
      <c r="A26" s="51" t="s">
        <v>385</v>
      </c>
      <c r="B26" s="51" t="s">
        <v>375</v>
      </c>
      <c r="C26" s="51" t="s">
        <v>365</v>
      </c>
      <c r="D26" s="52">
        <v>775</v>
      </c>
      <c r="E26" s="52">
        <v>21523</v>
      </c>
      <c r="F26" s="53">
        <v>2154</v>
      </c>
      <c r="G26" s="54">
        <v>10.007899</v>
      </c>
    </row>
    <row r="27" spans="1:7">
      <c r="A27" s="51" t="s">
        <v>386</v>
      </c>
      <c r="B27" s="51" t="s">
        <v>375</v>
      </c>
      <c r="C27" s="51" t="s">
        <v>365</v>
      </c>
      <c r="D27" s="52">
        <v>31092</v>
      </c>
      <c r="E27" s="52">
        <v>943498</v>
      </c>
      <c r="F27" s="53">
        <v>87121.1</v>
      </c>
      <c r="G27" s="54">
        <v>9.2338404999999995</v>
      </c>
    </row>
    <row r="28" spans="1:7">
      <c r="A28" s="51" t="s">
        <v>387</v>
      </c>
      <c r="B28" s="51" t="s">
        <v>375</v>
      </c>
      <c r="C28" s="51" t="s">
        <v>365</v>
      </c>
      <c r="D28" s="52">
        <v>50466</v>
      </c>
      <c r="E28" s="52">
        <v>1098482</v>
      </c>
      <c r="F28" s="53">
        <v>114304</v>
      </c>
      <c r="G28" s="54">
        <v>10.405633</v>
      </c>
    </row>
    <row r="29" spans="1:7">
      <c r="A29" s="51" t="s">
        <v>388</v>
      </c>
      <c r="B29" s="51" t="s">
        <v>375</v>
      </c>
      <c r="C29" s="51" t="s">
        <v>365</v>
      </c>
      <c r="D29" s="52">
        <v>5606</v>
      </c>
      <c r="E29" s="52">
        <v>139404</v>
      </c>
      <c r="F29" s="53">
        <v>13941</v>
      </c>
      <c r="G29" s="54">
        <v>10.00043</v>
      </c>
    </row>
    <row r="30" spans="1:7">
      <c r="A30" s="51" t="s">
        <v>389</v>
      </c>
      <c r="B30" s="51" t="s">
        <v>375</v>
      </c>
      <c r="C30" s="51" t="s">
        <v>365</v>
      </c>
      <c r="D30" s="52">
        <v>190013</v>
      </c>
      <c r="E30" s="52">
        <v>4920917</v>
      </c>
      <c r="F30" s="53">
        <v>478456</v>
      </c>
      <c r="G30" s="54">
        <v>9.7229033000000005</v>
      </c>
    </row>
    <row r="31" spans="1:7">
      <c r="A31" s="51" t="s">
        <v>390</v>
      </c>
      <c r="B31" s="51" t="s">
        <v>375</v>
      </c>
      <c r="C31" s="51" t="s">
        <v>365</v>
      </c>
      <c r="D31" s="52">
        <v>8604</v>
      </c>
      <c r="E31" s="52">
        <v>284314</v>
      </c>
      <c r="F31" s="53">
        <v>27695</v>
      </c>
      <c r="G31" s="54">
        <v>9.7409905999999999</v>
      </c>
    </row>
    <row r="32" spans="1:7">
      <c r="A32" s="51" t="s">
        <v>391</v>
      </c>
      <c r="B32" s="51" t="s">
        <v>375</v>
      </c>
      <c r="C32" s="51" t="s">
        <v>365</v>
      </c>
      <c r="D32" s="52">
        <v>13548</v>
      </c>
      <c r="E32" s="52">
        <v>428618</v>
      </c>
      <c r="F32" s="53">
        <v>44052</v>
      </c>
      <c r="G32" s="54">
        <v>10.277683</v>
      </c>
    </row>
    <row r="33" spans="1:7">
      <c r="A33" s="51" t="s">
        <v>392</v>
      </c>
      <c r="B33" s="51" t="s">
        <v>375</v>
      </c>
      <c r="C33" s="51" t="s">
        <v>365</v>
      </c>
      <c r="D33" s="52">
        <v>5084</v>
      </c>
      <c r="E33" s="52">
        <v>126095</v>
      </c>
      <c r="F33" s="53">
        <v>14029</v>
      </c>
      <c r="G33" s="54">
        <v>11.125738999999999</v>
      </c>
    </row>
    <row r="34" spans="1:7">
      <c r="A34" s="51" t="s">
        <v>393</v>
      </c>
      <c r="B34" s="51" t="s">
        <v>375</v>
      </c>
      <c r="C34" s="51" t="s">
        <v>365</v>
      </c>
      <c r="D34" s="52">
        <v>8377</v>
      </c>
      <c r="E34" s="52">
        <v>304375</v>
      </c>
      <c r="F34" s="53">
        <v>29106</v>
      </c>
      <c r="G34" s="54">
        <v>9.5625461999999999</v>
      </c>
    </row>
    <row r="35" spans="1:7">
      <c r="A35" s="51" t="s">
        <v>394</v>
      </c>
      <c r="B35" s="51" t="s">
        <v>375</v>
      </c>
      <c r="C35" s="51" t="s">
        <v>365</v>
      </c>
      <c r="D35" s="52">
        <v>2743</v>
      </c>
      <c r="E35" s="52">
        <v>63731</v>
      </c>
      <c r="F35" s="53">
        <v>7626</v>
      </c>
      <c r="G35" s="54">
        <v>11.965919</v>
      </c>
    </row>
    <row r="36" spans="1:7">
      <c r="A36" s="51" t="s">
        <v>395</v>
      </c>
      <c r="B36" s="51" t="s">
        <v>375</v>
      </c>
      <c r="C36" s="51" t="s">
        <v>365</v>
      </c>
      <c r="D36" s="52">
        <v>8074</v>
      </c>
      <c r="E36" s="52">
        <v>416264</v>
      </c>
      <c r="F36" s="53">
        <v>30294</v>
      </c>
      <c r="G36" s="54">
        <v>7.2775930999999998</v>
      </c>
    </row>
    <row r="37" spans="1:7">
      <c r="A37" s="51" t="s">
        <v>396</v>
      </c>
      <c r="B37" s="51" t="s">
        <v>375</v>
      </c>
      <c r="C37" s="51" t="s">
        <v>365</v>
      </c>
      <c r="D37" s="52">
        <v>4903</v>
      </c>
      <c r="E37" s="52">
        <v>91528</v>
      </c>
      <c r="F37" s="53">
        <v>10152</v>
      </c>
      <c r="G37" s="54">
        <v>11.091688</v>
      </c>
    </row>
    <row r="38" spans="1:7">
      <c r="A38" s="51" t="s">
        <v>397</v>
      </c>
      <c r="B38" s="51" t="s">
        <v>375</v>
      </c>
      <c r="C38" s="51" t="s">
        <v>363</v>
      </c>
      <c r="D38" s="52">
        <v>20399</v>
      </c>
      <c r="E38" s="52">
        <v>260209</v>
      </c>
      <c r="F38" s="53">
        <v>33341</v>
      </c>
      <c r="G38" s="54">
        <v>12.813162</v>
      </c>
    </row>
    <row r="39" spans="1:7">
      <c r="A39" s="51" t="s">
        <v>398</v>
      </c>
      <c r="B39" s="51" t="s">
        <v>375</v>
      </c>
      <c r="C39" s="51" t="s">
        <v>363</v>
      </c>
      <c r="D39" s="52">
        <v>17248</v>
      </c>
      <c r="E39" s="52">
        <v>299581</v>
      </c>
      <c r="F39" s="53">
        <v>39050</v>
      </c>
      <c r="G39" s="54">
        <v>13.034872</v>
      </c>
    </row>
    <row r="40" spans="1:7">
      <c r="A40" s="51" t="s">
        <v>399</v>
      </c>
      <c r="B40" s="51" t="s">
        <v>375</v>
      </c>
      <c r="C40" s="51" t="s">
        <v>363</v>
      </c>
      <c r="D40" s="52">
        <v>23613</v>
      </c>
      <c r="E40" s="52">
        <v>382184</v>
      </c>
      <c r="F40" s="53">
        <v>53004</v>
      </c>
      <c r="G40" s="54">
        <v>13.868712</v>
      </c>
    </row>
    <row r="41" spans="1:7">
      <c r="A41" s="51" t="s">
        <v>400</v>
      </c>
      <c r="B41" s="51" t="s">
        <v>375</v>
      </c>
      <c r="C41" s="51" t="s">
        <v>363</v>
      </c>
      <c r="D41" s="52">
        <v>45117</v>
      </c>
      <c r="E41" s="52">
        <v>1006172</v>
      </c>
      <c r="F41" s="53">
        <v>106480</v>
      </c>
      <c r="G41" s="54">
        <v>10.582684</v>
      </c>
    </row>
    <row r="42" spans="1:7">
      <c r="A42" s="51" t="s">
        <v>401</v>
      </c>
      <c r="B42" s="51" t="s">
        <v>375</v>
      </c>
      <c r="C42" s="51" t="s">
        <v>365</v>
      </c>
      <c r="D42" s="52">
        <v>8820</v>
      </c>
      <c r="E42" s="52">
        <v>259490</v>
      </c>
      <c r="F42" s="53">
        <v>28478</v>
      </c>
      <c r="G42" s="54">
        <v>10.974603999999999</v>
      </c>
    </row>
    <row r="43" spans="1:7">
      <c r="A43" s="51" t="s">
        <v>402</v>
      </c>
      <c r="B43" s="51" t="s">
        <v>375</v>
      </c>
      <c r="C43" s="51" t="s">
        <v>365</v>
      </c>
      <c r="D43" s="52">
        <v>26705</v>
      </c>
      <c r="E43" s="52">
        <v>1157831</v>
      </c>
      <c r="F43" s="53">
        <v>86398</v>
      </c>
      <c r="G43" s="54">
        <v>7.4620562000000001</v>
      </c>
    </row>
    <row r="44" spans="1:7">
      <c r="A44" s="51" t="s">
        <v>403</v>
      </c>
      <c r="B44" s="51" t="s">
        <v>375</v>
      </c>
      <c r="C44" s="51" t="s">
        <v>363</v>
      </c>
      <c r="D44" s="52">
        <v>672</v>
      </c>
      <c r="E44" s="52">
        <v>8674</v>
      </c>
      <c r="F44" s="53">
        <v>1418.3</v>
      </c>
      <c r="G44" s="54">
        <v>16.351164000000001</v>
      </c>
    </row>
    <row r="45" spans="1:7">
      <c r="A45" s="51" t="s">
        <v>404</v>
      </c>
      <c r="B45" s="51" t="s">
        <v>375</v>
      </c>
      <c r="C45" s="51" t="s">
        <v>363</v>
      </c>
      <c r="D45" s="52">
        <v>24922</v>
      </c>
      <c r="E45" s="52">
        <v>516126</v>
      </c>
      <c r="F45" s="53">
        <v>60854</v>
      </c>
      <c r="G45" s="54">
        <v>11.790532000000001</v>
      </c>
    </row>
    <row r="46" spans="1:7">
      <c r="A46" s="51" t="s">
        <v>405</v>
      </c>
      <c r="B46" s="51" t="s">
        <v>375</v>
      </c>
      <c r="C46" s="51" t="s">
        <v>365</v>
      </c>
      <c r="D46" s="52">
        <v>51168</v>
      </c>
      <c r="E46" s="52">
        <v>1081365</v>
      </c>
      <c r="F46" s="53">
        <v>121411</v>
      </c>
      <c r="G46" s="54">
        <v>11.227569000000001</v>
      </c>
    </row>
    <row r="47" spans="1:7">
      <c r="A47" s="51" t="s">
        <v>406</v>
      </c>
      <c r="B47" s="51" t="s">
        <v>375</v>
      </c>
      <c r="C47" s="51" t="s">
        <v>365</v>
      </c>
      <c r="D47" s="52">
        <v>8739</v>
      </c>
      <c r="E47" s="52">
        <v>305542</v>
      </c>
      <c r="F47" s="53">
        <v>29006</v>
      </c>
      <c r="G47" s="54">
        <v>9.4932938999999994</v>
      </c>
    </row>
    <row r="48" spans="1:7">
      <c r="A48" s="51" t="s">
        <v>407</v>
      </c>
      <c r="B48" s="51" t="s">
        <v>375</v>
      </c>
      <c r="C48" s="51" t="s">
        <v>363</v>
      </c>
      <c r="D48" s="52">
        <v>7780</v>
      </c>
      <c r="E48" s="52">
        <v>265174</v>
      </c>
      <c r="F48" s="53">
        <v>26453</v>
      </c>
      <c r="G48" s="54">
        <v>9.9757140999999994</v>
      </c>
    </row>
    <row r="49" spans="1:7">
      <c r="A49" s="51" t="s">
        <v>408</v>
      </c>
      <c r="B49" s="51" t="s">
        <v>375</v>
      </c>
      <c r="C49" s="51" t="s">
        <v>365</v>
      </c>
      <c r="D49" s="52">
        <v>6599</v>
      </c>
      <c r="E49" s="52">
        <v>237297</v>
      </c>
      <c r="F49" s="53">
        <v>22629</v>
      </c>
      <c r="G49" s="54">
        <v>9.5361509000000009</v>
      </c>
    </row>
    <row r="50" spans="1:7">
      <c r="A50" s="51" t="s">
        <v>409</v>
      </c>
      <c r="B50" s="51" t="s">
        <v>375</v>
      </c>
      <c r="C50" s="51" t="s">
        <v>363</v>
      </c>
      <c r="D50" s="52">
        <v>44003</v>
      </c>
      <c r="E50" s="52">
        <v>1562081</v>
      </c>
      <c r="F50" s="53">
        <v>139980</v>
      </c>
      <c r="G50" s="54">
        <v>8.9611230000000006</v>
      </c>
    </row>
    <row r="51" spans="1:7">
      <c r="A51" s="51" t="s">
        <v>410</v>
      </c>
      <c r="B51" s="51" t="s">
        <v>375</v>
      </c>
      <c r="C51" s="51" t="s">
        <v>363</v>
      </c>
      <c r="D51" s="52">
        <v>20363</v>
      </c>
      <c r="E51" s="52">
        <v>420001</v>
      </c>
      <c r="F51" s="53">
        <v>46823</v>
      </c>
      <c r="G51" s="54">
        <v>11.148307000000001</v>
      </c>
    </row>
    <row r="52" spans="1:7">
      <c r="A52" s="51" t="s">
        <v>411</v>
      </c>
      <c r="B52" s="51" t="s">
        <v>375</v>
      </c>
      <c r="C52" s="51" t="s">
        <v>363</v>
      </c>
      <c r="D52" s="52">
        <v>18666</v>
      </c>
      <c r="E52" s="52">
        <v>413456</v>
      </c>
      <c r="F52" s="53">
        <v>38874</v>
      </c>
      <c r="G52" s="54">
        <v>9.4022097000000002</v>
      </c>
    </row>
    <row r="53" spans="1:7">
      <c r="A53" s="51" t="s">
        <v>412</v>
      </c>
      <c r="B53" s="51" t="s">
        <v>375</v>
      </c>
      <c r="C53" s="51" t="s">
        <v>363</v>
      </c>
      <c r="D53" s="52">
        <v>19262</v>
      </c>
      <c r="E53" s="52">
        <v>313825</v>
      </c>
      <c r="F53" s="53">
        <v>38732.699999999997</v>
      </c>
      <c r="G53" s="54">
        <v>12.342133</v>
      </c>
    </row>
    <row r="54" spans="1:7">
      <c r="A54" s="51" t="s">
        <v>413</v>
      </c>
      <c r="B54" s="51" t="s">
        <v>375</v>
      </c>
      <c r="C54" s="51" t="s">
        <v>363</v>
      </c>
      <c r="D54" s="52">
        <v>31911</v>
      </c>
      <c r="E54" s="52">
        <v>591356</v>
      </c>
      <c r="F54" s="53">
        <v>66354</v>
      </c>
      <c r="G54" s="54">
        <v>11.220651999999999</v>
      </c>
    </row>
    <row r="55" spans="1:7">
      <c r="A55" s="51" t="s">
        <v>414</v>
      </c>
      <c r="B55" s="51" t="s">
        <v>375</v>
      </c>
      <c r="C55" s="51" t="s">
        <v>365</v>
      </c>
      <c r="D55" s="52">
        <v>19144</v>
      </c>
      <c r="E55" s="52">
        <v>690091</v>
      </c>
      <c r="F55" s="53">
        <v>57000</v>
      </c>
      <c r="G55" s="54">
        <v>8.2597801999999998</v>
      </c>
    </row>
    <row r="56" spans="1:7">
      <c r="A56" s="51" t="s">
        <v>415</v>
      </c>
      <c r="B56" s="51" t="s">
        <v>375</v>
      </c>
      <c r="C56" s="51" t="s">
        <v>363</v>
      </c>
      <c r="D56" s="52">
        <v>338</v>
      </c>
      <c r="E56" s="52">
        <v>5194</v>
      </c>
      <c r="F56" s="53">
        <v>584.29999999999995</v>
      </c>
      <c r="G56" s="54">
        <v>11.249518999999999</v>
      </c>
    </row>
    <row r="57" spans="1:7">
      <c r="A57" s="51" t="s">
        <v>416</v>
      </c>
      <c r="B57" s="51" t="s">
        <v>375</v>
      </c>
      <c r="C57" s="51" t="s">
        <v>363</v>
      </c>
      <c r="D57" s="52">
        <v>16853</v>
      </c>
      <c r="E57" s="52">
        <v>367891</v>
      </c>
      <c r="F57" s="53">
        <v>43533</v>
      </c>
      <c r="G57" s="54">
        <v>11.833124</v>
      </c>
    </row>
    <row r="58" spans="1:7">
      <c r="A58" s="51" t="s">
        <v>417</v>
      </c>
      <c r="B58" s="51" t="s">
        <v>375</v>
      </c>
      <c r="C58" s="51" t="s">
        <v>363</v>
      </c>
      <c r="D58" s="52">
        <v>22034</v>
      </c>
      <c r="E58" s="52">
        <v>462386</v>
      </c>
      <c r="F58" s="53">
        <v>49261</v>
      </c>
      <c r="G58" s="54">
        <v>10.653653</v>
      </c>
    </row>
    <row r="59" spans="1:7">
      <c r="A59" s="51" t="s">
        <v>418</v>
      </c>
      <c r="B59" s="51" t="s">
        <v>375</v>
      </c>
      <c r="C59" s="51" t="s">
        <v>363</v>
      </c>
      <c r="D59" s="52">
        <v>28112</v>
      </c>
      <c r="E59" s="52">
        <v>556876</v>
      </c>
      <c r="F59" s="53">
        <v>60055.6</v>
      </c>
      <c r="G59" s="54">
        <v>10.784376</v>
      </c>
    </row>
    <row r="60" spans="1:7">
      <c r="A60" s="51" t="s">
        <v>419</v>
      </c>
      <c r="B60" s="51" t="s">
        <v>375</v>
      </c>
      <c r="C60" s="51" t="s">
        <v>420</v>
      </c>
      <c r="D60" s="52">
        <v>11</v>
      </c>
      <c r="E60" s="52">
        <v>5337980</v>
      </c>
      <c r="F60" s="53">
        <v>190093.2</v>
      </c>
      <c r="G60" s="54">
        <v>3.5611448999999999</v>
      </c>
    </row>
    <row r="61" spans="1:7">
      <c r="A61" s="51" t="s">
        <v>421</v>
      </c>
      <c r="B61" s="51" t="s">
        <v>375</v>
      </c>
      <c r="C61" s="51" t="s">
        <v>363</v>
      </c>
      <c r="D61" s="52">
        <v>25127</v>
      </c>
      <c r="E61" s="52">
        <v>375642</v>
      </c>
      <c r="F61" s="53">
        <v>48403</v>
      </c>
      <c r="G61" s="54">
        <v>12.885407000000001</v>
      </c>
    </row>
    <row r="62" spans="1:7">
      <c r="A62" s="51" t="s">
        <v>422</v>
      </c>
      <c r="B62" s="51" t="s">
        <v>423</v>
      </c>
      <c r="C62" s="51" t="s">
        <v>363</v>
      </c>
      <c r="D62" s="52">
        <v>55793</v>
      </c>
      <c r="E62" s="52">
        <v>1079110</v>
      </c>
      <c r="F62" s="53">
        <v>102795.6</v>
      </c>
      <c r="G62" s="54">
        <v>9.5259611999999994</v>
      </c>
    </row>
    <row r="63" spans="1:7">
      <c r="A63" s="51" t="s">
        <v>424</v>
      </c>
      <c r="B63" s="51" t="s">
        <v>423</v>
      </c>
      <c r="C63" s="51" t="s">
        <v>363</v>
      </c>
      <c r="D63" s="52">
        <v>22252</v>
      </c>
      <c r="E63" s="52">
        <v>335195</v>
      </c>
      <c r="F63" s="53">
        <v>37464</v>
      </c>
      <c r="G63" s="54">
        <v>11.176778000000001</v>
      </c>
    </row>
    <row r="64" spans="1:7">
      <c r="A64" s="51" t="s">
        <v>425</v>
      </c>
      <c r="B64" s="51" t="s">
        <v>423</v>
      </c>
      <c r="C64" s="51" t="s">
        <v>363</v>
      </c>
      <c r="D64" s="52">
        <v>92776</v>
      </c>
      <c r="E64" s="52">
        <v>1936843</v>
      </c>
      <c r="F64" s="53">
        <v>170179</v>
      </c>
      <c r="G64" s="54">
        <v>8.7864117000000004</v>
      </c>
    </row>
    <row r="65" spans="1:7">
      <c r="A65" s="51" t="s">
        <v>426</v>
      </c>
      <c r="B65" s="51" t="s">
        <v>423</v>
      </c>
      <c r="C65" s="51" t="s">
        <v>365</v>
      </c>
      <c r="D65" s="52">
        <v>38452</v>
      </c>
      <c r="E65" s="52">
        <v>1325306</v>
      </c>
      <c r="F65" s="53">
        <v>74882</v>
      </c>
      <c r="G65" s="54">
        <v>5.6501668</v>
      </c>
    </row>
    <row r="66" spans="1:7">
      <c r="A66" s="51" t="s">
        <v>427</v>
      </c>
      <c r="B66" s="51" t="s">
        <v>423</v>
      </c>
      <c r="C66" s="51" t="s">
        <v>365</v>
      </c>
      <c r="D66" s="52">
        <v>14251</v>
      </c>
      <c r="E66" s="52">
        <v>258084</v>
      </c>
      <c r="F66" s="53">
        <v>24650.7</v>
      </c>
      <c r="G66" s="54">
        <v>9.5514250999999994</v>
      </c>
    </row>
    <row r="67" spans="1:7">
      <c r="A67" s="51" t="s">
        <v>428</v>
      </c>
      <c r="B67" s="51" t="s">
        <v>423</v>
      </c>
      <c r="C67" s="51" t="s">
        <v>365</v>
      </c>
      <c r="D67" s="52">
        <v>25872</v>
      </c>
      <c r="E67" s="52">
        <v>641726</v>
      </c>
      <c r="F67" s="53">
        <v>64601</v>
      </c>
      <c r="G67" s="54">
        <v>10.066757000000001</v>
      </c>
    </row>
    <row r="68" spans="1:7">
      <c r="A68" s="51" t="s">
        <v>429</v>
      </c>
      <c r="B68" s="51" t="s">
        <v>423</v>
      </c>
      <c r="C68" s="51" t="s">
        <v>365</v>
      </c>
      <c r="D68" s="52">
        <v>6863</v>
      </c>
      <c r="E68" s="52">
        <v>205600</v>
      </c>
      <c r="F68" s="53">
        <v>19885.099999999999</v>
      </c>
      <c r="G68" s="54">
        <v>9.6717411999999996</v>
      </c>
    </row>
    <row r="69" spans="1:7">
      <c r="A69" s="51" t="s">
        <v>430</v>
      </c>
      <c r="B69" s="51" t="s">
        <v>423</v>
      </c>
      <c r="C69" s="51" t="s">
        <v>365</v>
      </c>
      <c r="D69" s="52">
        <v>39164</v>
      </c>
      <c r="E69" s="52">
        <v>851303</v>
      </c>
      <c r="F69" s="53">
        <v>86257</v>
      </c>
      <c r="G69" s="54">
        <v>10.132350000000001</v>
      </c>
    </row>
    <row r="70" spans="1:7">
      <c r="A70" s="51" t="s">
        <v>431</v>
      </c>
      <c r="B70" s="51" t="s">
        <v>423</v>
      </c>
      <c r="C70" s="51" t="s">
        <v>365</v>
      </c>
      <c r="D70" s="52">
        <v>8283</v>
      </c>
      <c r="E70" s="52">
        <v>265392</v>
      </c>
      <c r="F70" s="53">
        <v>22333</v>
      </c>
      <c r="G70" s="54">
        <v>8.4150992000000002</v>
      </c>
    </row>
    <row r="71" spans="1:7">
      <c r="A71" s="51" t="s">
        <v>432</v>
      </c>
      <c r="B71" s="51" t="s">
        <v>423</v>
      </c>
      <c r="C71" s="51" t="s">
        <v>365</v>
      </c>
      <c r="D71" s="52">
        <v>11783</v>
      </c>
      <c r="E71" s="52">
        <v>358817</v>
      </c>
      <c r="F71" s="53">
        <v>22729</v>
      </c>
      <c r="G71" s="54">
        <v>6.3344266999999999</v>
      </c>
    </row>
    <row r="72" spans="1:7">
      <c r="A72" s="51" t="s">
        <v>433</v>
      </c>
      <c r="B72" s="51" t="s">
        <v>423</v>
      </c>
      <c r="C72" s="51" t="s">
        <v>365</v>
      </c>
      <c r="D72" s="52">
        <v>4520</v>
      </c>
      <c r="E72" s="52">
        <v>213457</v>
      </c>
      <c r="F72" s="53">
        <v>15606</v>
      </c>
      <c r="G72" s="54">
        <v>7.3110743999999999</v>
      </c>
    </row>
    <row r="73" spans="1:7">
      <c r="A73" s="51" t="s">
        <v>434</v>
      </c>
      <c r="B73" s="51" t="s">
        <v>423</v>
      </c>
      <c r="C73" s="51" t="s">
        <v>363</v>
      </c>
      <c r="D73" s="52">
        <v>13070</v>
      </c>
      <c r="E73" s="52">
        <v>279805</v>
      </c>
      <c r="F73" s="53">
        <v>31384.1</v>
      </c>
      <c r="G73" s="54">
        <v>11.216419</v>
      </c>
    </row>
    <row r="74" spans="1:7">
      <c r="A74" s="51" t="s">
        <v>435</v>
      </c>
      <c r="B74" s="51" t="s">
        <v>423</v>
      </c>
      <c r="C74" s="51" t="s">
        <v>365</v>
      </c>
      <c r="D74" s="52">
        <v>31510</v>
      </c>
      <c r="E74" s="52">
        <v>891076</v>
      </c>
      <c r="F74" s="53">
        <v>54559.4</v>
      </c>
      <c r="G74" s="54">
        <v>6.1228672</v>
      </c>
    </row>
    <row r="75" spans="1:7">
      <c r="A75" s="51" t="s">
        <v>436</v>
      </c>
      <c r="B75" s="51" t="s">
        <v>423</v>
      </c>
      <c r="C75" s="51" t="s">
        <v>363</v>
      </c>
      <c r="D75" s="52">
        <v>31562</v>
      </c>
      <c r="E75" s="52">
        <v>563805</v>
      </c>
      <c r="F75" s="53">
        <v>58458</v>
      </c>
      <c r="G75" s="54">
        <v>10.368478</v>
      </c>
    </row>
    <row r="76" spans="1:7">
      <c r="A76" s="51" t="s">
        <v>437</v>
      </c>
      <c r="B76" s="51" t="s">
        <v>423</v>
      </c>
      <c r="C76" s="51" t="s">
        <v>360</v>
      </c>
      <c r="D76" s="52">
        <v>4933</v>
      </c>
      <c r="E76" s="52">
        <v>165330</v>
      </c>
      <c r="F76" s="53">
        <v>15845.6</v>
      </c>
      <c r="G76" s="54">
        <v>9.5842255000000005</v>
      </c>
    </row>
    <row r="77" spans="1:7">
      <c r="A77" s="51" t="s">
        <v>438</v>
      </c>
      <c r="B77" s="51" t="s">
        <v>423</v>
      </c>
      <c r="C77" s="51" t="s">
        <v>360</v>
      </c>
      <c r="D77" s="52">
        <v>718279</v>
      </c>
      <c r="E77" s="52">
        <v>20748145</v>
      </c>
      <c r="F77" s="53">
        <v>1781014.1</v>
      </c>
      <c r="G77" s="54">
        <v>8.5839678999999993</v>
      </c>
    </row>
    <row r="78" spans="1:7">
      <c r="A78" s="51" t="s">
        <v>439</v>
      </c>
      <c r="B78" s="51" t="s">
        <v>423</v>
      </c>
      <c r="C78" s="51" t="s">
        <v>363</v>
      </c>
      <c r="D78" s="52">
        <v>97020</v>
      </c>
      <c r="E78" s="52">
        <v>1915703</v>
      </c>
      <c r="F78" s="53">
        <v>174832.2</v>
      </c>
      <c r="G78" s="54">
        <v>9.1262685000000001</v>
      </c>
    </row>
    <row r="79" spans="1:7">
      <c r="A79" s="51" t="s">
        <v>440</v>
      </c>
      <c r="B79" s="51" t="s">
        <v>423</v>
      </c>
      <c r="C79" s="51" t="s">
        <v>363</v>
      </c>
      <c r="D79" s="52">
        <v>4838</v>
      </c>
      <c r="E79" s="52">
        <v>3104601</v>
      </c>
      <c r="F79" s="53">
        <v>137482</v>
      </c>
      <c r="G79" s="54">
        <v>4.4283307000000001</v>
      </c>
    </row>
    <row r="80" spans="1:7">
      <c r="A80" s="51" t="s">
        <v>441</v>
      </c>
      <c r="B80" s="51" t="s">
        <v>423</v>
      </c>
      <c r="C80" s="51" t="s">
        <v>363</v>
      </c>
      <c r="D80" s="52">
        <v>37358</v>
      </c>
      <c r="E80" s="52">
        <v>601516</v>
      </c>
      <c r="F80" s="53">
        <v>62619.7</v>
      </c>
      <c r="G80" s="54">
        <v>10.410313</v>
      </c>
    </row>
    <row r="81" spans="1:7">
      <c r="A81" s="51" t="s">
        <v>442</v>
      </c>
      <c r="B81" s="51" t="s">
        <v>423</v>
      </c>
      <c r="C81" s="51" t="s">
        <v>360</v>
      </c>
      <c r="D81" s="52">
        <v>68225</v>
      </c>
      <c r="E81" s="52">
        <v>2442826</v>
      </c>
      <c r="F81" s="53">
        <v>162229.6</v>
      </c>
      <c r="G81" s="54">
        <v>6.6410624</v>
      </c>
    </row>
    <row r="82" spans="1:7">
      <c r="A82" s="51" t="s">
        <v>443</v>
      </c>
      <c r="B82" s="51" t="s">
        <v>423</v>
      </c>
      <c r="C82" s="51" t="s">
        <v>363</v>
      </c>
      <c r="D82" s="52">
        <v>9408</v>
      </c>
      <c r="E82" s="52">
        <v>212914</v>
      </c>
      <c r="F82" s="53">
        <v>23618</v>
      </c>
      <c r="G82" s="54">
        <v>11.092741999999999</v>
      </c>
    </row>
    <row r="83" spans="1:7">
      <c r="A83" s="51" t="s">
        <v>444</v>
      </c>
      <c r="B83" s="51" t="s">
        <v>423</v>
      </c>
      <c r="C83" s="51" t="s">
        <v>363</v>
      </c>
      <c r="D83" s="52">
        <v>68004</v>
      </c>
      <c r="E83" s="52">
        <v>1222098</v>
      </c>
      <c r="F83" s="53">
        <v>124305</v>
      </c>
      <c r="G83" s="54">
        <v>10.171443</v>
      </c>
    </row>
    <row r="84" spans="1:7">
      <c r="A84" s="51" t="s">
        <v>445</v>
      </c>
      <c r="B84" s="51" t="s">
        <v>423</v>
      </c>
      <c r="C84" s="51" t="s">
        <v>365</v>
      </c>
      <c r="D84" s="52">
        <v>13995</v>
      </c>
      <c r="E84" s="52">
        <v>559343</v>
      </c>
      <c r="F84" s="53">
        <v>38733</v>
      </c>
      <c r="G84" s="54">
        <v>6.9247313000000004</v>
      </c>
    </row>
    <row r="85" spans="1:7">
      <c r="A85" s="51" t="s">
        <v>446</v>
      </c>
      <c r="B85" s="51" t="s">
        <v>423</v>
      </c>
      <c r="C85" s="51" t="s">
        <v>363</v>
      </c>
      <c r="D85" s="52">
        <v>20381</v>
      </c>
      <c r="E85" s="52">
        <v>288799</v>
      </c>
      <c r="F85" s="53">
        <v>31543.7</v>
      </c>
      <c r="G85" s="54">
        <v>10.922371999999999</v>
      </c>
    </row>
    <row r="86" spans="1:7">
      <c r="A86" s="51" t="s">
        <v>447</v>
      </c>
      <c r="B86" s="51" t="s">
        <v>423</v>
      </c>
      <c r="C86" s="51" t="s">
        <v>363</v>
      </c>
      <c r="D86" s="52">
        <v>10306</v>
      </c>
      <c r="E86" s="52">
        <v>247303</v>
      </c>
      <c r="F86" s="53">
        <v>23213</v>
      </c>
      <c r="G86" s="54">
        <v>9.3864611</v>
      </c>
    </row>
    <row r="87" spans="1:7">
      <c r="A87" s="51" t="s">
        <v>448</v>
      </c>
      <c r="B87" s="51" t="s">
        <v>423</v>
      </c>
      <c r="C87" s="51" t="s">
        <v>363</v>
      </c>
      <c r="D87" s="52">
        <v>27155</v>
      </c>
      <c r="E87" s="52">
        <v>658341</v>
      </c>
      <c r="F87" s="53">
        <v>58913.1</v>
      </c>
      <c r="G87" s="54">
        <v>8.9487211000000002</v>
      </c>
    </row>
    <row r="88" spans="1:7">
      <c r="A88" s="51" t="s">
        <v>449</v>
      </c>
      <c r="B88" s="51" t="s">
        <v>423</v>
      </c>
      <c r="C88" s="51" t="s">
        <v>360</v>
      </c>
      <c r="D88" s="52">
        <v>122805</v>
      </c>
      <c r="E88" s="52">
        <v>3443343</v>
      </c>
      <c r="F88" s="53">
        <v>284884.8</v>
      </c>
      <c r="G88" s="54">
        <v>8.2734947000000005</v>
      </c>
    </row>
    <row r="89" spans="1:7">
      <c r="A89" s="51" t="s">
        <v>450</v>
      </c>
      <c r="B89" s="51" t="s">
        <v>423</v>
      </c>
      <c r="C89" s="51" t="s">
        <v>363</v>
      </c>
      <c r="D89" s="52">
        <v>19866</v>
      </c>
      <c r="E89" s="52">
        <v>394642</v>
      </c>
      <c r="F89" s="53">
        <v>43126.1</v>
      </c>
      <c r="G89" s="54">
        <v>10.927904</v>
      </c>
    </row>
    <row r="90" spans="1:7">
      <c r="A90" s="51" t="s">
        <v>451</v>
      </c>
      <c r="B90" s="51" t="s">
        <v>452</v>
      </c>
      <c r="C90" s="51" t="s">
        <v>360</v>
      </c>
      <c r="D90" s="52">
        <v>1038</v>
      </c>
      <c r="E90" s="52">
        <v>8847</v>
      </c>
      <c r="F90" s="53">
        <v>812</v>
      </c>
      <c r="G90" s="54">
        <v>9.1782524999999993</v>
      </c>
    </row>
    <row r="91" spans="1:7">
      <c r="A91" s="51" t="s">
        <v>453</v>
      </c>
      <c r="B91" s="51" t="s">
        <v>452</v>
      </c>
      <c r="C91" s="51" t="s">
        <v>352</v>
      </c>
      <c r="D91" s="52">
        <v>473</v>
      </c>
      <c r="E91" s="52">
        <v>39595</v>
      </c>
      <c r="F91" s="53">
        <v>3194.5</v>
      </c>
      <c r="G91" s="54">
        <v>8.0679379000000004</v>
      </c>
    </row>
    <row r="92" spans="1:7">
      <c r="A92" s="51" t="s">
        <v>454</v>
      </c>
      <c r="B92" s="51" t="s">
        <v>452</v>
      </c>
      <c r="C92" s="51" t="s">
        <v>360</v>
      </c>
      <c r="D92" s="52">
        <v>1288703</v>
      </c>
      <c r="E92" s="52">
        <v>29344407</v>
      </c>
      <c r="F92" s="53">
        <v>3439273.7</v>
      </c>
      <c r="G92" s="54">
        <v>11.720371999999999</v>
      </c>
    </row>
    <row r="93" spans="1:7">
      <c r="A93" s="51" t="s">
        <v>455</v>
      </c>
      <c r="B93" s="51" t="s">
        <v>452</v>
      </c>
      <c r="C93" s="51" t="s">
        <v>365</v>
      </c>
      <c r="D93" s="52">
        <v>17011</v>
      </c>
      <c r="E93" s="52">
        <v>326386</v>
      </c>
      <c r="F93" s="53">
        <v>29380.2</v>
      </c>
      <c r="G93" s="54">
        <v>9.0016729000000009</v>
      </c>
    </row>
    <row r="94" spans="1:7">
      <c r="A94" s="51" t="s">
        <v>456</v>
      </c>
      <c r="B94" s="51" t="s">
        <v>452</v>
      </c>
      <c r="C94" s="51" t="s">
        <v>457</v>
      </c>
      <c r="D94" s="52">
        <v>10</v>
      </c>
      <c r="E94" s="52">
        <v>82354</v>
      </c>
      <c r="F94" s="53">
        <v>8513.4</v>
      </c>
      <c r="G94" s="54">
        <v>10.337567</v>
      </c>
    </row>
    <row r="95" spans="1:7">
      <c r="A95" s="51" t="s">
        <v>458</v>
      </c>
      <c r="B95" s="51" t="s">
        <v>452</v>
      </c>
      <c r="C95" s="51" t="s">
        <v>363</v>
      </c>
      <c r="D95" s="52">
        <v>2687</v>
      </c>
      <c r="E95" s="52">
        <v>39581</v>
      </c>
      <c r="F95" s="53">
        <v>3226.4</v>
      </c>
      <c r="G95" s="54">
        <v>8.1513857999999999</v>
      </c>
    </row>
    <row r="96" spans="1:7">
      <c r="A96" s="51" t="s">
        <v>459</v>
      </c>
      <c r="B96" s="51" t="s">
        <v>452</v>
      </c>
      <c r="C96" s="51" t="s">
        <v>460</v>
      </c>
      <c r="D96" s="52">
        <v>5371</v>
      </c>
      <c r="E96" s="52">
        <v>252219</v>
      </c>
      <c r="F96" s="53">
        <v>22277</v>
      </c>
      <c r="G96" s="54">
        <v>8.8324035999999992</v>
      </c>
    </row>
    <row r="97" spans="1:7">
      <c r="A97" s="51" t="s">
        <v>461</v>
      </c>
      <c r="B97" s="51" t="s">
        <v>452</v>
      </c>
      <c r="C97" s="51" t="s">
        <v>460</v>
      </c>
      <c r="D97" s="52">
        <v>27201</v>
      </c>
      <c r="E97" s="52">
        <v>719132</v>
      </c>
      <c r="F97" s="53">
        <v>72524</v>
      </c>
      <c r="G97" s="54">
        <v>10.084936000000001</v>
      </c>
    </row>
    <row r="98" spans="1:7">
      <c r="A98" s="51" t="s">
        <v>462</v>
      </c>
      <c r="B98" s="51" t="s">
        <v>452</v>
      </c>
      <c r="C98" s="51" t="s">
        <v>460</v>
      </c>
      <c r="D98" s="52">
        <v>651</v>
      </c>
      <c r="E98" s="52">
        <v>404532</v>
      </c>
      <c r="F98" s="53">
        <v>21416</v>
      </c>
      <c r="G98" s="54">
        <v>5.2940187999999999</v>
      </c>
    </row>
    <row r="99" spans="1:7">
      <c r="A99" s="51" t="s">
        <v>463</v>
      </c>
      <c r="B99" s="51" t="s">
        <v>452</v>
      </c>
      <c r="C99" s="51" t="s">
        <v>363</v>
      </c>
      <c r="D99" s="52">
        <v>1521</v>
      </c>
      <c r="E99" s="52">
        <v>36334</v>
      </c>
      <c r="F99" s="53">
        <v>3747.2</v>
      </c>
      <c r="G99" s="54">
        <v>10.313205</v>
      </c>
    </row>
    <row r="100" spans="1:7">
      <c r="A100" s="51" t="s">
        <v>464</v>
      </c>
      <c r="B100" s="51" t="s">
        <v>452</v>
      </c>
      <c r="C100" s="51" t="s">
        <v>457</v>
      </c>
      <c r="D100" s="52">
        <v>86</v>
      </c>
      <c r="E100" s="52">
        <v>2594</v>
      </c>
      <c r="F100" s="53">
        <v>241.3</v>
      </c>
      <c r="G100" s="54">
        <v>9.3022358999999994</v>
      </c>
    </row>
    <row r="101" spans="1:7">
      <c r="A101" s="51" t="s">
        <v>465</v>
      </c>
      <c r="B101" s="51" t="s">
        <v>452</v>
      </c>
      <c r="C101" s="51" t="s">
        <v>457</v>
      </c>
      <c r="D101" s="52">
        <v>1</v>
      </c>
      <c r="E101" s="52">
        <v>14697</v>
      </c>
      <c r="F101" s="53">
        <v>912.7</v>
      </c>
      <c r="G101" s="54">
        <v>6.2101109000000001</v>
      </c>
    </row>
    <row r="102" spans="1:7">
      <c r="A102" s="51" t="s">
        <v>466</v>
      </c>
      <c r="B102" s="51" t="s">
        <v>452</v>
      </c>
      <c r="C102" s="51" t="s">
        <v>457</v>
      </c>
      <c r="D102" s="52">
        <v>16</v>
      </c>
      <c r="E102" s="52">
        <v>8566</v>
      </c>
      <c r="F102" s="53">
        <v>693.1</v>
      </c>
      <c r="G102" s="54">
        <v>8.0912912000000006</v>
      </c>
    </row>
    <row r="103" spans="1:7">
      <c r="A103" s="51" t="s">
        <v>467</v>
      </c>
      <c r="B103" s="51" t="s">
        <v>452</v>
      </c>
      <c r="C103" s="51" t="s">
        <v>363</v>
      </c>
      <c r="D103" s="52">
        <v>42119</v>
      </c>
      <c r="E103" s="52">
        <v>734082</v>
      </c>
      <c r="F103" s="53">
        <v>70812.2</v>
      </c>
      <c r="G103" s="54">
        <v>9.6463610000000006</v>
      </c>
    </row>
    <row r="104" spans="1:7">
      <c r="A104" s="51" t="s">
        <v>468</v>
      </c>
      <c r="B104" s="51" t="s">
        <v>452</v>
      </c>
      <c r="C104" s="51" t="s">
        <v>360</v>
      </c>
      <c r="D104" s="52">
        <v>2696</v>
      </c>
      <c r="E104" s="52">
        <v>2668638</v>
      </c>
      <c r="F104" s="53">
        <v>106055.9</v>
      </c>
      <c r="G104" s="54">
        <v>3.9741583999999999</v>
      </c>
    </row>
    <row r="105" spans="1:7">
      <c r="A105" s="51" t="s">
        <v>469</v>
      </c>
      <c r="B105" s="51" t="s">
        <v>452</v>
      </c>
      <c r="C105" s="51" t="s">
        <v>352</v>
      </c>
      <c r="D105" s="52">
        <v>29059</v>
      </c>
      <c r="E105" s="52">
        <v>419318</v>
      </c>
      <c r="F105" s="53">
        <v>54291</v>
      </c>
      <c r="G105" s="54">
        <v>12.947452999999999</v>
      </c>
    </row>
    <row r="106" spans="1:7">
      <c r="A106" s="51" t="s">
        <v>470</v>
      </c>
      <c r="B106" s="51" t="s">
        <v>452</v>
      </c>
      <c r="C106" s="51" t="s">
        <v>363</v>
      </c>
      <c r="D106" s="52">
        <v>40973</v>
      </c>
      <c r="E106" s="52">
        <v>435571</v>
      </c>
      <c r="F106" s="53">
        <v>51888.1</v>
      </c>
      <c r="G106" s="54">
        <v>11.912661999999999</v>
      </c>
    </row>
    <row r="107" spans="1:7">
      <c r="A107" s="51" t="s">
        <v>471</v>
      </c>
      <c r="B107" s="51" t="s">
        <v>452</v>
      </c>
      <c r="C107" s="51" t="s">
        <v>460</v>
      </c>
      <c r="D107" s="52">
        <v>1080214</v>
      </c>
      <c r="E107" s="52">
        <v>30505673</v>
      </c>
      <c r="F107" s="53">
        <v>2968067.7</v>
      </c>
      <c r="G107" s="54">
        <v>9.7295598000000005</v>
      </c>
    </row>
    <row r="108" spans="1:7">
      <c r="A108" s="51" t="s">
        <v>472</v>
      </c>
      <c r="B108" s="51" t="s">
        <v>452</v>
      </c>
      <c r="C108" s="51" t="s">
        <v>457</v>
      </c>
      <c r="D108" s="52">
        <v>41061</v>
      </c>
      <c r="E108" s="52">
        <v>542635</v>
      </c>
      <c r="F108" s="53">
        <v>62057</v>
      </c>
      <c r="G108" s="54">
        <v>11.436232</v>
      </c>
    </row>
    <row r="109" spans="1:7">
      <c r="A109" s="51" t="s">
        <v>473</v>
      </c>
      <c r="B109" s="51" t="s">
        <v>452</v>
      </c>
      <c r="C109" s="51" t="s">
        <v>457</v>
      </c>
      <c r="D109" s="52">
        <v>1472</v>
      </c>
      <c r="E109" s="52">
        <v>16277</v>
      </c>
      <c r="F109" s="53">
        <v>2091</v>
      </c>
      <c r="G109" s="54">
        <v>12.846348000000001</v>
      </c>
    </row>
    <row r="110" spans="1:7">
      <c r="A110" s="51" t="s">
        <v>474</v>
      </c>
      <c r="B110" s="51" t="s">
        <v>452</v>
      </c>
      <c r="C110" s="51" t="s">
        <v>363</v>
      </c>
      <c r="D110" s="52">
        <v>52577</v>
      </c>
      <c r="E110" s="52">
        <v>916784</v>
      </c>
      <c r="F110" s="53">
        <v>105192</v>
      </c>
      <c r="G110" s="54">
        <v>11.474022</v>
      </c>
    </row>
    <row r="111" spans="1:7">
      <c r="A111" s="51" t="s">
        <v>475</v>
      </c>
      <c r="B111" s="51" t="s">
        <v>452</v>
      </c>
      <c r="C111" s="51" t="s">
        <v>457</v>
      </c>
      <c r="D111" s="52">
        <v>11267</v>
      </c>
      <c r="E111" s="52">
        <v>178917</v>
      </c>
      <c r="F111" s="53">
        <v>17240.400000000001</v>
      </c>
      <c r="G111" s="54">
        <v>9.6359764999999999</v>
      </c>
    </row>
    <row r="112" spans="1:7">
      <c r="A112" s="51" t="s">
        <v>476</v>
      </c>
      <c r="B112" s="51" t="s">
        <v>452</v>
      </c>
      <c r="C112" s="51" t="s">
        <v>457</v>
      </c>
      <c r="D112" s="52">
        <v>1572</v>
      </c>
      <c r="E112" s="52">
        <v>17690</v>
      </c>
      <c r="F112" s="53">
        <v>3138.2</v>
      </c>
      <c r="G112" s="54">
        <v>17.739965999999999</v>
      </c>
    </row>
    <row r="113" spans="1:7">
      <c r="A113" s="51" t="s">
        <v>477</v>
      </c>
      <c r="B113" s="51" t="s">
        <v>452</v>
      </c>
      <c r="C113" s="51" t="s">
        <v>457</v>
      </c>
      <c r="D113" s="52">
        <v>25777</v>
      </c>
      <c r="E113" s="52">
        <v>324824</v>
      </c>
      <c r="F113" s="53">
        <v>43918.2</v>
      </c>
      <c r="G113" s="54">
        <v>13.520614</v>
      </c>
    </row>
    <row r="114" spans="1:7">
      <c r="A114" s="51" t="s">
        <v>478</v>
      </c>
      <c r="B114" s="51" t="s">
        <v>452</v>
      </c>
      <c r="C114" s="51" t="s">
        <v>457</v>
      </c>
      <c r="D114" s="52">
        <v>29</v>
      </c>
      <c r="E114" s="52">
        <v>15220</v>
      </c>
      <c r="F114" s="53">
        <v>1736.5</v>
      </c>
      <c r="G114" s="54">
        <v>11.409330000000001</v>
      </c>
    </row>
    <row r="115" spans="1:7">
      <c r="A115" s="51" t="s">
        <v>479</v>
      </c>
      <c r="B115" s="51" t="s">
        <v>452</v>
      </c>
      <c r="C115" s="51" t="s">
        <v>363</v>
      </c>
      <c r="D115" s="52">
        <v>49480</v>
      </c>
      <c r="E115" s="52">
        <v>819276</v>
      </c>
      <c r="F115" s="53">
        <v>108315.8</v>
      </c>
      <c r="G115" s="54">
        <v>13.220917</v>
      </c>
    </row>
    <row r="116" spans="1:7">
      <c r="A116" s="51" t="s">
        <v>480</v>
      </c>
      <c r="B116" s="51" t="s">
        <v>452</v>
      </c>
      <c r="C116" s="51" t="s">
        <v>360</v>
      </c>
      <c r="D116" s="52">
        <v>436303</v>
      </c>
      <c r="E116" s="52">
        <v>9110858</v>
      </c>
      <c r="F116" s="53">
        <v>1002922.2</v>
      </c>
      <c r="G116" s="54">
        <v>11.007987999999999</v>
      </c>
    </row>
    <row r="117" spans="1:7">
      <c r="A117" s="51" t="s">
        <v>481</v>
      </c>
      <c r="B117" s="51" t="s">
        <v>452</v>
      </c>
      <c r="C117" s="51" t="s">
        <v>360</v>
      </c>
      <c r="D117" s="52">
        <v>100998</v>
      </c>
      <c r="E117" s="52">
        <v>1808947</v>
      </c>
      <c r="F117" s="53">
        <v>177896</v>
      </c>
      <c r="G117" s="54">
        <v>9.8342294999999993</v>
      </c>
    </row>
    <row r="118" spans="1:7">
      <c r="A118" s="51" t="s">
        <v>482</v>
      </c>
      <c r="B118" s="51" t="s">
        <v>452</v>
      </c>
      <c r="C118" s="51" t="s">
        <v>420</v>
      </c>
      <c r="D118" s="52">
        <v>12652</v>
      </c>
      <c r="E118" s="52">
        <v>228752</v>
      </c>
      <c r="F118" s="53">
        <v>25943</v>
      </c>
      <c r="G118" s="54">
        <v>11.341103</v>
      </c>
    </row>
    <row r="119" spans="1:7">
      <c r="A119" s="51" t="s">
        <v>483</v>
      </c>
      <c r="B119" s="51" t="s">
        <v>452</v>
      </c>
      <c r="C119" s="51" t="s">
        <v>457</v>
      </c>
      <c r="D119" s="52">
        <v>5257</v>
      </c>
      <c r="E119" s="52">
        <v>58698</v>
      </c>
      <c r="F119" s="53">
        <v>5398.6</v>
      </c>
      <c r="G119" s="54">
        <v>9.1972468999999997</v>
      </c>
    </row>
    <row r="120" spans="1:7">
      <c r="A120" s="51" t="s">
        <v>484</v>
      </c>
      <c r="B120" s="51" t="s">
        <v>452</v>
      </c>
      <c r="C120" s="51" t="s">
        <v>420</v>
      </c>
      <c r="D120" s="52">
        <v>20</v>
      </c>
      <c r="E120" s="52">
        <v>328755</v>
      </c>
      <c r="F120" s="53">
        <v>5564.4</v>
      </c>
      <c r="G120" s="54">
        <v>1.6925673999999999</v>
      </c>
    </row>
    <row r="121" spans="1:7">
      <c r="A121" s="51" t="s">
        <v>485</v>
      </c>
      <c r="B121" s="51" t="s">
        <v>486</v>
      </c>
      <c r="C121" s="51" t="s">
        <v>457</v>
      </c>
      <c r="D121" s="52">
        <v>25</v>
      </c>
      <c r="E121" s="52">
        <v>9981</v>
      </c>
      <c r="F121" s="53">
        <v>2125.1</v>
      </c>
      <c r="G121" s="54">
        <v>21.291454000000002</v>
      </c>
    </row>
    <row r="122" spans="1:7">
      <c r="A122" s="51" t="s">
        <v>487</v>
      </c>
      <c r="B122" s="51" t="s">
        <v>486</v>
      </c>
      <c r="C122" s="51" t="s">
        <v>365</v>
      </c>
      <c r="D122" s="52">
        <v>36296</v>
      </c>
      <c r="E122" s="52">
        <v>339583</v>
      </c>
      <c r="F122" s="53">
        <v>62941.2</v>
      </c>
      <c r="G122" s="54">
        <v>18.534849999999999</v>
      </c>
    </row>
    <row r="123" spans="1:7">
      <c r="A123" s="51" t="s">
        <v>488</v>
      </c>
      <c r="B123" s="51" t="s">
        <v>486</v>
      </c>
      <c r="C123" s="51" t="s">
        <v>360</v>
      </c>
      <c r="D123" s="52">
        <v>24474</v>
      </c>
      <c r="E123" s="52">
        <v>136299</v>
      </c>
      <c r="F123" s="53">
        <v>36753.300000000003</v>
      </c>
      <c r="G123" s="54">
        <v>26.965202000000001</v>
      </c>
    </row>
    <row r="124" spans="1:7">
      <c r="A124" s="51" t="s">
        <v>489</v>
      </c>
      <c r="B124" s="51" t="s">
        <v>486</v>
      </c>
      <c r="C124" s="51" t="s">
        <v>365</v>
      </c>
      <c r="D124" s="52">
        <v>1539</v>
      </c>
      <c r="E124" s="52">
        <v>850971</v>
      </c>
      <c r="F124" s="53">
        <v>120255.3</v>
      </c>
      <c r="G124" s="54">
        <v>14.131539</v>
      </c>
    </row>
    <row r="125" spans="1:7">
      <c r="A125" s="51" t="s">
        <v>490</v>
      </c>
      <c r="B125" s="51" t="s">
        <v>486</v>
      </c>
      <c r="C125" s="51" t="s">
        <v>365</v>
      </c>
      <c r="D125" s="52">
        <v>121102</v>
      </c>
      <c r="E125" s="52">
        <v>2085895</v>
      </c>
      <c r="F125" s="53">
        <v>351449</v>
      </c>
      <c r="G125" s="54">
        <v>16.848835000000001</v>
      </c>
    </row>
    <row r="126" spans="1:7">
      <c r="A126" s="51" t="s">
        <v>491</v>
      </c>
      <c r="B126" s="51" t="s">
        <v>486</v>
      </c>
      <c r="C126" s="51" t="s">
        <v>365</v>
      </c>
      <c r="D126" s="52">
        <v>16988</v>
      </c>
      <c r="E126" s="52">
        <v>242612</v>
      </c>
      <c r="F126" s="53">
        <v>35474</v>
      </c>
      <c r="G126" s="54">
        <v>14.621700000000001</v>
      </c>
    </row>
    <row r="127" spans="1:7">
      <c r="A127" s="51" t="s">
        <v>492</v>
      </c>
      <c r="B127" s="51" t="s">
        <v>486</v>
      </c>
      <c r="C127" s="51" t="s">
        <v>365</v>
      </c>
      <c r="D127" s="52">
        <v>53030</v>
      </c>
      <c r="E127" s="52">
        <v>1019371</v>
      </c>
      <c r="F127" s="53">
        <v>157616.1</v>
      </c>
      <c r="G127" s="54">
        <v>15.462094</v>
      </c>
    </row>
    <row r="128" spans="1:7">
      <c r="A128" s="51" t="s">
        <v>493</v>
      </c>
      <c r="B128" s="51" t="s">
        <v>486</v>
      </c>
      <c r="C128" s="51" t="s">
        <v>365</v>
      </c>
      <c r="D128" s="52">
        <v>19842</v>
      </c>
      <c r="E128" s="52">
        <v>344177</v>
      </c>
      <c r="F128" s="53">
        <v>55944</v>
      </c>
      <c r="G128" s="54">
        <v>16.254427</v>
      </c>
    </row>
    <row r="129" spans="1:7">
      <c r="A129" s="51" t="s">
        <v>494</v>
      </c>
      <c r="B129" s="51" t="s">
        <v>486</v>
      </c>
      <c r="C129" s="51" t="s">
        <v>365</v>
      </c>
      <c r="D129" s="52">
        <v>1833</v>
      </c>
      <c r="E129" s="52">
        <v>79307</v>
      </c>
      <c r="F129" s="53">
        <v>10704.1</v>
      </c>
      <c r="G129" s="54">
        <v>13.497043</v>
      </c>
    </row>
    <row r="130" spans="1:7">
      <c r="A130" s="51" t="s">
        <v>495</v>
      </c>
      <c r="B130" s="51" t="s">
        <v>486</v>
      </c>
      <c r="C130" s="51" t="s">
        <v>365</v>
      </c>
      <c r="D130" s="52">
        <v>90030</v>
      </c>
      <c r="E130" s="52">
        <v>982761</v>
      </c>
      <c r="F130" s="53">
        <v>192547.3</v>
      </c>
      <c r="G130" s="54">
        <v>19.592485</v>
      </c>
    </row>
    <row r="131" spans="1:7">
      <c r="A131" s="51" t="s">
        <v>496</v>
      </c>
      <c r="B131" s="51" t="s">
        <v>486</v>
      </c>
      <c r="C131" s="51" t="s">
        <v>365</v>
      </c>
      <c r="D131" s="52">
        <v>25008</v>
      </c>
      <c r="E131" s="52">
        <v>429591</v>
      </c>
      <c r="F131" s="53">
        <v>74502</v>
      </c>
      <c r="G131" s="54">
        <v>17.342542000000002</v>
      </c>
    </row>
    <row r="132" spans="1:7">
      <c r="A132" s="51" t="s">
        <v>497</v>
      </c>
      <c r="B132" s="51" t="s">
        <v>486</v>
      </c>
      <c r="C132" s="51" t="s">
        <v>365</v>
      </c>
      <c r="D132" s="52">
        <v>6973</v>
      </c>
      <c r="E132" s="52">
        <v>204004</v>
      </c>
      <c r="F132" s="53">
        <v>33173.699999999997</v>
      </c>
      <c r="G132" s="54">
        <v>16.261299000000001</v>
      </c>
    </row>
    <row r="133" spans="1:7">
      <c r="A133" s="51" t="s">
        <v>498</v>
      </c>
      <c r="B133" s="51" t="s">
        <v>486</v>
      </c>
      <c r="C133" s="51" t="s">
        <v>365</v>
      </c>
      <c r="D133" s="52">
        <v>28958</v>
      </c>
      <c r="E133" s="52">
        <v>825469</v>
      </c>
      <c r="F133" s="53">
        <v>131097</v>
      </c>
      <c r="G133" s="54">
        <v>15.881517000000001</v>
      </c>
    </row>
    <row r="134" spans="1:7">
      <c r="A134" s="51" t="s">
        <v>499</v>
      </c>
      <c r="B134" s="51" t="s">
        <v>486</v>
      </c>
      <c r="C134" s="51" t="s">
        <v>365</v>
      </c>
      <c r="D134" s="52">
        <v>64949</v>
      </c>
      <c r="E134" s="52">
        <v>977575</v>
      </c>
      <c r="F134" s="53">
        <v>191148.5</v>
      </c>
      <c r="G134" s="54">
        <v>19.553334</v>
      </c>
    </row>
    <row r="135" spans="1:7">
      <c r="A135" s="51" t="s">
        <v>500</v>
      </c>
      <c r="B135" s="51" t="s">
        <v>486</v>
      </c>
      <c r="C135" s="51" t="s">
        <v>365</v>
      </c>
      <c r="D135" s="52">
        <v>44305</v>
      </c>
      <c r="E135" s="52">
        <v>736519</v>
      </c>
      <c r="F135" s="53">
        <v>120915</v>
      </c>
      <c r="G135" s="54">
        <v>16.417092</v>
      </c>
    </row>
    <row r="136" spans="1:7">
      <c r="A136" s="51" t="s">
        <v>501</v>
      </c>
      <c r="B136" s="51" t="s">
        <v>486</v>
      </c>
      <c r="C136" s="51" t="s">
        <v>365</v>
      </c>
      <c r="D136" s="52">
        <v>111157</v>
      </c>
      <c r="E136" s="52">
        <v>2144679</v>
      </c>
      <c r="F136" s="53">
        <v>322584</v>
      </c>
      <c r="G136" s="54">
        <v>15.041131999999999</v>
      </c>
    </row>
    <row r="137" spans="1:7">
      <c r="A137" s="51" t="s">
        <v>502</v>
      </c>
      <c r="B137" s="51" t="s">
        <v>486</v>
      </c>
      <c r="C137" s="51" t="s">
        <v>365</v>
      </c>
      <c r="D137" s="52">
        <v>63507</v>
      </c>
      <c r="E137" s="52">
        <v>1150099</v>
      </c>
      <c r="F137" s="53">
        <v>159949.79999999999</v>
      </c>
      <c r="G137" s="54">
        <v>13.907481000000001</v>
      </c>
    </row>
    <row r="138" spans="1:7">
      <c r="A138" s="51" t="s">
        <v>503</v>
      </c>
      <c r="B138" s="51" t="s">
        <v>486</v>
      </c>
      <c r="C138" s="51" t="s">
        <v>365</v>
      </c>
      <c r="D138" s="52">
        <v>58395</v>
      </c>
      <c r="E138" s="52">
        <v>3741014</v>
      </c>
      <c r="F138" s="53">
        <v>432838.6</v>
      </c>
      <c r="G138" s="54">
        <v>11.570088</v>
      </c>
    </row>
    <row r="139" spans="1:7">
      <c r="A139" s="51" t="s">
        <v>504</v>
      </c>
      <c r="B139" s="51" t="s">
        <v>486</v>
      </c>
      <c r="C139" s="51" t="s">
        <v>365</v>
      </c>
      <c r="D139" s="52">
        <v>1899</v>
      </c>
      <c r="E139" s="52">
        <v>1120840</v>
      </c>
      <c r="F139" s="53">
        <v>169801.4</v>
      </c>
      <c r="G139" s="54">
        <v>15.149476999999999</v>
      </c>
    </row>
    <row r="140" spans="1:7">
      <c r="A140" s="51" t="s">
        <v>456</v>
      </c>
      <c r="B140" s="51" t="s">
        <v>486</v>
      </c>
      <c r="C140" s="51" t="s">
        <v>457</v>
      </c>
      <c r="D140" s="52">
        <v>20</v>
      </c>
      <c r="E140" s="52">
        <v>70766</v>
      </c>
      <c r="F140" s="53">
        <v>11616.9</v>
      </c>
      <c r="G140" s="54">
        <v>16.415934</v>
      </c>
    </row>
    <row r="141" spans="1:7">
      <c r="A141" s="51" t="s">
        <v>464</v>
      </c>
      <c r="B141" s="51" t="s">
        <v>486</v>
      </c>
      <c r="C141" s="51" t="s">
        <v>457</v>
      </c>
      <c r="D141" s="52">
        <v>216</v>
      </c>
      <c r="E141" s="52">
        <v>3203</v>
      </c>
      <c r="F141" s="53">
        <v>509.1</v>
      </c>
      <c r="G141" s="54">
        <v>15.894474000000001</v>
      </c>
    </row>
    <row r="142" spans="1:7">
      <c r="A142" s="51" t="s">
        <v>465</v>
      </c>
      <c r="B142" s="51" t="s">
        <v>486</v>
      </c>
      <c r="C142" s="51" t="s">
        <v>457</v>
      </c>
      <c r="D142" s="52">
        <v>2</v>
      </c>
      <c r="E142" s="52">
        <v>58625</v>
      </c>
      <c r="F142" s="53">
        <v>4607.3</v>
      </c>
      <c r="G142" s="54">
        <v>7.8589339000000002</v>
      </c>
    </row>
    <row r="143" spans="1:7">
      <c r="A143" s="51" t="s">
        <v>505</v>
      </c>
      <c r="B143" s="51" t="s">
        <v>486</v>
      </c>
      <c r="C143" s="51" t="s">
        <v>460</v>
      </c>
      <c r="D143" s="52">
        <v>157889</v>
      </c>
      <c r="E143" s="52">
        <v>3492394</v>
      </c>
      <c r="F143" s="53">
        <v>434111</v>
      </c>
      <c r="G143" s="54">
        <v>12.430184000000001</v>
      </c>
    </row>
    <row r="144" spans="1:7">
      <c r="A144" s="51" t="s">
        <v>506</v>
      </c>
      <c r="B144" s="51" t="s">
        <v>486</v>
      </c>
      <c r="C144" s="51" t="s">
        <v>460</v>
      </c>
      <c r="D144" s="52">
        <v>1</v>
      </c>
      <c r="E144" s="52">
        <v>240148</v>
      </c>
      <c r="F144" s="53">
        <v>1834</v>
      </c>
      <c r="G144" s="54">
        <v>0.76369569999999998</v>
      </c>
    </row>
    <row r="145" spans="1:7">
      <c r="A145" s="51" t="s">
        <v>507</v>
      </c>
      <c r="B145" s="51" t="s">
        <v>486</v>
      </c>
      <c r="C145" s="51" t="s">
        <v>360</v>
      </c>
      <c r="D145" s="52">
        <v>50210</v>
      </c>
      <c r="E145" s="52">
        <v>554358</v>
      </c>
      <c r="F145" s="53">
        <v>79224.399999999994</v>
      </c>
      <c r="G145" s="54">
        <v>14.291198</v>
      </c>
    </row>
    <row r="146" spans="1:7">
      <c r="A146" s="51" t="s">
        <v>466</v>
      </c>
      <c r="B146" s="51" t="s">
        <v>486</v>
      </c>
      <c r="C146" s="51" t="s">
        <v>457</v>
      </c>
      <c r="D146" s="52">
        <v>156</v>
      </c>
      <c r="E146" s="52">
        <v>54057</v>
      </c>
      <c r="F146" s="53">
        <v>8907.7000000000007</v>
      </c>
      <c r="G146" s="54">
        <v>16.478346999999999</v>
      </c>
    </row>
    <row r="147" spans="1:7">
      <c r="A147" s="51" t="s">
        <v>508</v>
      </c>
      <c r="B147" s="51" t="s">
        <v>486</v>
      </c>
      <c r="C147" s="51" t="s">
        <v>365</v>
      </c>
      <c r="D147" s="52">
        <v>1452907</v>
      </c>
      <c r="E147" s="52">
        <v>20960389</v>
      </c>
      <c r="F147" s="53">
        <v>4086338.3</v>
      </c>
      <c r="G147" s="54">
        <v>19.495526999999999</v>
      </c>
    </row>
    <row r="148" spans="1:7">
      <c r="A148" s="51" t="s">
        <v>509</v>
      </c>
      <c r="B148" s="51" t="s">
        <v>486</v>
      </c>
      <c r="C148" s="51" t="s">
        <v>460</v>
      </c>
      <c r="D148" s="52">
        <v>10814</v>
      </c>
      <c r="E148" s="52">
        <v>515863</v>
      </c>
      <c r="F148" s="53">
        <v>65800.3</v>
      </c>
      <c r="G148" s="54">
        <v>12.755383</v>
      </c>
    </row>
    <row r="149" spans="1:7">
      <c r="A149" s="51" t="s">
        <v>510</v>
      </c>
      <c r="B149" s="51" t="s">
        <v>486</v>
      </c>
      <c r="C149" s="51" t="s">
        <v>460</v>
      </c>
      <c r="D149" s="52">
        <v>129911</v>
      </c>
      <c r="E149" s="52">
        <v>2588108</v>
      </c>
      <c r="F149" s="53">
        <v>371982.5</v>
      </c>
      <c r="G149" s="54">
        <v>14.372757999999999</v>
      </c>
    </row>
    <row r="150" spans="1:7">
      <c r="A150" s="51" t="s">
        <v>511</v>
      </c>
      <c r="B150" s="51" t="s">
        <v>486</v>
      </c>
      <c r="C150" s="51" t="s">
        <v>360</v>
      </c>
      <c r="D150" s="52">
        <v>45679</v>
      </c>
      <c r="E150" s="52">
        <v>758823</v>
      </c>
      <c r="F150" s="53">
        <v>91774.399999999994</v>
      </c>
      <c r="G150" s="54">
        <v>12.094309000000001</v>
      </c>
    </row>
    <row r="151" spans="1:7">
      <c r="A151" s="51" t="s">
        <v>512</v>
      </c>
      <c r="B151" s="51" t="s">
        <v>486</v>
      </c>
      <c r="C151" s="51" t="s">
        <v>360</v>
      </c>
      <c r="D151" s="52">
        <v>2463331</v>
      </c>
      <c r="E151" s="52">
        <v>36233951</v>
      </c>
      <c r="F151" s="53">
        <v>8351402</v>
      </c>
      <c r="G151" s="54">
        <v>23.048555</v>
      </c>
    </row>
    <row r="152" spans="1:7">
      <c r="A152" s="51" t="s">
        <v>513</v>
      </c>
      <c r="B152" s="51" t="s">
        <v>486</v>
      </c>
      <c r="C152" s="51" t="s">
        <v>460</v>
      </c>
      <c r="D152" s="52">
        <v>638769</v>
      </c>
      <c r="E152" s="52">
        <v>10415276</v>
      </c>
      <c r="F152" s="53">
        <v>1474886.7</v>
      </c>
      <c r="G152" s="54">
        <v>14.160803</v>
      </c>
    </row>
    <row r="153" spans="1:7">
      <c r="A153" s="51" t="s">
        <v>514</v>
      </c>
      <c r="B153" s="51" t="s">
        <v>486</v>
      </c>
      <c r="C153" s="51" t="s">
        <v>360</v>
      </c>
      <c r="D153" s="52">
        <v>1464831</v>
      </c>
      <c r="E153" s="52">
        <v>14398115</v>
      </c>
      <c r="F153" s="53">
        <v>3460841.4</v>
      </c>
      <c r="G153" s="54">
        <v>24.036767000000001</v>
      </c>
    </row>
    <row r="154" spans="1:7">
      <c r="A154" s="51" t="s">
        <v>472</v>
      </c>
      <c r="B154" s="51" t="s">
        <v>486</v>
      </c>
      <c r="C154" s="51" t="s">
        <v>457</v>
      </c>
      <c r="D154" s="52">
        <v>152880</v>
      </c>
      <c r="E154" s="52">
        <v>1326512</v>
      </c>
      <c r="F154" s="53">
        <v>220895.9</v>
      </c>
      <c r="G154" s="54">
        <v>16.652386</v>
      </c>
    </row>
    <row r="155" spans="1:7">
      <c r="A155" s="51" t="s">
        <v>515</v>
      </c>
      <c r="B155" s="51" t="s">
        <v>486</v>
      </c>
      <c r="C155" s="51" t="s">
        <v>360</v>
      </c>
      <c r="D155" s="52">
        <v>3921820</v>
      </c>
      <c r="E155" s="52">
        <v>58845770</v>
      </c>
      <c r="F155" s="53">
        <v>9504361</v>
      </c>
      <c r="G155" s="54">
        <v>16.151306999999999</v>
      </c>
    </row>
    <row r="156" spans="1:7">
      <c r="A156" s="51" t="s">
        <v>473</v>
      </c>
      <c r="B156" s="51" t="s">
        <v>486</v>
      </c>
      <c r="C156" s="51" t="s">
        <v>457</v>
      </c>
      <c r="D156" s="52">
        <v>16819</v>
      </c>
      <c r="E156" s="52">
        <v>138034</v>
      </c>
      <c r="F156" s="53">
        <v>27126</v>
      </c>
      <c r="G156" s="54">
        <v>19.651679999999999</v>
      </c>
    </row>
    <row r="157" spans="1:7">
      <c r="A157" s="51" t="s">
        <v>475</v>
      </c>
      <c r="B157" s="51" t="s">
        <v>486</v>
      </c>
      <c r="C157" s="51" t="s">
        <v>457</v>
      </c>
      <c r="D157" s="52">
        <v>49132</v>
      </c>
      <c r="E157" s="52">
        <v>442615</v>
      </c>
      <c r="F157" s="53">
        <v>77431</v>
      </c>
      <c r="G157" s="54">
        <v>17.493984999999999</v>
      </c>
    </row>
    <row r="158" spans="1:7">
      <c r="A158" s="51" t="s">
        <v>476</v>
      </c>
      <c r="B158" s="51" t="s">
        <v>486</v>
      </c>
      <c r="C158" s="51" t="s">
        <v>457</v>
      </c>
      <c r="D158" s="52">
        <v>18976</v>
      </c>
      <c r="E158" s="52">
        <v>156439</v>
      </c>
      <c r="F158" s="53">
        <v>34195</v>
      </c>
      <c r="G158" s="54">
        <v>21.858360000000001</v>
      </c>
    </row>
    <row r="159" spans="1:7">
      <c r="A159" s="51" t="s">
        <v>477</v>
      </c>
      <c r="B159" s="51" t="s">
        <v>486</v>
      </c>
      <c r="C159" s="51" t="s">
        <v>457</v>
      </c>
      <c r="D159" s="52">
        <v>113982</v>
      </c>
      <c r="E159" s="52">
        <v>868281</v>
      </c>
      <c r="F159" s="53">
        <v>198608.7</v>
      </c>
      <c r="G159" s="54">
        <v>22.873781999999999</v>
      </c>
    </row>
    <row r="160" spans="1:7">
      <c r="A160" s="51" t="s">
        <v>516</v>
      </c>
      <c r="B160" s="51" t="s">
        <v>486</v>
      </c>
      <c r="C160" s="51" t="s">
        <v>363</v>
      </c>
      <c r="D160" s="52">
        <v>4346</v>
      </c>
      <c r="E160" s="52">
        <v>112990</v>
      </c>
      <c r="F160" s="53">
        <v>10385.700000000001</v>
      </c>
      <c r="G160" s="54">
        <v>9.1916983999999999</v>
      </c>
    </row>
    <row r="161" spans="1:7">
      <c r="A161" s="51" t="s">
        <v>478</v>
      </c>
      <c r="B161" s="51" t="s">
        <v>486</v>
      </c>
      <c r="C161" s="51" t="s">
        <v>457</v>
      </c>
      <c r="D161" s="52">
        <v>82</v>
      </c>
      <c r="E161" s="52">
        <v>34402</v>
      </c>
      <c r="F161" s="53">
        <v>5571.6</v>
      </c>
      <c r="G161" s="54">
        <v>16.19557</v>
      </c>
    </row>
    <row r="162" spans="1:7">
      <c r="A162" s="51" t="s">
        <v>517</v>
      </c>
      <c r="B162" s="51" t="s">
        <v>486</v>
      </c>
      <c r="C162" s="51" t="s">
        <v>460</v>
      </c>
      <c r="D162" s="52">
        <v>103980</v>
      </c>
      <c r="E162" s="52">
        <v>2163508</v>
      </c>
      <c r="F162" s="53">
        <v>300974</v>
      </c>
      <c r="G162" s="54">
        <v>13.911388000000001</v>
      </c>
    </row>
    <row r="163" spans="1:7">
      <c r="A163" s="51" t="s">
        <v>518</v>
      </c>
      <c r="B163" s="51" t="s">
        <v>486</v>
      </c>
      <c r="C163" s="51" t="s">
        <v>363</v>
      </c>
      <c r="D163" s="52">
        <v>44</v>
      </c>
      <c r="E163" s="52">
        <v>10019</v>
      </c>
      <c r="F163" s="53">
        <v>994.1</v>
      </c>
      <c r="G163" s="54">
        <v>9.9221479000000006</v>
      </c>
    </row>
    <row r="164" spans="1:7">
      <c r="A164" s="51" t="s">
        <v>483</v>
      </c>
      <c r="B164" s="51" t="s">
        <v>486</v>
      </c>
      <c r="C164" s="51" t="s">
        <v>457</v>
      </c>
      <c r="D164" s="52">
        <v>81166</v>
      </c>
      <c r="E164" s="52">
        <v>472760</v>
      </c>
      <c r="F164" s="53">
        <v>81821.399999999994</v>
      </c>
      <c r="G164" s="54">
        <v>17.307175000000001</v>
      </c>
    </row>
    <row r="165" spans="1:7">
      <c r="A165" s="51" t="s">
        <v>484</v>
      </c>
      <c r="B165" s="51" t="s">
        <v>486</v>
      </c>
      <c r="C165" s="51" t="s">
        <v>420</v>
      </c>
      <c r="D165" s="52">
        <v>94</v>
      </c>
      <c r="E165" s="52">
        <v>3315964</v>
      </c>
      <c r="F165" s="53">
        <v>90851.1</v>
      </c>
      <c r="G165" s="54">
        <v>2.7398096000000001</v>
      </c>
    </row>
    <row r="166" spans="1:7">
      <c r="A166" s="51" t="s">
        <v>519</v>
      </c>
      <c r="B166" s="51" t="s">
        <v>520</v>
      </c>
      <c r="C166" s="51" t="s">
        <v>360</v>
      </c>
      <c r="D166" s="52">
        <v>98407</v>
      </c>
      <c r="E166" s="52">
        <v>1911627</v>
      </c>
      <c r="F166" s="53">
        <v>241191</v>
      </c>
      <c r="G166" s="54">
        <v>12.617053</v>
      </c>
    </row>
    <row r="167" spans="1:7">
      <c r="A167" s="51" t="s">
        <v>521</v>
      </c>
      <c r="B167" s="51" t="s">
        <v>520</v>
      </c>
      <c r="C167" s="51" t="s">
        <v>365</v>
      </c>
      <c r="D167" s="52">
        <v>239446</v>
      </c>
      <c r="E167" s="52">
        <v>4639120</v>
      </c>
      <c r="F167" s="53">
        <v>428332.5</v>
      </c>
      <c r="G167" s="54">
        <v>9.2330550000000002</v>
      </c>
    </row>
    <row r="168" spans="1:7">
      <c r="A168" s="51" t="s">
        <v>522</v>
      </c>
      <c r="B168" s="51" t="s">
        <v>520</v>
      </c>
      <c r="C168" s="51" t="s">
        <v>365</v>
      </c>
      <c r="D168" s="52">
        <v>76821</v>
      </c>
      <c r="E168" s="52">
        <v>1457336</v>
      </c>
      <c r="F168" s="53">
        <v>139243</v>
      </c>
      <c r="G168" s="54">
        <v>9.5546257000000008</v>
      </c>
    </row>
    <row r="169" spans="1:7">
      <c r="A169" s="51" t="s">
        <v>523</v>
      </c>
      <c r="B169" s="51" t="s">
        <v>520</v>
      </c>
      <c r="C169" s="51" t="s">
        <v>365</v>
      </c>
      <c r="D169" s="52">
        <v>6076</v>
      </c>
      <c r="E169" s="52">
        <v>257964</v>
      </c>
      <c r="F169" s="53">
        <v>19575.900000000001</v>
      </c>
      <c r="G169" s="54">
        <v>7.5886170000000002</v>
      </c>
    </row>
    <row r="170" spans="1:7">
      <c r="A170" s="51" t="s">
        <v>524</v>
      </c>
      <c r="B170" s="51" t="s">
        <v>520</v>
      </c>
      <c r="C170" s="51" t="s">
        <v>365</v>
      </c>
      <c r="D170" s="52">
        <v>17628</v>
      </c>
      <c r="E170" s="52">
        <v>227161</v>
      </c>
      <c r="F170" s="53">
        <v>20090</v>
      </c>
      <c r="G170" s="54">
        <v>8.8439476999999993</v>
      </c>
    </row>
    <row r="171" spans="1:7">
      <c r="A171" s="51" t="s">
        <v>525</v>
      </c>
      <c r="B171" s="51" t="s">
        <v>520</v>
      </c>
      <c r="C171" s="51" t="s">
        <v>365</v>
      </c>
      <c r="D171" s="52">
        <v>42047</v>
      </c>
      <c r="E171" s="52">
        <v>808133</v>
      </c>
      <c r="F171" s="53">
        <v>72938.100000000006</v>
      </c>
      <c r="G171" s="54">
        <v>9.0255068999999999</v>
      </c>
    </row>
    <row r="172" spans="1:7">
      <c r="A172" s="51" t="s">
        <v>526</v>
      </c>
      <c r="B172" s="51" t="s">
        <v>520</v>
      </c>
      <c r="C172" s="51" t="s">
        <v>365</v>
      </c>
      <c r="D172" s="52">
        <v>38282</v>
      </c>
      <c r="E172" s="52">
        <v>685364</v>
      </c>
      <c r="F172" s="53">
        <v>69718</v>
      </c>
      <c r="G172" s="54">
        <v>10.172404999999999</v>
      </c>
    </row>
    <row r="173" spans="1:7">
      <c r="A173" s="51" t="s">
        <v>527</v>
      </c>
      <c r="B173" s="51" t="s">
        <v>520</v>
      </c>
      <c r="C173" s="51" t="s">
        <v>363</v>
      </c>
      <c r="D173" s="52">
        <v>34656</v>
      </c>
      <c r="E173" s="52">
        <v>518637</v>
      </c>
      <c r="F173" s="53">
        <v>67085.899999999994</v>
      </c>
      <c r="G173" s="54">
        <v>12.935039</v>
      </c>
    </row>
    <row r="174" spans="1:7">
      <c r="A174" s="51" t="s">
        <v>528</v>
      </c>
      <c r="B174" s="51" t="s">
        <v>520</v>
      </c>
      <c r="C174" s="51" t="s">
        <v>363</v>
      </c>
      <c r="D174" s="52">
        <v>15236</v>
      </c>
      <c r="E174" s="52">
        <v>575715</v>
      </c>
      <c r="F174" s="53">
        <v>55802</v>
      </c>
      <c r="G174" s="54">
        <v>9.6926430999999997</v>
      </c>
    </row>
    <row r="175" spans="1:7">
      <c r="A175" s="51" t="s">
        <v>529</v>
      </c>
      <c r="B175" s="51" t="s">
        <v>520</v>
      </c>
      <c r="C175" s="51" t="s">
        <v>363</v>
      </c>
      <c r="D175" s="52">
        <v>18295</v>
      </c>
      <c r="E175" s="52">
        <v>260359</v>
      </c>
      <c r="F175" s="53">
        <v>33514</v>
      </c>
      <c r="G175" s="54">
        <v>12.872226</v>
      </c>
    </row>
    <row r="176" spans="1:7">
      <c r="A176" s="51" t="s">
        <v>464</v>
      </c>
      <c r="B176" s="51" t="s">
        <v>520</v>
      </c>
      <c r="C176" s="51" t="s">
        <v>457</v>
      </c>
      <c r="D176" s="52">
        <v>93</v>
      </c>
      <c r="E176" s="52">
        <v>4433</v>
      </c>
      <c r="F176" s="53">
        <v>230.3</v>
      </c>
      <c r="G176" s="54">
        <v>5.1951274999999999</v>
      </c>
    </row>
    <row r="177" spans="1:7">
      <c r="A177" s="51" t="s">
        <v>530</v>
      </c>
      <c r="B177" s="51" t="s">
        <v>520</v>
      </c>
      <c r="C177" s="51" t="s">
        <v>363</v>
      </c>
      <c r="D177" s="52">
        <v>1009</v>
      </c>
      <c r="E177" s="52">
        <v>114324</v>
      </c>
      <c r="F177" s="53">
        <v>13472</v>
      </c>
      <c r="G177" s="54">
        <v>11.784052000000001</v>
      </c>
    </row>
    <row r="178" spans="1:7">
      <c r="A178" s="51" t="s">
        <v>531</v>
      </c>
      <c r="B178" s="51" t="s">
        <v>520</v>
      </c>
      <c r="C178" s="51" t="s">
        <v>363</v>
      </c>
      <c r="D178" s="52">
        <v>8403</v>
      </c>
      <c r="E178" s="52">
        <v>380858</v>
      </c>
      <c r="F178" s="53">
        <v>42969.599999999999</v>
      </c>
      <c r="G178" s="54">
        <v>11.282315000000001</v>
      </c>
    </row>
    <row r="179" spans="1:7">
      <c r="A179" s="51" t="s">
        <v>532</v>
      </c>
      <c r="B179" s="51" t="s">
        <v>520</v>
      </c>
      <c r="C179" s="51" t="s">
        <v>363</v>
      </c>
      <c r="D179" s="52">
        <v>58570</v>
      </c>
      <c r="E179" s="52">
        <v>1205645</v>
      </c>
      <c r="F179" s="53">
        <v>130815.5</v>
      </c>
      <c r="G179" s="54">
        <v>10.850250000000001</v>
      </c>
    </row>
    <row r="180" spans="1:7">
      <c r="A180" s="51" t="s">
        <v>533</v>
      </c>
      <c r="B180" s="51" t="s">
        <v>520</v>
      </c>
      <c r="C180" s="51" t="s">
        <v>363</v>
      </c>
      <c r="D180" s="52">
        <v>165422</v>
      </c>
      <c r="E180" s="52">
        <v>2508998</v>
      </c>
      <c r="F180" s="53">
        <v>307832</v>
      </c>
      <c r="G180" s="54">
        <v>12.269121</v>
      </c>
    </row>
    <row r="181" spans="1:7">
      <c r="A181" s="51" t="s">
        <v>534</v>
      </c>
      <c r="B181" s="51" t="s">
        <v>520</v>
      </c>
      <c r="C181" s="51" t="s">
        <v>363</v>
      </c>
      <c r="D181" s="52">
        <v>6570</v>
      </c>
      <c r="E181" s="52">
        <v>226164</v>
      </c>
      <c r="F181" s="53">
        <v>26824</v>
      </c>
      <c r="G181" s="54">
        <v>11.86042</v>
      </c>
    </row>
    <row r="182" spans="1:7">
      <c r="A182" s="51" t="s">
        <v>535</v>
      </c>
      <c r="B182" s="51" t="s">
        <v>520</v>
      </c>
      <c r="C182" s="51" t="s">
        <v>363</v>
      </c>
      <c r="D182" s="52">
        <v>44831</v>
      </c>
      <c r="E182" s="52">
        <v>907682</v>
      </c>
      <c r="F182" s="53">
        <v>104333</v>
      </c>
      <c r="G182" s="54">
        <v>11.494444</v>
      </c>
    </row>
    <row r="183" spans="1:7">
      <c r="A183" s="51" t="s">
        <v>466</v>
      </c>
      <c r="B183" s="51" t="s">
        <v>520</v>
      </c>
      <c r="C183" s="51" t="s">
        <v>457</v>
      </c>
      <c r="D183" s="52">
        <v>16</v>
      </c>
      <c r="E183" s="52">
        <v>6865</v>
      </c>
      <c r="F183" s="53">
        <v>477.8</v>
      </c>
      <c r="G183" s="54">
        <v>6.9599416999999999</v>
      </c>
    </row>
    <row r="184" spans="1:7">
      <c r="A184" s="51" t="s">
        <v>536</v>
      </c>
      <c r="B184" s="51" t="s">
        <v>520</v>
      </c>
      <c r="C184" s="51" t="s">
        <v>363</v>
      </c>
      <c r="D184" s="52">
        <v>2259</v>
      </c>
      <c r="E184" s="52">
        <v>507341</v>
      </c>
      <c r="F184" s="53">
        <v>34961.5</v>
      </c>
      <c r="G184" s="54">
        <v>6.8911245000000001</v>
      </c>
    </row>
    <row r="185" spans="1:7">
      <c r="A185" s="51" t="s">
        <v>537</v>
      </c>
      <c r="B185" s="51" t="s">
        <v>520</v>
      </c>
      <c r="C185" s="51" t="s">
        <v>363</v>
      </c>
      <c r="D185" s="52">
        <v>8801</v>
      </c>
      <c r="E185" s="52">
        <v>372911</v>
      </c>
      <c r="F185" s="53">
        <v>43535.7</v>
      </c>
      <c r="G185" s="54">
        <v>11.674555</v>
      </c>
    </row>
    <row r="186" spans="1:7">
      <c r="A186" s="51" t="s">
        <v>538</v>
      </c>
      <c r="B186" s="51" t="s">
        <v>520</v>
      </c>
      <c r="C186" s="51" t="s">
        <v>363</v>
      </c>
      <c r="D186" s="52">
        <v>21150</v>
      </c>
      <c r="E186" s="52">
        <v>295341</v>
      </c>
      <c r="F186" s="53">
        <v>38272.699999999997</v>
      </c>
      <c r="G186" s="54">
        <v>12.958817</v>
      </c>
    </row>
    <row r="187" spans="1:7">
      <c r="A187" s="51" t="s">
        <v>539</v>
      </c>
      <c r="B187" s="51" t="s">
        <v>520</v>
      </c>
      <c r="C187" s="51" t="s">
        <v>363</v>
      </c>
      <c r="D187" s="52">
        <v>56491</v>
      </c>
      <c r="E187" s="52">
        <v>911481</v>
      </c>
      <c r="F187" s="53">
        <v>120025.9</v>
      </c>
      <c r="G187" s="54">
        <v>13.168227999999999</v>
      </c>
    </row>
    <row r="188" spans="1:7">
      <c r="A188" s="51" t="s">
        <v>540</v>
      </c>
      <c r="B188" s="51" t="s">
        <v>520</v>
      </c>
      <c r="C188" s="51" t="s">
        <v>363</v>
      </c>
      <c r="D188" s="52">
        <v>45869</v>
      </c>
      <c r="E188" s="52">
        <v>1344270</v>
      </c>
      <c r="F188" s="53">
        <v>133995</v>
      </c>
      <c r="G188" s="54">
        <v>9.9678635999999994</v>
      </c>
    </row>
    <row r="189" spans="1:7">
      <c r="A189" s="51" t="s">
        <v>541</v>
      </c>
      <c r="B189" s="51" t="s">
        <v>520</v>
      </c>
      <c r="C189" s="51" t="s">
        <v>360</v>
      </c>
      <c r="D189" s="52">
        <v>1517920</v>
      </c>
      <c r="E189" s="52">
        <v>28847908</v>
      </c>
      <c r="F189" s="53">
        <v>2803598.8</v>
      </c>
      <c r="G189" s="54">
        <v>9.7185515000000002</v>
      </c>
    </row>
    <row r="190" spans="1:7">
      <c r="A190" s="51" t="s">
        <v>542</v>
      </c>
      <c r="B190" s="51" t="s">
        <v>520</v>
      </c>
      <c r="C190" s="51" t="s">
        <v>363</v>
      </c>
      <c r="D190" s="52">
        <v>24748</v>
      </c>
      <c r="E190" s="52">
        <v>424985</v>
      </c>
      <c r="F190" s="53">
        <v>55604.7</v>
      </c>
      <c r="G190" s="54">
        <v>13.083921</v>
      </c>
    </row>
    <row r="191" spans="1:7">
      <c r="A191" s="51" t="s">
        <v>543</v>
      </c>
      <c r="B191" s="51" t="s">
        <v>520</v>
      </c>
      <c r="C191" s="51" t="s">
        <v>363</v>
      </c>
      <c r="D191" s="52">
        <v>12765</v>
      </c>
      <c r="E191" s="52">
        <v>229733</v>
      </c>
      <c r="F191" s="53">
        <v>35463</v>
      </c>
      <c r="G191" s="54">
        <v>15.436616000000001</v>
      </c>
    </row>
    <row r="192" spans="1:7">
      <c r="A192" s="51" t="s">
        <v>544</v>
      </c>
      <c r="B192" s="51" t="s">
        <v>520</v>
      </c>
      <c r="C192" s="51" t="s">
        <v>363</v>
      </c>
      <c r="D192" s="52">
        <v>13972</v>
      </c>
      <c r="E192" s="52">
        <v>197786</v>
      </c>
      <c r="F192" s="53">
        <v>29245.7</v>
      </c>
      <c r="G192" s="54">
        <v>14.786536999999999</v>
      </c>
    </row>
    <row r="193" spans="1:7">
      <c r="A193" s="51" t="s">
        <v>472</v>
      </c>
      <c r="B193" s="51" t="s">
        <v>520</v>
      </c>
      <c r="C193" s="51" t="s">
        <v>457</v>
      </c>
      <c r="D193" s="52">
        <v>13905</v>
      </c>
      <c r="E193" s="52">
        <v>103066</v>
      </c>
      <c r="F193" s="53">
        <v>11411.9</v>
      </c>
      <c r="G193" s="54">
        <v>11.072419999999999</v>
      </c>
    </row>
    <row r="194" spans="1:7">
      <c r="A194" s="51" t="s">
        <v>545</v>
      </c>
      <c r="B194" s="51" t="s">
        <v>520</v>
      </c>
      <c r="C194" s="51" t="s">
        <v>363</v>
      </c>
      <c r="D194" s="52">
        <v>10565</v>
      </c>
      <c r="E194" s="52">
        <v>237674</v>
      </c>
      <c r="F194" s="53">
        <v>32875.199999999997</v>
      </c>
      <c r="G194" s="54">
        <v>13.832056</v>
      </c>
    </row>
    <row r="195" spans="1:7">
      <c r="A195" s="51" t="s">
        <v>546</v>
      </c>
      <c r="B195" s="51" t="s">
        <v>520</v>
      </c>
      <c r="C195" s="51" t="s">
        <v>363</v>
      </c>
      <c r="D195" s="52">
        <v>7</v>
      </c>
      <c r="E195" s="52">
        <v>106</v>
      </c>
      <c r="F195" s="53">
        <v>19.600000000000001</v>
      </c>
      <c r="G195" s="54">
        <v>18.490566000000001</v>
      </c>
    </row>
    <row r="196" spans="1:7">
      <c r="A196" s="51" t="s">
        <v>473</v>
      </c>
      <c r="B196" s="51" t="s">
        <v>520</v>
      </c>
      <c r="C196" s="51" t="s">
        <v>457</v>
      </c>
      <c r="D196" s="52">
        <v>869</v>
      </c>
      <c r="E196" s="52">
        <v>7783</v>
      </c>
      <c r="F196" s="53">
        <v>739</v>
      </c>
      <c r="G196" s="54">
        <v>9.4950533000000004</v>
      </c>
    </row>
    <row r="197" spans="1:7">
      <c r="A197" s="51" t="s">
        <v>475</v>
      </c>
      <c r="B197" s="51" t="s">
        <v>520</v>
      </c>
      <c r="C197" s="51" t="s">
        <v>457</v>
      </c>
      <c r="D197" s="52">
        <v>1136</v>
      </c>
      <c r="E197" s="52">
        <v>10492</v>
      </c>
      <c r="F197" s="53">
        <v>822.8</v>
      </c>
      <c r="G197" s="54">
        <v>7.8421655000000001</v>
      </c>
    </row>
    <row r="198" spans="1:7">
      <c r="A198" s="51" t="s">
        <v>476</v>
      </c>
      <c r="B198" s="51" t="s">
        <v>520</v>
      </c>
      <c r="C198" s="51" t="s">
        <v>457</v>
      </c>
      <c r="D198" s="52">
        <v>29</v>
      </c>
      <c r="E198" s="52">
        <v>140</v>
      </c>
      <c r="F198" s="53">
        <v>13.1</v>
      </c>
      <c r="G198" s="54">
        <v>9.3571428999999995</v>
      </c>
    </row>
    <row r="199" spans="1:7">
      <c r="A199" s="51" t="s">
        <v>477</v>
      </c>
      <c r="B199" s="51" t="s">
        <v>520</v>
      </c>
      <c r="C199" s="51" t="s">
        <v>457</v>
      </c>
      <c r="D199" s="52">
        <v>4795</v>
      </c>
      <c r="E199" s="52">
        <v>37519</v>
      </c>
      <c r="F199" s="53">
        <v>5203</v>
      </c>
      <c r="G199" s="54">
        <v>13.86764</v>
      </c>
    </row>
    <row r="200" spans="1:7">
      <c r="A200" s="51" t="s">
        <v>478</v>
      </c>
      <c r="B200" s="51" t="s">
        <v>520</v>
      </c>
      <c r="C200" s="51" t="s">
        <v>457</v>
      </c>
      <c r="D200" s="52">
        <v>13</v>
      </c>
      <c r="E200" s="52">
        <v>1479</v>
      </c>
      <c r="F200" s="53">
        <v>77.099999999999994</v>
      </c>
      <c r="G200" s="54">
        <v>5.2129817000000003</v>
      </c>
    </row>
    <row r="201" spans="1:7">
      <c r="A201" s="51" t="s">
        <v>547</v>
      </c>
      <c r="B201" s="51" t="s">
        <v>520</v>
      </c>
      <c r="C201" s="51" t="s">
        <v>363</v>
      </c>
      <c r="D201" s="52">
        <v>48</v>
      </c>
      <c r="E201" s="52">
        <v>170</v>
      </c>
      <c r="F201" s="53">
        <v>34.1</v>
      </c>
      <c r="G201" s="54">
        <v>20.058824000000001</v>
      </c>
    </row>
    <row r="202" spans="1:7">
      <c r="A202" s="51" t="s">
        <v>548</v>
      </c>
      <c r="B202" s="51" t="s">
        <v>520</v>
      </c>
      <c r="C202" s="51" t="s">
        <v>363</v>
      </c>
      <c r="D202" s="52">
        <v>95616</v>
      </c>
      <c r="E202" s="52">
        <v>2871674</v>
      </c>
      <c r="F202" s="53">
        <v>299593.90000000002</v>
      </c>
      <c r="G202" s="54">
        <v>10.432727</v>
      </c>
    </row>
    <row r="203" spans="1:7">
      <c r="A203" s="51" t="s">
        <v>483</v>
      </c>
      <c r="B203" s="51" t="s">
        <v>520</v>
      </c>
      <c r="C203" s="51" t="s">
        <v>457</v>
      </c>
      <c r="D203" s="52">
        <v>54</v>
      </c>
      <c r="E203" s="52">
        <v>220</v>
      </c>
      <c r="F203" s="53">
        <v>21.1</v>
      </c>
      <c r="G203" s="54">
        <v>9.5909090999999993</v>
      </c>
    </row>
    <row r="204" spans="1:7">
      <c r="A204" s="51" t="s">
        <v>484</v>
      </c>
      <c r="B204" s="51" t="s">
        <v>520</v>
      </c>
      <c r="C204" s="51" t="s">
        <v>420</v>
      </c>
      <c r="D204" s="52">
        <v>10</v>
      </c>
      <c r="E204" s="52">
        <v>72671</v>
      </c>
      <c r="F204" s="53">
        <v>1864.2</v>
      </c>
      <c r="G204" s="54">
        <v>2.5652599</v>
      </c>
    </row>
    <row r="205" spans="1:7">
      <c r="A205" s="51" t="s">
        <v>549</v>
      </c>
      <c r="B205" s="51" t="s">
        <v>520</v>
      </c>
      <c r="C205" s="51" t="s">
        <v>363</v>
      </c>
      <c r="D205" s="52">
        <v>62</v>
      </c>
      <c r="E205" s="52">
        <v>1582</v>
      </c>
      <c r="F205" s="53">
        <v>199.5</v>
      </c>
      <c r="G205" s="54">
        <v>12.610619</v>
      </c>
    </row>
    <row r="206" spans="1:7">
      <c r="A206" s="51" t="s">
        <v>550</v>
      </c>
      <c r="B206" s="51" t="s">
        <v>520</v>
      </c>
      <c r="C206" s="51" t="s">
        <v>363</v>
      </c>
      <c r="D206" s="52">
        <v>3408</v>
      </c>
      <c r="E206" s="52">
        <v>763847</v>
      </c>
      <c r="F206" s="53">
        <v>57436.4</v>
      </c>
      <c r="G206" s="54">
        <v>7.5193592000000002</v>
      </c>
    </row>
    <row r="207" spans="1:7">
      <c r="A207" s="51" t="s">
        <v>551</v>
      </c>
      <c r="B207" s="51" t="s">
        <v>520</v>
      </c>
      <c r="C207" s="51" t="s">
        <v>363</v>
      </c>
      <c r="D207" s="52">
        <v>8382</v>
      </c>
      <c r="E207" s="52">
        <v>346789</v>
      </c>
      <c r="F207" s="53">
        <v>43049</v>
      </c>
      <c r="G207" s="54">
        <v>12.413600000000001</v>
      </c>
    </row>
    <row r="208" spans="1:7">
      <c r="A208" s="51" t="s">
        <v>552</v>
      </c>
      <c r="B208" s="51" t="s">
        <v>520</v>
      </c>
      <c r="C208" s="51" t="s">
        <v>363</v>
      </c>
      <c r="D208" s="52">
        <v>26816</v>
      </c>
      <c r="E208" s="52">
        <v>522714</v>
      </c>
      <c r="F208" s="53">
        <v>58078.3</v>
      </c>
      <c r="G208" s="54">
        <v>11.110913</v>
      </c>
    </row>
    <row r="209" spans="1:7">
      <c r="A209" s="51" t="s">
        <v>553</v>
      </c>
      <c r="B209" s="51" t="s">
        <v>554</v>
      </c>
      <c r="C209" s="51" t="s">
        <v>365</v>
      </c>
      <c r="D209" s="52">
        <v>2807</v>
      </c>
      <c r="E209" s="52">
        <v>215694</v>
      </c>
      <c r="F209" s="53">
        <v>17987.7</v>
      </c>
      <c r="G209" s="54">
        <v>8.3394531000000001</v>
      </c>
    </row>
    <row r="210" spans="1:7">
      <c r="A210" s="51" t="s">
        <v>555</v>
      </c>
      <c r="B210" s="51" t="s">
        <v>554</v>
      </c>
      <c r="C210" s="51" t="s">
        <v>365</v>
      </c>
      <c r="D210" s="52">
        <v>20564</v>
      </c>
      <c r="E210" s="52">
        <v>285100</v>
      </c>
      <c r="F210" s="53">
        <v>51047</v>
      </c>
      <c r="G210" s="54">
        <v>17.904945999999999</v>
      </c>
    </row>
    <row r="211" spans="1:7">
      <c r="A211" s="51" t="s">
        <v>556</v>
      </c>
      <c r="B211" s="51" t="s">
        <v>554</v>
      </c>
      <c r="C211" s="51" t="s">
        <v>360</v>
      </c>
      <c r="D211" s="52">
        <v>936524</v>
      </c>
      <c r="E211" s="52">
        <v>9933299</v>
      </c>
      <c r="F211" s="53">
        <v>1976916.4</v>
      </c>
      <c r="G211" s="54">
        <v>19.901911999999999</v>
      </c>
    </row>
    <row r="212" spans="1:7">
      <c r="A212" s="51" t="s">
        <v>456</v>
      </c>
      <c r="B212" s="51" t="s">
        <v>554</v>
      </c>
      <c r="C212" s="51" t="s">
        <v>457</v>
      </c>
      <c r="D212" s="52">
        <v>1</v>
      </c>
      <c r="E212" s="52">
        <v>575</v>
      </c>
      <c r="F212" s="53">
        <v>69</v>
      </c>
      <c r="G212" s="54">
        <v>12</v>
      </c>
    </row>
    <row r="213" spans="1:7">
      <c r="A213" s="51" t="s">
        <v>464</v>
      </c>
      <c r="B213" s="51" t="s">
        <v>554</v>
      </c>
      <c r="C213" s="51" t="s">
        <v>457</v>
      </c>
      <c r="D213" s="52">
        <v>102</v>
      </c>
      <c r="E213" s="52">
        <v>1370</v>
      </c>
      <c r="F213" s="53">
        <v>234.2</v>
      </c>
      <c r="G213" s="54">
        <v>17.094891000000001</v>
      </c>
    </row>
    <row r="214" spans="1:7">
      <c r="A214" s="51" t="s">
        <v>465</v>
      </c>
      <c r="B214" s="51" t="s">
        <v>554</v>
      </c>
      <c r="C214" s="51" t="s">
        <v>457</v>
      </c>
      <c r="D214" s="52">
        <v>5</v>
      </c>
      <c r="E214" s="52">
        <v>31209</v>
      </c>
      <c r="F214" s="53">
        <v>2654.4</v>
      </c>
      <c r="G214" s="54">
        <v>8.5052389000000002</v>
      </c>
    </row>
    <row r="215" spans="1:7">
      <c r="A215" s="51" t="s">
        <v>557</v>
      </c>
      <c r="B215" s="51" t="s">
        <v>554</v>
      </c>
      <c r="C215" s="51" t="s">
        <v>365</v>
      </c>
      <c r="D215" s="52">
        <v>13840</v>
      </c>
      <c r="E215" s="52">
        <v>424481</v>
      </c>
      <c r="F215" s="53">
        <v>54446.6</v>
      </c>
      <c r="G215" s="54">
        <v>12.826627999999999</v>
      </c>
    </row>
    <row r="216" spans="1:7">
      <c r="A216" s="51" t="s">
        <v>466</v>
      </c>
      <c r="B216" s="51" t="s">
        <v>554</v>
      </c>
      <c r="C216" s="51" t="s">
        <v>457</v>
      </c>
      <c r="D216" s="52">
        <v>8</v>
      </c>
      <c r="E216" s="52">
        <v>1804</v>
      </c>
      <c r="F216" s="53">
        <v>240.7</v>
      </c>
      <c r="G216" s="54">
        <v>13.342572000000001</v>
      </c>
    </row>
    <row r="217" spans="1:7">
      <c r="A217" s="51" t="s">
        <v>472</v>
      </c>
      <c r="B217" s="51" t="s">
        <v>554</v>
      </c>
      <c r="C217" s="51" t="s">
        <v>457</v>
      </c>
      <c r="D217" s="52">
        <v>9307</v>
      </c>
      <c r="E217" s="52">
        <v>73156</v>
      </c>
      <c r="F217" s="53">
        <v>10707.6</v>
      </c>
      <c r="G217" s="54">
        <v>14.636666999999999</v>
      </c>
    </row>
    <row r="218" spans="1:7">
      <c r="A218" s="51" t="s">
        <v>473</v>
      </c>
      <c r="B218" s="51" t="s">
        <v>554</v>
      </c>
      <c r="C218" s="51" t="s">
        <v>457</v>
      </c>
      <c r="D218" s="52">
        <v>429</v>
      </c>
      <c r="E218" s="52">
        <v>2628</v>
      </c>
      <c r="F218" s="53">
        <v>465</v>
      </c>
      <c r="G218" s="54">
        <v>17.694064000000001</v>
      </c>
    </row>
    <row r="219" spans="1:7">
      <c r="A219" s="51" t="s">
        <v>475</v>
      </c>
      <c r="B219" s="51" t="s">
        <v>554</v>
      </c>
      <c r="C219" s="51" t="s">
        <v>457</v>
      </c>
      <c r="D219" s="52">
        <v>1886</v>
      </c>
      <c r="E219" s="52">
        <v>11427</v>
      </c>
      <c r="F219" s="53">
        <v>2722</v>
      </c>
      <c r="G219" s="54">
        <v>23.820775000000001</v>
      </c>
    </row>
    <row r="220" spans="1:7">
      <c r="A220" s="51" t="s">
        <v>476</v>
      </c>
      <c r="B220" s="51" t="s">
        <v>554</v>
      </c>
      <c r="C220" s="51" t="s">
        <v>457</v>
      </c>
      <c r="D220" s="52">
        <v>7805</v>
      </c>
      <c r="E220" s="52">
        <v>58390</v>
      </c>
      <c r="F220" s="53">
        <v>9995.7000000000007</v>
      </c>
      <c r="G220" s="54">
        <v>17.118856000000001</v>
      </c>
    </row>
    <row r="221" spans="1:7">
      <c r="A221" s="51" t="s">
        <v>477</v>
      </c>
      <c r="B221" s="51" t="s">
        <v>554</v>
      </c>
      <c r="C221" s="51" t="s">
        <v>457</v>
      </c>
      <c r="D221" s="52">
        <v>7016</v>
      </c>
      <c r="E221" s="52">
        <v>50316</v>
      </c>
      <c r="F221" s="53">
        <v>9753.7999999999993</v>
      </c>
      <c r="G221" s="54">
        <v>19.385086000000001</v>
      </c>
    </row>
    <row r="222" spans="1:7">
      <c r="A222" s="51" t="s">
        <v>478</v>
      </c>
      <c r="B222" s="51" t="s">
        <v>554</v>
      </c>
      <c r="C222" s="51" t="s">
        <v>457</v>
      </c>
      <c r="D222" s="52">
        <v>7</v>
      </c>
      <c r="E222" s="52">
        <v>996</v>
      </c>
      <c r="F222" s="53">
        <v>169.3</v>
      </c>
      <c r="G222" s="54">
        <v>16.997992</v>
      </c>
    </row>
    <row r="223" spans="1:7">
      <c r="A223" s="51" t="s">
        <v>558</v>
      </c>
      <c r="B223" s="51" t="s">
        <v>554</v>
      </c>
      <c r="C223" s="51" t="s">
        <v>365</v>
      </c>
      <c r="D223" s="52">
        <v>25328</v>
      </c>
      <c r="E223" s="52">
        <v>561259</v>
      </c>
      <c r="F223" s="53">
        <v>62779</v>
      </c>
      <c r="G223" s="54">
        <v>11.185389000000001</v>
      </c>
    </row>
    <row r="224" spans="1:7">
      <c r="A224" s="51" t="s">
        <v>559</v>
      </c>
      <c r="B224" s="51" t="s">
        <v>554</v>
      </c>
      <c r="C224" s="51" t="s">
        <v>360</v>
      </c>
      <c r="D224" s="52">
        <v>244527</v>
      </c>
      <c r="E224" s="52">
        <v>2032003</v>
      </c>
      <c r="F224" s="53">
        <v>492635.7</v>
      </c>
      <c r="G224" s="54">
        <v>24.243846999999999</v>
      </c>
    </row>
    <row r="225" spans="1:7">
      <c r="A225" s="51" t="s">
        <v>483</v>
      </c>
      <c r="B225" s="51" t="s">
        <v>554</v>
      </c>
      <c r="C225" s="51" t="s">
        <v>457</v>
      </c>
      <c r="D225" s="52">
        <v>4109</v>
      </c>
      <c r="E225" s="52">
        <v>25777</v>
      </c>
      <c r="F225" s="53">
        <v>4115.6000000000004</v>
      </c>
      <c r="G225" s="54">
        <v>15.966170999999999</v>
      </c>
    </row>
    <row r="226" spans="1:7">
      <c r="A226" s="51" t="s">
        <v>456</v>
      </c>
      <c r="B226" s="51" t="s">
        <v>560</v>
      </c>
      <c r="C226" s="51" t="s">
        <v>457</v>
      </c>
      <c r="D226" s="52">
        <v>2</v>
      </c>
      <c r="E226" s="52">
        <v>1149</v>
      </c>
      <c r="F226" s="53">
        <v>81.3</v>
      </c>
      <c r="G226" s="54">
        <v>7.0757180000000002</v>
      </c>
    </row>
    <row r="227" spans="1:7">
      <c r="A227" s="51" t="s">
        <v>561</v>
      </c>
      <c r="B227" s="51" t="s">
        <v>560</v>
      </c>
      <c r="C227" s="51" t="s">
        <v>360</v>
      </c>
      <c r="D227" s="52">
        <v>265760</v>
      </c>
      <c r="E227" s="52">
        <v>2842831</v>
      </c>
      <c r="F227" s="53">
        <v>340877.8</v>
      </c>
      <c r="G227" s="54">
        <v>11.990786999999999</v>
      </c>
    </row>
    <row r="228" spans="1:7">
      <c r="A228" s="51" t="s">
        <v>472</v>
      </c>
      <c r="B228" s="51" t="s">
        <v>560</v>
      </c>
      <c r="C228" s="51" t="s">
        <v>457</v>
      </c>
      <c r="D228" s="52">
        <v>505</v>
      </c>
      <c r="E228" s="52">
        <v>2170</v>
      </c>
      <c r="F228" s="53">
        <v>244.2</v>
      </c>
      <c r="G228" s="54">
        <v>11.253456</v>
      </c>
    </row>
    <row r="229" spans="1:7">
      <c r="A229" s="51" t="s">
        <v>477</v>
      </c>
      <c r="B229" s="51" t="s">
        <v>560</v>
      </c>
      <c r="C229" s="51" t="s">
        <v>457</v>
      </c>
      <c r="D229" s="52">
        <v>29</v>
      </c>
      <c r="E229" s="52">
        <v>155</v>
      </c>
      <c r="F229" s="53">
        <v>16.5</v>
      </c>
      <c r="G229" s="54">
        <v>10.645161</v>
      </c>
    </row>
    <row r="230" spans="1:7">
      <c r="A230" s="51" t="s">
        <v>562</v>
      </c>
      <c r="B230" s="51" t="s">
        <v>563</v>
      </c>
      <c r="C230" s="51" t="s">
        <v>365</v>
      </c>
      <c r="D230" s="52">
        <v>24597</v>
      </c>
      <c r="E230" s="52">
        <v>731771</v>
      </c>
      <c r="F230" s="53">
        <v>74093</v>
      </c>
      <c r="G230" s="54">
        <v>10.125162</v>
      </c>
    </row>
    <row r="231" spans="1:7">
      <c r="A231" s="51" t="s">
        <v>564</v>
      </c>
      <c r="B231" s="51" t="s">
        <v>563</v>
      </c>
      <c r="C231" s="51" t="s">
        <v>365</v>
      </c>
      <c r="D231" s="52">
        <v>7731</v>
      </c>
      <c r="E231" s="52">
        <v>220106</v>
      </c>
      <c r="F231" s="53">
        <v>24325.5</v>
      </c>
      <c r="G231" s="54">
        <v>11.051721000000001</v>
      </c>
    </row>
    <row r="232" spans="1:7">
      <c r="A232" s="51" t="s">
        <v>565</v>
      </c>
      <c r="B232" s="51" t="s">
        <v>563</v>
      </c>
      <c r="C232" s="51" t="s">
        <v>365</v>
      </c>
      <c r="D232" s="52">
        <v>12679</v>
      </c>
      <c r="E232" s="52">
        <v>402097</v>
      </c>
      <c r="F232" s="53">
        <v>50236.3</v>
      </c>
      <c r="G232" s="54">
        <v>12.493577</v>
      </c>
    </row>
    <row r="233" spans="1:7">
      <c r="A233" s="51" t="s">
        <v>566</v>
      </c>
      <c r="B233" s="51" t="s">
        <v>563</v>
      </c>
      <c r="C233" s="51" t="s">
        <v>363</v>
      </c>
      <c r="D233" s="52">
        <v>105306</v>
      </c>
      <c r="E233" s="52">
        <v>1443643</v>
      </c>
      <c r="F233" s="53">
        <v>173766</v>
      </c>
      <c r="G233" s="54">
        <v>12.036632000000001</v>
      </c>
    </row>
    <row r="234" spans="1:7">
      <c r="A234" s="51" t="s">
        <v>567</v>
      </c>
      <c r="B234" s="51" t="s">
        <v>563</v>
      </c>
      <c r="C234" s="51" t="s">
        <v>360</v>
      </c>
      <c r="D234" s="52">
        <v>284249</v>
      </c>
      <c r="E234" s="52">
        <v>3606855</v>
      </c>
      <c r="F234" s="53">
        <v>437429.2</v>
      </c>
      <c r="G234" s="54">
        <v>12.127718</v>
      </c>
    </row>
    <row r="235" spans="1:7">
      <c r="A235" s="51" t="s">
        <v>472</v>
      </c>
      <c r="B235" s="51" t="s">
        <v>563</v>
      </c>
      <c r="C235" s="51" t="s">
        <v>457</v>
      </c>
      <c r="D235" s="52">
        <v>3328</v>
      </c>
      <c r="E235" s="52">
        <v>31425</v>
      </c>
      <c r="F235" s="53">
        <v>4569.1000000000004</v>
      </c>
      <c r="G235" s="54">
        <v>14.539698</v>
      </c>
    </row>
    <row r="236" spans="1:7">
      <c r="A236" s="51" t="s">
        <v>476</v>
      </c>
      <c r="B236" s="51" t="s">
        <v>563</v>
      </c>
      <c r="C236" s="51" t="s">
        <v>457</v>
      </c>
      <c r="D236" s="52">
        <v>5</v>
      </c>
      <c r="E236" s="52">
        <v>25</v>
      </c>
      <c r="F236" s="53">
        <v>4.0999999999999996</v>
      </c>
      <c r="G236" s="54">
        <v>16.399999999999999</v>
      </c>
    </row>
    <row r="237" spans="1:7">
      <c r="A237" s="51" t="s">
        <v>477</v>
      </c>
      <c r="B237" s="51" t="s">
        <v>563</v>
      </c>
      <c r="C237" s="51" t="s">
        <v>457</v>
      </c>
      <c r="D237" s="52">
        <v>417</v>
      </c>
      <c r="E237" s="52">
        <v>3542</v>
      </c>
      <c r="F237" s="53">
        <v>405.8</v>
      </c>
      <c r="G237" s="54">
        <v>11.456804</v>
      </c>
    </row>
    <row r="238" spans="1:7">
      <c r="A238" s="51" t="s">
        <v>568</v>
      </c>
      <c r="B238" s="51" t="s">
        <v>563</v>
      </c>
      <c r="C238" s="51" t="s">
        <v>365</v>
      </c>
      <c r="D238" s="52">
        <v>9337</v>
      </c>
      <c r="E238" s="52">
        <v>242170</v>
      </c>
      <c r="F238" s="53">
        <v>27714</v>
      </c>
      <c r="G238" s="54">
        <v>11.444027</v>
      </c>
    </row>
    <row r="239" spans="1:7">
      <c r="A239" s="51" t="s">
        <v>569</v>
      </c>
      <c r="B239" s="51" t="s">
        <v>570</v>
      </c>
      <c r="C239" s="51" t="s">
        <v>365</v>
      </c>
      <c r="D239" s="52">
        <v>35747</v>
      </c>
      <c r="E239" s="52">
        <v>701053</v>
      </c>
      <c r="F239" s="53">
        <v>75919.5</v>
      </c>
      <c r="G239" s="54">
        <v>10.829352</v>
      </c>
    </row>
    <row r="240" spans="1:7">
      <c r="A240" s="51" t="s">
        <v>571</v>
      </c>
      <c r="B240" s="51" t="s">
        <v>570</v>
      </c>
      <c r="C240" s="51" t="s">
        <v>363</v>
      </c>
      <c r="D240" s="52">
        <v>34339</v>
      </c>
      <c r="E240" s="52">
        <v>526666</v>
      </c>
      <c r="F240" s="53">
        <v>63555.5</v>
      </c>
      <c r="G240" s="54">
        <v>12.067515</v>
      </c>
    </row>
    <row r="241" spans="1:7">
      <c r="A241" s="51" t="s">
        <v>572</v>
      </c>
      <c r="B241" s="51" t="s">
        <v>570</v>
      </c>
      <c r="C241" s="51" t="s">
        <v>363</v>
      </c>
      <c r="D241" s="52">
        <v>55664</v>
      </c>
      <c r="E241" s="52">
        <v>938843</v>
      </c>
      <c r="F241" s="53">
        <v>102724</v>
      </c>
      <c r="G241" s="54">
        <v>10.941553000000001</v>
      </c>
    </row>
    <row r="242" spans="1:7">
      <c r="A242" s="51" t="s">
        <v>573</v>
      </c>
      <c r="B242" s="51" t="s">
        <v>570</v>
      </c>
      <c r="C242" s="51" t="s">
        <v>365</v>
      </c>
      <c r="D242" s="52">
        <v>12538</v>
      </c>
      <c r="E242" s="52">
        <v>289701</v>
      </c>
      <c r="F242" s="53">
        <v>27368.1</v>
      </c>
      <c r="G242" s="54">
        <v>9.4470161000000008</v>
      </c>
    </row>
    <row r="243" spans="1:7">
      <c r="A243" s="51" t="s">
        <v>574</v>
      </c>
      <c r="B243" s="51" t="s">
        <v>570</v>
      </c>
      <c r="C243" s="51" t="s">
        <v>365</v>
      </c>
      <c r="D243" s="52">
        <v>27954</v>
      </c>
      <c r="E243" s="52">
        <v>588673</v>
      </c>
      <c r="F243" s="53">
        <v>62337.8</v>
      </c>
      <c r="G243" s="54">
        <v>10.589546</v>
      </c>
    </row>
    <row r="244" spans="1:7">
      <c r="A244" s="51" t="s">
        <v>575</v>
      </c>
      <c r="B244" s="51" t="s">
        <v>570</v>
      </c>
      <c r="C244" s="51" t="s">
        <v>365</v>
      </c>
      <c r="D244" s="52">
        <v>27606</v>
      </c>
      <c r="E244" s="52">
        <v>438403</v>
      </c>
      <c r="F244" s="53">
        <v>40189</v>
      </c>
      <c r="G244" s="54">
        <v>9.1671361999999998</v>
      </c>
    </row>
    <row r="245" spans="1:7">
      <c r="A245" s="51" t="s">
        <v>576</v>
      </c>
      <c r="B245" s="51" t="s">
        <v>570</v>
      </c>
      <c r="C245" s="51" t="s">
        <v>365</v>
      </c>
      <c r="D245" s="52">
        <v>134243</v>
      </c>
      <c r="E245" s="52">
        <v>3163310</v>
      </c>
      <c r="F245" s="53">
        <v>274458.90000000002</v>
      </c>
      <c r="G245" s="54">
        <v>8.6763200999999999</v>
      </c>
    </row>
    <row r="246" spans="1:7">
      <c r="A246" s="51" t="s">
        <v>577</v>
      </c>
      <c r="B246" s="51" t="s">
        <v>570</v>
      </c>
      <c r="C246" s="51" t="s">
        <v>365</v>
      </c>
      <c r="D246" s="52">
        <v>26667</v>
      </c>
      <c r="E246" s="52">
        <v>495081</v>
      </c>
      <c r="F246" s="53">
        <v>53205.4</v>
      </c>
      <c r="G246" s="54">
        <v>10.746807</v>
      </c>
    </row>
    <row r="247" spans="1:7">
      <c r="A247" s="51" t="s">
        <v>578</v>
      </c>
      <c r="B247" s="51" t="s">
        <v>570</v>
      </c>
      <c r="C247" s="51" t="s">
        <v>365</v>
      </c>
      <c r="D247" s="52">
        <v>54666</v>
      </c>
      <c r="E247" s="52">
        <v>1306441</v>
      </c>
      <c r="F247" s="53">
        <v>121253.7</v>
      </c>
      <c r="G247" s="54">
        <v>9.2812228000000001</v>
      </c>
    </row>
    <row r="248" spans="1:7">
      <c r="A248" s="51" t="s">
        <v>579</v>
      </c>
      <c r="B248" s="51" t="s">
        <v>570</v>
      </c>
      <c r="C248" s="51" t="s">
        <v>365</v>
      </c>
      <c r="D248" s="52">
        <v>120929</v>
      </c>
      <c r="E248" s="52">
        <v>2581037</v>
      </c>
      <c r="F248" s="53">
        <v>248546.3</v>
      </c>
      <c r="G248" s="54">
        <v>9.6297069999999998</v>
      </c>
    </row>
    <row r="249" spans="1:7">
      <c r="A249" s="51" t="s">
        <v>580</v>
      </c>
      <c r="B249" s="51" t="s">
        <v>570</v>
      </c>
      <c r="C249" s="51" t="s">
        <v>365</v>
      </c>
      <c r="D249" s="52">
        <v>14728</v>
      </c>
      <c r="E249" s="52">
        <v>419474</v>
      </c>
      <c r="F249" s="53">
        <v>38620.300000000003</v>
      </c>
      <c r="G249" s="54">
        <v>9.2068399999999997</v>
      </c>
    </row>
    <row r="250" spans="1:7">
      <c r="A250" s="51" t="s">
        <v>581</v>
      </c>
      <c r="B250" s="51" t="s">
        <v>570</v>
      </c>
      <c r="C250" s="51" t="s">
        <v>363</v>
      </c>
      <c r="D250" s="52">
        <v>180503</v>
      </c>
      <c r="E250" s="52">
        <v>3416339</v>
      </c>
      <c r="F250" s="53">
        <v>362087.1</v>
      </c>
      <c r="G250" s="54">
        <v>10.598687999999999</v>
      </c>
    </row>
    <row r="251" spans="1:7">
      <c r="A251" s="51" t="s">
        <v>582</v>
      </c>
      <c r="B251" s="51" t="s">
        <v>570</v>
      </c>
      <c r="C251" s="51" t="s">
        <v>360</v>
      </c>
      <c r="D251" s="52">
        <v>1863801</v>
      </c>
      <c r="E251" s="52">
        <v>39230213</v>
      </c>
      <c r="F251" s="53">
        <v>4563926.7</v>
      </c>
      <c r="G251" s="54">
        <v>11.633704</v>
      </c>
    </row>
    <row r="252" spans="1:7">
      <c r="A252" s="51" t="s">
        <v>583</v>
      </c>
      <c r="B252" s="51" t="s">
        <v>570</v>
      </c>
      <c r="C252" s="51" t="s">
        <v>363</v>
      </c>
      <c r="D252" s="52">
        <v>33102</v>
      </c>
      <c r="E252" s="52">
        <v>735664</v>
      </c>
      <c r="F252" s="53">
        <v>82767</v>
      </c>
      <c r="G252" s="54">
        <v>11.250652000000001</v>
      </c>
    </row>
    <row r="253" spans="1:7">
      <c r="A253" s="51" t="s">
        <v>584</v>
      </c>
      <c r="B253" s="51" t="s">
        <v>570</v>
      </c>
      <c r="C253" s="51" t="s">
        <v>360</v>
      </c>
      <c r="D253" s="52">
        <v>5136952</v>
      </c>
      <c r="E253" s="52">
        <v>113663998</v>
      </c>
      <c r="F253" s="53">
        <v>10653802</v>
      </c>
      <c r="G253" s="54">
        <v>9.3730664000000008</v>
      </c>
    </row>
    <row r="254" spans="1:7">
      <c r="A254" s="51" t="s">
        <v>585</v>
      </c>
      <c r="B254" s="51" t="s">
        <v>570</v>
      </c>
      <c r="C254" s="51" t="s">
        <v>360</v>
      </c>
      <c r="D254" s="52">
        <v>32334</v>
      </c>
      <c r="E254" s="52">
        <v>645164</v>
      </c>
      <c r="F254" s="53">
        <v>86948.2</v>
      </c>
      <c r="G254" s="54">
        <v>13.476914000000001</v>
      </c>
    </row>
    <row r="255" spans="1:7">
      <c r="A255" s="51" t="s">
        <v>586</v>
      </c>
      <c r="B255" s="51" t="s">
        <v>570</v>
      </c>
      <c r="C255" s="51" t="s">
        <v>365</v>
      </c>
      <c r="D255" s="52">
        <v>28784</v>
      </c>
      <c r="E255" s="52">
        <v>575481</v>
      </c>
      <c r="F255" s="53">
        <v>63515</v>
      </c>
      <c r="G255" s="54">
        <v>11.036854</v>
      </c>
    </row>
    <row r="256" spans="1:7">
      <c r="A256" s="51" t="s">
        <v>587</v>
      </c>
      <c r="B256" s="51" t="s">
        <v>570</v>
      </c>
      <c r="C256" s="51" t="s">
        <v>365</v>
      </c>
      <c r="D256" s="52">
        <v>99665</v>
      </c>
      <c r="E256" s="52">
        <v>1790570</v>
      </c>
      <c r="F256" s="53">
        <v>237636.2</v>
      </c>
      <c r="G256" s="54">
        <v>13.271539000000001</v>
      </c>
    </row>
    <row r="257" spans="1:7">
      <c r="A257" s="51" t="s">
        <v>588</v>
      </c>
      <c r="B257" s="51" t="s">
        <v>570</v>
      </c>
      <c r="C257" s="51" t="s">
        <v>363</v>
      </c>
      <c r="D257" s="52">
        <v>17025</v>
      </c>
      <c r="E257" s="52">
        <v>331722</v>
      </c>
      <c r="F257" s="53">
        <v>44980</v>
      </c>
      <c r="G257" s="54">
        <v>13.559547</v>
      </c>
    </row>
    <row r="258" spans="1:7">
      <c r="A258" s="51" t="s">
        <v>464</v>
      </c>
      <c r="B258" s="51" t="s">
        <v>570</v>
      </c>
      <c r="C258" s="51" t="s">
        <v>457</v>
      </c>
      <c r="D258" s="52">
        <v>1</v>
      </c>
      <c r="E258" s="52">
        <v>504</v>
      </c>
      <c r="F258" s="53">
        <v>98.3</v>
      </c>
      <c r="G258" s="54">
        <v>19.503968</v>
      </c>
    </row>
    <row r="259" spans="1:7">
      <c r="A259" s="51" t="s">
        <v>589</v>
      </c>
      <c r="B259" s="51" t="s">
        <v>570</v>
      </c>
      <c r="C259" s="51" t="s">
        <v>363</v>
      </c>
      <c r="D259" s="52">
        <v>20833</v>
      </c>
      <c r="E259" s="52">
        <v>344000</v>
      </c>
      <c r="F259" s="53">
        <v>43839.9</v>
      </c>
      <c r="G259" s="54">
        <v>12.744157</v>
      </c>
    </row>
    <row r="260" spans="1:7">
      <c r="A260" s="51" t="s">
        <v>590</v>
      </c>
      <c r="B260" s="51" t="s">
        <v>570</v>
      </c>
      <c r="C260" s="51" t="s">
        <v>360</v>
      </c>
      <c r="D260" s="52">
        <v>470680</v>
      </c>
      <c r="E260" s="52">
        <v>10767926</v>
      </c>
      <c r="F260" s="53">
        <v>1233113</v>
      </c>
      <c r="G260" s="54">
        <v>11.451722</v>
      </c>
    </row>
    <row r="261" spans="1:7">
      <c r="A261" s="51" t="s">
        <v>591</v>
      </c>
      <c r="B261" s="51" t="s">
        <v>570</v>
      </c>
      <c r="C261" s="51" t="s">
        <v>365</v>
      </c>
      <c r="D261" s="52">
        <v>487412</v>
      </c>
      <c r="E261" s="52">
        <v>12076440</v>
      </c>
      <c r="F261" s="53">
        <v>1192084.3999999999</v>
      </c>
      <c r="G261" s="54">
        <v>9.8711573999999995</v>
      </c>
    </row>
    <row r="262" spans="1:7">
      <c r="A262" s="51" t="s">
        <v>592</v>
      </c>
      <c r="B262" s="51" t="s">
        <v>570</v>
      </c>
      <c r="C262" s="51" t="s">
        <v>365</v>
      </c>
      <c r="D262" s="52">
        <v>79761</v>
      </c>
      <c r="E262" s="52">
        <v>1627518</v>
      </c>
      <c r="F262" s="53">
        <v>174717</v>
      </c>
      <c r="G262" s="54">
        <v>10.735181000000001</v>
      </c>
    </row>
    <row r="263" spans="1:7">
      <c r="A263" s="51" t="s">
        <v>593</v>
      </c>
      <c r="B263" s="51" t="s">
        <v>570</v>
      </c>
      <c r="C263" s="51" t="s">
        <v>363</v>
      </c>
      <c r="D263" s="52">
        <v>224324</v>
      </c>
      <c r="E263" s="52">
        <v>4279635</v>
      </c>
      <c r="F263" s="53">
        <v>429208</v>
      </c>
      <c r="G263" s="54">
        <v>10.02908</v>
      </c>
    </row>
    <row r="264" spans="1:7">
      <c r="A264" s="51" t="s">
        <v>466</v>
      </c>
      <c r="B264" s="51" t="s">
        <v>570</v>
      </c>
      <c r="C264" s="51" t="s">
        <v>457</v>
      </c>
      <c r="D264" s="52">
        <v>1</v>
      </c>
      <c r="E264" s="52">
        <v>320</v>
      </c>
      <c r="F264" s="53">
        <v>90</v>
      </c>
      <c r="G264" s="54">
        <v>28.125</v>
      </c>
    </row>
    <row r="265" spans="1:7">
      <c r="A265" s="51" t="s">
        <v>594</v>
      </c>
      <c r="B265" s="51" t="s">
        <v>570</v>
      </c>
      <c r="C265" s="51" t="s">
        <v>365</v>
      </c>
      <c r="D265" s="52">
        <v>29659</v>
      </c>
      <c r="E265" s="52">
        <v>443326</v>
      </c>
      <c r="F265" s="53">
        <v>43209</v>
      </c>
      <c r="G265" s="54">
        <v>9.7465522</v>
      </c>
    </row>
    <row r="266" spans="1:7">
      <c r="A266" s="51" t="s">
        <v>595</v>
      </c>
      <c r="B266" s="51" t="s">
        <v>570</v>
      </c>
      <c r="C266" s="51" t="s">
        <v>363</v>
      </c>
      <c r="D266" s="52">
        <v>10890</v>
      </c>
      <c r="E266" s="52">
        <v>173437</v>
      </c>
      <c r="F266" s="53">
        <v>21337.5</v>
      </c>
      <c r="G266" s="54">
        <v>12.302738</v>
      </c>
    </row>
    <row r="267" spans="1:7">
      <c r="A267" s="51" t="s">
        <v>596</v>
      </c>
      <c r="B267" s="51" t="s">
        <v>570</v>
      </c>
      <c r="C267" s="51" t="s">
        <v>365</v>
      </c>
      <c r="D267" s="52">
        <v>253449</v>
      </c>
      <c r="E267" s="52">
        <v>6750618</v>
      </c>
      <c r="F267" s="53">
        <v>647043</v>
      </c>
      <c r="G267" s="54">
        <v>9.5849446999999994</v>
      </c>
    </row>
    <row r="268" spans="1:7">
      <c r="A268" s="51" t="s">
        <v>597</v>
      </c>
      <c r="B268" s="51" t="s">
        <v>570</v>
      </c>
      <c r="C268" s="51" t="s">
        <v>363</v>
      </c>
      <c r="D268" s="52">
        <v>50392</v>
      </c>
      <c r="E268" s="52">
        <v>934732</v>
      </c>
      <c r="F268" s="53">
        <v>108288.3</v>
      </c>
      <c r="G268" s="54">
        <v>11.584956999999999</v>
      </c>
    </row>
    <row r="269" spans="1:7">
      <c r="A269" s="51" t="s">
        <v>598</v>
      </c>
      <c r="B269" s="51" t="s">
        <v>570</v>
      </c>
      <c r="C269" s="51" t="s">
        <v>365</v>
      </c>
      <c r="D269" s="52">
        <v>1532</v>
      </c>
      <c r="E269" s="52">
        <v>1081168</v>
      </c>
      <c r="F269" s="53">
        <v>88744</v>
      </c>
      <c r="G269" s="54">
        <v>8.2081601000000006</v>
      </c>
    </row>
    <row r="270" spans="1:7">
      <c r="A270" s="51" t="s">
        <v>472</v>
      </c>
      <c r="B270" s="51" t="s">
        <v>570</v>
      </c>
      <c r="C270" s="51" t="s">
        <v>457</v>
      </c>
      <c r="D270" s="52">
        <v>946</v>
      </c>
      <c r="E270" s="52">
        <v>6438</v>
      </c>
      <c r="F270" s="53">
        <v>694.4</v>
      </c>
      <c r="G270" s="54">
        <v>10.785958000000001</v>
      </c>
    </row>
    <row r="271" spans="1:7">
      <c r="A271" s="51" t="s">
        <v>599</v>
      </c>
      <c r="B271" s="51" t="s">
        <v>570</v>
      </c>
      <c r="C271" s="51" t="s">
        <v>363</v>
      </c>
      <c r="D271" s="52">
        <v>216477</v>
      </c>
      <c r="E271" s="52">
        <v>3635263</v>
      </c>
      <c r="F271" s="53">
        <v>413794</v>
      </c>
      <c r="G271" s="54">
        <v>11.38278</v>
      </c>
    </row>
    <row r="272" spans="1:7">
      <c r="A272" s="51" t="s">
        <v>476</v>
      </c>
      <c r="B272" s="51" t="s">
        <v>570</v>
      </c>
      <c r="C272" s="51" t="s">
        <v>457</v>
      </c>
      <c r="D272" s="52">
        <v>980</v>
      </c>
      <c r="E272" s="52">
        <v>9540</v>
      </c>
      <c r="F272" s="53">
        <v>1394.9</v>
      </c>
      <c r="G272" s="54">
        <v>14.621593000000001</v>
      </c>
    </row>
    <row r="273" spans="1:7">
      <c r="A273" s="51" t="s">
        <v>477</v>
      </c>
      <c r="B273" s="51" t="s">
        <v>570</v>
      </c>
      <c r="C273" s="51" t="s">
        <v>457</v>
      </c>
      <c r="D273" s="52">
        <v>1730</v>
      </c>
      <c r="E273" s="52">
        <v>19041</v>
      </c>
      <c r="F273" s="53">
        <v>3346.2</v>
      </c>
      <c r="G273" s="54">
        <v>17.573657000000001</v>
      </c>
    </row>
    <row r="274" spans="1:7">
      <c r="A274" s="51" t="s">
        <v>600</v>
      </c>
      <c r="B274" s="51" t="s">
        <v>570</v>
      </c>
      <c r="C274" s="51" t="s">
        <v>363</v>
      </c>
      <c r="D274" s="52">
        <v>27388</v>
      </c>
      <c r="E274" s="52">
        <v>530063</v>
      </c>
      <c r="F274" s="53">
        <v>56912</v>
      </c>
      <c r="G274" s="54">
        <v>10.736837</v>
      </c>
    </row>
    <row r="275" spans="1:7">
      <c r="A275" s="51" t="s">
        <v>601</v>
      </c>
      <c r="B275" s="51" t="s">
        <v>570</v>
      </c>
      <c r="C275" s="51" t="s">
        <v>363</v>
      </c>
      <c r="D275" s="52">
        <v>55018</v>
      </c>
      <c r="E275" s="52">
        <v>1023580</v>
      </c>
      <c r="F275" s="53">
        <v>125381</v>
      </c>
      <c r="G275" s="54">
        <v>12.249262</v>
      </c>
    </row>
    <row r="276" spans="1:7">
      <c r="A276" s="51" t="s">
        <v>602</v>
      </c>
      <c r="B276" s="51" t="s">
        <v>570</v>
      </c>
      <c r="C276" s="51" t="s">
        <v>360</v>
      </c>
      <c r="D276" s="52">
        <v>786047</v>
      </c>
      <c r="E276" s="52">
        <v>19953730</v>
      </c>
      <c r="F276" s="53">
        <v>1826439.5</v>
      </c>
      <c r="G276" s="54">
        <v>9.1533738000000007</v>
      </c>
    </row>
    <row r="277" spans="1:7">
      <c r="A277" s="51" t="s">
        <v>478</v>
      </c>
      <c r="B277" s="51" t="s">
        <v>570</v>
      </c>
      <c r="C277" s="51" t="s">
        <v>457</v>
      </c>
      <c r="D277" s="52">
        <v>3</v>
      </c>
      <c r="E277" s="52">
        <v>757</v>
      </c>
      <c r="F277" s="53">
        <v>274</v>
      </c>
      <c r="G277" s="54">
        <v>36.195509000000001</v>
      </c>
    </row>
    <row r="278" spans="1:7">
      <c r="A278" s="51" t="s">
        <v>603</v>
      </c>
      <c r="B278" s="51" t="s">
        <v>570</v>
      </c>
      <c r="C278" s="51" t="s">
        <v>363</v>
      </c>
      <c r="D278" s="52">
        <v>19081</v>
      </c>
      <c r="E278" s="52">
        <v>317797</v>
      </c>
      <c r="F278" s="53">
        <v>38609.199999999997</v>
      </c>
      <c r="G278" s="54">
        <v>12.149013</v>
      </c>
    </row>
    <row r="279" spans="1:7">
      <c r="A279" s="51" t="s">
        <v>604</v>
      </c>
      <c r="B279" s="51" t="s">
        <v>570</v>
      </c>
      <c r="C279" s="51" t="s">
        <v>365</v>
      </c>
      <c r="D279" s="52">
        <v>30908</v>
      </c>
      <c r="E279" s="52">
        <v>723134</v>
      </c>
      <c r="F279" s="53">
        <v>96843</v>
      </c>
      <c r="G279" s="54">
        <v>13.392124000000001</v>
      </c>
    </row>
    <row r="280" spans="1:7">
      <c r="A280" s="51" t="s">
        <v>483</v>
      </c>
      <c r="B280" s="51" t="s">
        <v>570</v>
      </c>
      <c r="C280" s="51" t="s">
        <v>457</v>
      </c>
      <c r="D280" s="52">
        <v>629</v>
      </c>
      <c r="E280" s="52">
        <v>4913</v>
      </c>
      <c r="F280" s="53">
        <v>591.79999999999995</v>
      </c>
      <c r="G280" s="54">
        <v>12.045593</v>
      </c>
    </row>
    <row r="281" spans="1:7">
      <c r="A281" s="51" t="s">
        <v>605</v>
      </c>
      <c r="B281" s="51" t="s">
        <v>570</v>
      </c>
      <c r="C281" s="51" t="s">
        <v>363</v>
      </c>
      <c r="D281" s="52">
        <v>28358</v>
      </c>
      <c r="E281" s="52">
        <v>498614</v>
      </c>
      <c r="F281" s="53">
        <v>57724</v>
      </c>
      <c r="G281" s="54">
        <v>11.576891</v>
      </c>
    </row>
    <row r="282" spans="1:7">
      <c r="A282" s="51" t="s">
        <v>606</v>
      </c>
      <c r="B282" s="51" t="s">
        <v>570</v>
      </c>
      <c r="C282" s="51" t="s">
        <v>363</v>
      </c>
      <c r="D282" s="52">
        <v>226696</v>
      </c>
      <c r="E282" s="52">
        <v>4247097</v>
      </c>
      <c r="F282" s="53">
        <v>453417.6</v>
      </c>
      <c r="G282" s="54">
        <v>10.675941999999999</v>
      </c>
    </row>
    <row r="283" spans="1:7">
      <c r="A283" s="51" t="s">
        <v>607</v>
      </c>
      <c r="B283" s="51" t="s">
        <v>608</v>
      </c>
      <c r="C283" s="51" t="s">
        <v>365</v>
      </c>
      <c r="D283" s="52">
        <v>37083</v>
      </c>
      <c r="E283" s="52">
        <v>883218</v>
      </c>
      <c r="F283" s="53">
        <v>94635</v>
      </c>
      <c r="G283" s="54">
        <v>10.714795000000001</v>
      </c>
    </row>
    <row r="284" spans="1:7">
      <c r="A284" s="51" t="s">
        <v>609</v>
      </c>
      <c r="B284" s="51" t="s">
        <v>608</v>
      </c>
      <c r="C284" s="51" t="s">
        <v>363</v>
      </c>
      <c r="D284" s="52">
        <v>20936</v>
      </c>
      <c r="E284" s="52">
        <v>403701</v>
      </c>
      <c r="F284" s="53">
        <v>51248</v>
      </c>
      <c r="G284" s="54">
        <v>12.694544</v>
      </c>
    </row>
    <row r="285" spans="1:7">
      <c r="A285" s="51" t="s">
        <v>610</v>
      </c>
      <c r="B285" s="51" t="s">
        <v>608</v>
      </c>
      <c r="C285" s="51" t="s">
        <v>363</v>
      </c>
      <c r="D285" s="52">
        <v>50829</v>
      </c>
      <c r="E285" s="52">
        <v>750747</v>
      </c>
      <c r="F285" s="53">
        <v>86788.800000000003</v>
      </c>
      <c r="G285" s="54">
        <v>11.560326</v>
      </c>
    </row>
    <row r="286" spans="1:7">
      <c r="A286" s="51" t="s">
        <v>611</v>
      </c>
      <c r="B286" s="51" t="s">
        <v>608</v>
      </c>
      <c r="C286" s="51" t="s">
        <v>363</v>
      </c>
      <c r="D286" s="52">
        <v>36210</v>
      </c>
      <c r="E286" s="52">
        <v>463883</v>
      </c>
      <c r="F286" s="53">
        <v>59625</v>
      </c>
      <c r="G286" s="54">
        <v>12.853457000000001</v>
      </c>
    </row>
    <row r="287" spans="1:7">
      <c r="A287" s="51" t="s">
        <v>612</v>
      </c>
      <c r="B287" s="51" t="s">
        <v>608</v>
      </c>
      <c r="C287" s="51" t="s">
        <v>363</v>
      </c>
      <c r="D287" s="52">
        <v>22586</v>
      </c>
      <c r="E287" s="52">
        <v>442556</v>
      </c>
      <c r="F287" s="53">
        <v>49528.6</v>
      </c>
      <c r="G287" s="54">
        <v>11.191488</v>
      </c>
    </row>
    <row r="288" spans="1:7">
      <c r="A288" s="51" t="s">
        <v>613</v>
      </c>
      <c r="B288" s="51" t="s">
        <v>608</v>
      </c>
      <c r="C288" s="51" t="s">
        <v>363</v>
      </c>
      <c r="D288" s="52">
        <v>52460</v>
      </c>
      <c r="E288" s="52">
        <v>1055494</v>
      </c>
      <c r="F288" s="53">
        <v>112792</v>
      </c>
      <c r="G288" s="54">
        <v>10.686180999999999</v>
      </c>
    </row>
    <row r="289" spans="1:7">
      <c r="A289" s="51" t="s">
        <v>614</v>
      </c>
      <c r="B289" s="51" t="s">
        <v>608</v>
      </c>
      <c r="C289" s="51" t="s">
        <v>363</v>
      </c>
      <c r="D289" s="52">
        <v>60555</v>
      </c>
      <c r="E289" s="52">
        <v>1258391</v>
      </c>
      <c r="F289" s="53">
        <v>119779</v>
      </c>
      <c r="G289" s="54">
        <v>9.5184247000000006</v>
      </c>
    </row>
    <row r="290" spans="1:7">
      <c r="A290" s="51" t="s">
        <v>615</v>
      </c>
      <c r="B290" s="51" t="s">
        <v>608</v>
      </c>
      <c r="C290" s="51" t="s">
        <v>365</v>
      </c>
      <c r="D290" s="52">
        <v>3771</v>
      </c>
      <c r="E290" s="52">
        <v>206493</v>
      </c>
      <c r="F290" s="53">
        <v>21496.9</v>
      </c>
      <c r="G290" s="54">
        <v>10.410474000000001</v>
      </c>
    </row>
    <row r="291" spans="1:7">
      <c r="A291" s="51" t="s">
        <v>616</v>
      </c>
      <c r="B291" s="51" t="s">
        <v>608</v>
      </c>
      <c r="C291" s="51" t="s">
        <v>365</v>
      </c>
      <c r="D291" s="52">
        <v>5505</v>
      </c>
      <c r="E291" s="52">
        <v>358795</v>
      </c>
      <c r="F291" s="53">
        <v>31950.5</v>
      </c>
      <c r="G291" s="54">
        <v>8.9049457000000007</v>
      </c>
    </row>
    <row r="292" spans="1:7">
      <c r="A292" s="51" t="s">
        <v>617</v>
      </c>
      <c r="B292" s="51" t="s">
        <v>608</v>
      </c>
      <c r="C292" s="51" t="s">
        <v>365</v>
      </c>
      <c r="D292" s="52">
        <v>7982</v>
      </c>
      <c r="E292" s="52">
        <v>556369</v>
      </c>
      <c r="F292" s="53">
        <v>46189.4</v>
      </c>
      <c r="G292" s="54">
        <v>8.3019362999999995</v>
      </c>
    </row>
    <row r="293" spans="1:7">
      <c r="A293" s="51" t="s">
        <v>618</v>
      </c>
      <c r="B293" s="51" t="s">
        <v>608</v>
      </c>
      <c r="C293" s="51" t="s">
        <v>365</v>
      </c>
      <c r="D293" s="52">
        <v>10964</v>
      </c>
      <c r="E293" s="52">
        <v>184749</v>
      </c>
      <c r="F293" s="53">
        <v>20182</v>
      </c>
      <c r="G293" s="54">
        <v>10.924010000000001</v>
      </c>
    </row>
    <row r="294" spans="1:7">
      <c r="A294" s="51" t="s">
        <v>619</v>
      </c>
      <c r="B294" s="51" t="s">
        <v>608</v>
      </c>
      <c r="C294" s="51" t="s">
        <v>365</v>
      </c>
      <c r="D294" s="52">
        <v>981</v>
      </c>
      <c r="E294" s="52">
        <v>23212</v>
      </c>
      <c r="F294" s="53">
        <v>2567</v>
      </c>
      <c r="G294" s="54">
        <v>11.058935</v>
      </c>
    </row>
    <row r="295" spans="1:7">
      <c r="A295" s="51" t="s">
        <v>620</v>
      </c>
      <c r="B295" s="51" t="s">
        <v>608</v>
      </c>
      <c r="C295" s="51" t="s">
        <v>365</v>
      </c>
      <c r="D295" s="52">
        <v>8132</v>
      </c>
      <c r="E295" s="52">
        <v>315722</v>
      </c>
      <c r="F295" s="53">
        <v>31321.5</v>
      </c>
      <c r="G295" s="54">
        <v>9.9205947000000005</v>
      </c>
    </row>
    <row r="296" spans="1:7">
      <c r="A296" s="51" t="s">
        <v>621</v>
      </c>
      <c r="B296" s="51" t="s">
        <v>608</v>
      </c>
      <c r="C296" s="51" t="s">
        <v>365</v>
      </c>
      <c r="D296" s="52">
        <v>12414</v>
      </c>
      <c r="E296" s="52">
        <v>423749</v>
      </c>
      <c r="F296" s="53">
        <v>37813.5</v>
      </c>
      <c r="G296" s="54">
        <v>8.9235609</v>
      </c>
    </row>
    <row r="297" spans="1:7">
      <c r="A297" s="51" t="s">
        <v>622</v>
      </c>
      <c r="B297" s="51" t="s">
        <v>608</v>
      </c>
      <c r="C297" s="51" t="s">
        <v>365</v>
      </c>
      <c r="D297" s="52">
        <v>5739</v>
      </c>
      <c r="E297" s="52">
        <v>258624</v>
      </c>
      <c r="F297" s="53">
        <v>27977</v>
      </c>
      <c r="G297" s="54">
        <v>10.817634999999999</v>
      </c>
    </row>
    <row r="298" spans="1:7">
      <c r="A298" s="51" t="s">
        <v>623</v>
      </c>
      <c r="B298" s="51" t="s">
        <v>608</v>
      </c>
      <c r="C298" s="51" t="s">
        <v>365</v>
      </c>
      <c r="D298" s="52">
        <v>16525</v>
      </c>
      <c r="E298" s="52">
        <v>384190</v>
      </c>
      <c r="F298" s="53">
        <v>47029.1</v>
      </c>
      <c r="G298" s="54">
        <v>12.241104999999999</v>
      </c>
    </row>
    <row r="299" spans="1:7">
      <c r="A299" s="51" t="s">
        <v>624</v>
      </c>
      <c r="B299" s="51" t="s">
        <v>608</v>
      </c>
      <c r="C299" s="51" t="s">
        <v>365</v>
      </c>
      <c r="D299" s="52">
        <v>15727</v>
      </c>
      <c r="E299" s="52">
        <v>393356</v>
      </c>
      <c r="F299" s="53">
        <v>48055</v>
      </c>
      <c r="G299" s="54">
        <v>12.216669</v>
      </c>
    </row>
    <row r="300" spans="1:7">
      <c r="A300" s="51" t="s">
        <v>625</v>
      </c>
      <c r="B300" s="51" t="s">
        <v>608</v>
      </c>
      <c r="C300" s="51" t="s">
        <v>365</v>
      </c>
      <c r="D300" s="52">
        <v>13453</v>
      </c>
      <c r="E300" s="52">
        <v>517963</v>
      </c>
      <c r="F300" s="53">
        <v>44513</v>
      </c>
      <c r="G300" s="54">
        <v>8.5938570999999992</v>
      </c>
    </row>
    <row r="301" spans="1:7">
      <c r="A301" s="51" t="s">
        <v>626</v>
      </c>
      <c r="B301" s="51" t="s">
        <v>608</v>
      </c>
      <c r="C301" s="51" t="s">
        <v>365</v>
      </c>
      <c r="D301" s="52">
        <v>11997</v>
      </c>
      <c r="E301" s="52">
        <v>297430</v>
      </c>
      <c r="F301" s="53">
        <v>32864</v>
      </c>
      <c r="G301" s="54">
        <v>11.049322999999999</v>
      </c>
    </row>
    <row r="302" spans="1:7">
      <c r="A302" s="51" t="s">
        <v>627</v>
      </c>
      <c r="B302" s="51" t="s">
        <v>608</v>
      </c>
      <c r="C302" s="51" t="s">
        <v>365</v>
      </c>
      <c r="D302" s="52">
        <v>42076</v>
      </c>
      <c r="E302" s="52">
        <v>968373</v>
      </c>
      <c r="F302" s="53">
        <v>110680</v>
      </c>
      <c r="G302" s="54">
        <v>11.42948</v>
      </c>
    </row>
    <row r="303" spans="1:7">
      <c r="A303" s="51" t="s">
        <v>628</v>
      </c>
      <c r="B303" s="51" t="s">
        <v>608</v>
      </c>
      <c r="C303" s="51" t="s">
        <v>365</v>
      </c>
      <c r="D303" s="52">
        <v>2414</v>
      </c>
      <c r="E303" s="52">
        <v>693425</v>
      </c>
      <c r="F303" s="53">
        <v>23051.3</v>
      </c>
      <c r="G303" s="54">
        <v>3.3242672</v>
      </c>
    </row>
    <row r="304" spans="1:7">
      <c r="A304" s="51" t="s">
        <v>629</v>
      </c>
      <c r="B304" s="51" t="s">
        <v>608</v>
      </c>
      <c r="C304" s="51" t="s">
        <v>365</v>
      </c>
      <c r="D304" s="52">
        <v>15990</v>
      </c>
      <c r="E304" s="52">
        <v>469400</v>
      </c>
      <c r="F304" s="53">
        <v>53023.9</v>
      </c>
      <c r="G304" s="54">
        <v>11.296101</v>
      </c>
    </row>
    <row r="305" spans="1:7">
      <c r="A305" s="51" t="s">
        <v>630</v>
      </c>
      <c r="B305" s="51" t="s">
        <v>608</v>
      </c>
      <c r="C305" s="51" t="s">
        <v>363</v>
      </c>
      <c r="D305" s="52">
        <v>21127</v>
      </c>
      <c r="E305" s="52">
        <v>507092</v>
      </c>
      <c r="F305" s="53">
        <v>59854</v>
      </c>
      <c r="G305" s="54">
        <v>11.803381</v>
      </c>
    </row>
    <row r="306" spans="1:7">
      <c r="A306" s="51" t="s">
        <v>631</v>
      </c>
      <c r="B306" s="51" t="s">
        <v>608</v>
      </c>
      <c r="C306" s="51" t="s">
        <v>363</v>
      </c>
      <c r="D306" s="52">
        <v>214156</v>
      </c>
      <c r="E306" s="52">
        <v>3880652</v>
      </c>
      <c r="F306" s="53">
        <v>421554.3</v>
      </c>
      <c r="G306" s="54">
        <v>10.862976</v>
      </c>
    </row>
    <row r="307" spans="1:7">
      <c r="A307" s="51" t="s">
        <v>632</v>
      </c>
      <c r="B307" s="51" t="s">
        <v>608</v>
      </c>
      <c r="C307" s="51" t="s">
        <v>363</v>
      </c>
      <c r="D307" s="52">
        <v>68792</v>
      </c>
      <c r="E307" s="52">
        <v>1251259</v>
      </c>
      <c r="F307" s="53">
        <v>126442.1</v>
      </c>
      <c r="G307" s="54">
        <v>10.10519</v>
      </c>
    </row>
    <row r="308" spans="1:7">
      <c r="A308" s="51" t="s">
        <v>633</v>
      </c>
      <c r="B308" s="51" t="s">
        <v>608</v>
      </c>
      <c r="C308" s="51" t="s">
        <v>363</v>
      </c>
      <c r="D308" s="52">
        <v>83323</v>
      </c>
      <c r="E308" s="52">
        <v>1555184</v>
      </c>
      <c r="F308" s="53">
        <v>167666.9</v>
      </c>
      <c r="G308" s="54">
        <v>10.781162</v>
      </c>
    </row>
    <row r="309" spans="1:7">
      <c r="A309" s="51" t="s">
        <v>634</v>
      </c>
      <c r="B309" s="51" t="s">
        <v>608</v>
      </c>
      <c r="C309" s="51" t="s">
        <v>460</v>
      </c>
      <c r="D309" s="52">
        <v>11995</v>
      </c>
      <c r="E309" s="52">
        <v>397652</v>
      </c>
      <c r="F309" s="53">
        <v>41615.599999999999</v>
      </c>
      <c r="G309" s="54">
        <v>10.465331000000001</v>
      </c>
    </row>
    <row r="310" spans="1:7">
      <c r="A310" s="51" t="s">
        <v>635</v>
      </c>
      <c r="B310" s="51" t="s">
        <v>608</v>
      </c>
      <c r="C310" s="51" t="s">
        <v>365</v>
      </c>
      <c r="D310" s="52">
        <v>16832</v>
      </c>
      <c r="E310" s="52">
        <v>1812787</v>
      </c>
      <c r="F310" s="53">
        <v>113230</v>
      </c>
      <c r="G310" s="54">
        <v>6.2461833999999996</v>
      </c>
    </row>
    <row r="311" spans="1:7">
      <c r="A311" s="51" t="s">
        <v>403</v>
      </c>
      <c r="B311" s="51" t="s">
        <v>608</v>
      </c>
      <c r="C311" s="51" t="s">
        <v>363</v>
      </c>
      <c r="D311" s="52">
        <v>34959</v>
      </c>
      <c r="E311" s="52">
        <v>674130</v>
      </c>
      <c r="F311" s="53">
        <v>87997.5</v>
      </c>
      <c r="G311" s="54">
        <v>13.053490999999999</v>
      </c>
    </row>
    <row r="312" spans="1:7">
      <c r="A312" s="51" t="s">
        <v>636</v>
      </c>
      <c r="B312" s="51" t="s">
        <v>608</v>
      </c>
      <c r="C312" s="51" t="s">
        <v>363</v>
      </c>
      <c r="D312" s="52">
        <v>23824</v>
      </c>
      <c r="E312" s="52">
        <v>393075</v>
      </c>
      <c r="F312" s="53">
        <v>41003.4</v>
      </c>
      <c r="G312" s="54">
        <v>10.431444000000001</v>
      </c>
    </row>
    <row r="313" spans="1:7">
      <c r="A313" s="51" t="s">
        <v>637</v>
      </c>
      <c r="B313" s="51" t="s">
        <v>608</v>
      </c>
      <c r="C313" s="51" t="s">
        <v>363</v>
      </c>
      <c r="D313" s="52">
        <v>89509</v>
      </c>
      <c r="E313" s="52">
        <v>1808495</v>
      </c>
      <c r="F313" s="53">
        <v>212294.1</v>
      </c>
      <c r="G313" s="54">
        <v>11.738716</v>
      </c>
    </row>
    <row r="314" spans="1:7">
      <c r="A314" s="51" t="s">
        <v>638</v>
      </c>
      <c r="B314" s="51" t="s">
        <v>608</v>
      </c>
      <c r="C314" s="51" t="s">
        <v>360</v>
      </c>
      <c r="D314" s="52">
        <v>2614431</v>
      </c>
      <c r="E314" s="52">
        <v>80814387</v>
      </c>
      <c r="F314" s="53">
        <v>7610499.7999999998</v>
      </c>
      <c r="G314" s="54">
        <v>9.4172586000000003</v>
      </c>
    </row>
    <row r="315" spans="1:7">
      <c r="A315" s="51" t="s">
        <v>639</v>
      </c>
      <c r="B315" s="51" t="s">
        <v>608</v>
      </c>
      <c r="C315" s="51" t="s">
        <v>363</v>
      </c>
      <c r="D315" s="52">
        <v>19898</v>
      </c>
      <c r="E315" s="52">
        <v>303065</v>
      </c>
      <c r="F315" s="53">
        <v>41034</v>
      </c>
      <c r="G315" s="54">
        <v>13.539669999999999</v>
      </c>
    </row>
    <row r="316" spans="1:7">
      <c r="A316" s="51" t="s">
        <v>640</v>
      </c>
      <c r="B316" s="51" t="s">
        <v>608</v>
      </c>
      <c r="C316" s="51" t="s">
        <v>363</v>
      </c>
      <c r="D316" s="52">
        <v>138200</v>
      </c>
      <c r="E316" s="52">
        <v>2778290</v>
      </c>
      <c r="F316" s="53">
        <v>281386</v>
      </c>
      <c r="G316" s="54">
        <v>10.128028</v>
      </c>
    </row>
    <row r="317" spans="1:7">
      <c r="A317" s="51" t="s">
        <v>641</v>
      </c>
      <c r="B317" s="51" t="s">
        <v>608</v>
      </c>
      <c r="C317" s="51" t="s">
        <v>363</v>
      </c>
      <c r="D317" s="52">
        <v>35287</v>
      </c>
      <c r="E317" s="52">
        <v>506453</v>
      </c>
      <c r="F317" s="53">
        <v>64767.9</v>
      </c>
      <c r="G317" s="54">
        <v>12.788531000000001</v>
      </c>
    </row>
    <row r="318" spans="1:7">
      <c r="A318" s="51" t="s">
        <v>642</v>
      </c>
      <c r="B318" s="51" t="s">
        <v>608</v>
      </c>
      <c r="C318" s="51" t="s">
        <v>363</v>
      </c>
      <c r="D318" s="52">
        <v>37243</v>
      </c>
      <c r="E318" s="52">
        <v>579120</v>
      </c>
      <c r="F318" s="53">
        <v>69152</v>
      </c>
      <c r="G318" s="54">
        <v>11.940875999999999</v>
      </c>
    </row>
    <row r="319" spans="1:7">
      <c r="A319" s="51" t="s">
        <v>643</v>
      </c>
      <c r="B319" s="51" t="s">
        <v>608</v>
      </c>
      <c r="C319" s="51" t="s">
        <v>363</v>
      </c>
      <c r="D319" s="52">
        <v>407</v>
      </c>
      <c r="E319" s="52">
        <v>3468</v>
      </c>
      <c r="F319" s="53">
        <v>550</v>
      </c>
      <c r="G319" s="54">
        <v>15.859285</v>
      </c>
    </row>
    <row r="320" spans="1:7">
      <c r="A320" s="51" t="s">
        <v>644</v>
      </c>
      <c r="B320" s="51" t="s">
        <v>608</v>
      </c>
      <c r="C320" s="51" t="s">
        <v>363</v>
      </c>
      <c r="D320" s="52">
        <v>12539</v>
      </c>
      <c r="E320" s="52">
        <v>197393</v>
      </c>
      <c r="F320" s="53">
        <v>26869</v>
      </c>
      <c r="G320" s="54">
        <v>13.611931999999999</v>
      </c>
    </row>
    <row r="321" spans="1:7">
      <c r="A321" s="51" t="s">
        <v>645</v>
      </c>
      <c r="B321" s="51" t="s">
        <v>608</v>
      </c>
      <c r="C321" s="51" t="s">
        <v>363</v>
      </c>
      <c r="D321" s="52">
        <v>237817</v>
      </c>
      <c r="E321" s="52">
        <v>5339689</v>
      </c>
      <c r="F321" s="53">
        <v>578260.30000000005</v>
      </c>
      <c r="G321" s="54">
        <v>10.829475</v>
      </c>
    </row>
    <row r="322" spans="1:7">
      <c r="A322" s="51" t="s">
        <v>646</v>
      </c>
      <c r="B322" s="51" t="s">
        <v>608</v>
      </c>
      <c r="C322" s="51" t="s">
        <v>363</v>
      </c>
      <c r="D322" s="52">
        <v>34926</v>
      </c>
      <c r="E322" s="52">
        <v>579344</v>
      </c>
      <c r="F322" s="53">
        <v>68921</v>
      </c>
      <c r="G322" s="54">
        <v>11.896386</v>
      </c>
    </row>
    <row r="323" spans="1:7">
      <c r="A323" s="51" t="s">
        <v>466</v>
      </c>
      <c r="B323" s="51" t="s">
        <v>608</v>
      </c>
      <c r="C323" s="51" t="s">
        <v>457</v>
      </c>
      <c r="D323" s="52">
        <v>2</v>
      </c>
      <c r="E323" s="52">
        <v>1398</v>
      </c>
      <c r="F323" s="53">
        <v>181.8</v>
      </c>
      <c r="G323" s="54">
        <v>13.004292</v>
      </c>
    </row>
    <row r="324" spans="1:7">
      <c r="A324" s="51" t="s">
        <v>647</v>
      </c>
      <c r="B324" s="51" t="s">
        <v>608</v>
      </c>
      <c r="C324" s="51" t="s">
        <v>363</v>
      </c>
      <c r="D324" s="52">
        <v>25163</v>
      </c>
      <c r="E324" s="52">
        <v>436503</v>
      </c>
      <c r="F324" s="53">
        <v>60888.3</v>
      </c>
      <c r="G324" s="54">
        <v>13.949114</v>
      </c>
    </row>
    <row r="325" spans="1:7">
      <c r="A325" s="51" t="s">
        <v>648</v>
      </c>
      <c r="B325" s="51" t="s">
        <v>608</v>
      </c>
      <c r="C325" s="51" t="s">
        <v>365</v>
      </c>
      <c r="D325" s="52">
        <v>10367</v>
      </c>
      <c r="E325" s="52">
        <v>305923</v>
      </c>
      <c r="F325" s="53">
        <v>34079</v>
      </c>
      <c r="G325" s="54">
        <v>11.139730999999999</v>
      </c>
    </row>
    <row r="326" spans="1:7">
      <c r="A326" s="51" t="s">
        <v>649</v>
      </c>
      <c r="B326" s="51" t="s">
        <v>608</v>
      </c>
      <c r="C326" s="51" t="s">
        <v>363</v>
      </c>
      <c r="D326" s="52">
        <v>102229</v>
      </c>
      <c r="E326" s="52">
        <v>2293510</v>
      </c>
      <c r="F326" s="53">
        <v>225125</v>
      </c>
      <c r="G326" s="54">
        <v>9.8157408999999998</v>
      </c>
    </row>
    <row r="327" spans="1:7">
      <c r="A327" s="51" t="s">
        <v>650</v>
      </c>
      <c r="B327" s="51" t="s">
        <v>608</v>
      </c>
      <c r="C327" s="51" t="s">
        <v>363</v>
      </c>
      <c r="D327" s="52">
        <v>12890</v>
      </c>
      <c r="E327" s="52">
        <v>257378</v>
      </c>
      <c r="F327" s="53">
        <v>29468.2</v>
      </c>
      <c r="G327" s="54">
        <v>11.449386000000001</v>
      </c>
    </row>
    <row r="328" spans="1:7">
      <c r="A328" s="51" t="s">
        <v>595</v>
      </c>
      <c r="B328" s="51" t="s">
        <v>608</v>
      </c>
      <c r="C328" s="51" t="s">
        <v>363</v>
      </c>
      <c r="D328" s="52">
        <v>27288</v>
      </c>
      <c r="E328" s="52">
        <v>433682</v>
      </c>
      <c r="F328" s="53">
        <v>52262.7</v>
      </c>
      <c r="G328" s="54">
        <v>12.050927</v>
      </c>
    </row>
    <row r="329" spans="1:7">
      <c r="A329" s="51" t="s">
        <v>651</v>
      </c>
      <c r="B329" s="51" t="s">
        <v>608</v>
      </c>
      <c r="C329" s="51" t="s">
        <v>363</v>
      </c>
      <c r="D329" s="52">
        <v>17405</v>
      </c>
      <c r="E329" s="52">
        <v>283832</v>
      </c>
      <c r="F329" s="53">
        <v>37129</v>
      </c>
      <c r="G329" s="54">
        <v>13.081329999999999</v>
      </c>
    </row>
    <row r="330" spans="1:7">
      <c r="A330" s="51" t="s">
        <v>652</v>
      </c>
      <c r="B330" s="51" t="s">
        <v>608</v>
      </c>
      <c r="C330" s="51" t="s">
        <v>363</v>
      </c>
      <c r="D330" s="52">
        <v>18762</v>
      </c>
      <c r="E330" s="52">
        <v>269210</v>
      </c>
      <c r="F330" s="53">
        <v>34780.5</v>
      </c>
      <c r="G330" s="54">
        <v>12.919468</v>
      </c>
    </row>
    <row r="331" spans="1:7">
      <c r="A331" s="51" t="s">
        <v>653</v>
      </c>
      <c r="B331" s="51" t="s">
        <v>608</v>
      </c>
      <c r="C331" s="51" t="s">
        <v>363</v>
      </c>
      <c r="D331" s="52">
        <v>56822</v>
      </c>
      <c r="E331" s="52">
        <v>1096270</v>
      </c>
      <c r="F331" s="53">
        <v>109259.5</v>
      </c>
      <c r="G331" s="54">
        <v>9.9664771999999999</v>
      </c>
    </row>
    <row r="332" spans="1:7">
      <c r="A332" s="51" t="s">
        <v>654</v>
      </c>
      <c r="B332" s="51" t="s">
        <v>608</v>
      </c>
      <c r="C332" s="51" t="s">
        <v>363</v>
      </c>
      <c r="D332" s="52">
        <v>188447</v>
      </c>
      <c r="E332" s="52">
        <v>3504212</v>
      </c>
      <c r="F332" s="53">
        <v>382712</v>
      </c>
      <c r="G332" s="54">
        <v>10.921485000000001</v>
      </c>
    </row>
    <row r="333" spans="1:7">
      <c r="A333" s="51" t="s">
        <v>655</v>
      </c>
      <c r="B333" s="51" t="s">
        <v>608</v>
      </c>
      <c r="C333" s="51" t="s">
        <v>363</v>
      </c>
      <c r="D333" s="52">
        <v>102518</v>
      </c>
      <c r="E333" s="52">
        <v>1920371</v>
      </c>
      <c r="F333" s="53">
        <v>185189</v>
      </c>
      <c r="G333" s="54">
        <v>9.6433970000000002</v>
      </c>
    </row>
    <row r="334" spans="1:7">
      <c r="A334" s="51" t="s">
        <v>656</v>
      </c>
      <c r="B334" s="51" t="s">
        <v>608</v>
      </c>
      <c r="C334" s="51" t="s">
        <v>363</v>
      </c>
      <c r="D334" s="52">
        <v>19958</v>
      </c>
      <c r="E334" s="52">
        <v>335978</v>
      </c>
      <c r="F334" s="53">
        <v>41977</v>
      </c>
      <c r="G334" s="54">
        <v>12.493973</v>
      </c>
    </row>
    <row r="335" spans="1:7">
      <c r="A335" s="51" t="s">
        <v>657</v>
      </c>
      <c r="B335" s="51" t="s">
        <v>608</v>
      </c>
      <c r="C335" s="51" t="s">
        <v>363</v>
      </c>
      <c r="D335" s="52">
        <v>20707</v>
      </c>
      <c r="E335" s="52">
        <v>348838</v>
      </c>
      <c r="F335" s="53">
        <v>47251.199999999997</v>
      </c>
      <c r="G335" s="54">
        <v>13.545313</v>
      </c>
    </row>
    <row r="336" spans="1:7">
      <c r="A336" s="51" t="s">
        <v>478</v>
      </c>
      <c r="B336" s="51" t="s">
        <v>608</v>
      </c>
      <c r="C336" s="51" t="s">
        <v>457</v>
      </c>
      <c r="D336" s="52">
        <v>5</v>
      </c>
      <c r="E336" s="52">
        <v>5847</v>
      </c>
      <c r="F336" s="53">
        <v>731.4</v>
      </c>
      <c r="G336" s="54">
        <v>12.508979</v>
      </c>
    </row>
    <row r="337" spans="1:7">
      <c r="A337" s="51" t="s">
        <v>658</v>
      </c>
      <c r="B337" s="51" t="s">
        <v>608</v>
      </c>
      <c r="C337" s="51" t="s">
        <v>363</v>
      </c>
      <c r="D337" s="52">
        <v>14993</v>
      </c>
      <c r="E337" s="52">
        <v>220178</v>
      </c>
      <c r="F337" s="53">
        <v>32795</v>
      </c>
      <c r="G337" s="54">
        <v>14.894767</v>
      </c>
    </row>
    <row r="338" spans="1:7">
      <c r="A338" s="51" t="s">
        <v>659</v>
      </c>
      <c r="B338" s="51" t="s">
        <v>608</v>
      </c>
      <c r="C338" s="51" t="s">
        <v>363</v>
      </c>
      <c r="D338" s="52">
        <v>22206</v>
      </c>
      <c r="E338" s="52">
        <v>378921</v>
      </c>
      <c r="F338" s="53">
        <v>45155.3</v>
      </c>
      <c r="G338" s="54">
        <v>11.916810999999999</v>
      </c>
    </row>
    <row r="339" spans="1:7">
      <c r="A339" s="51" t="s">
        <v>660</v>
      </c>
      <c r="B339" s="51" t="s">
        <v>608</v>
      </c>
      <c r="C339" s="51" t="s">
        <v>363</v>
      </c>
      <c r="D339" s="52">
        <v>15181</v>
      </c>
      <c r="E339" s="52">
        <v>224131</v>
      </c>
      <c r="F339" s="53">
        <v>28049</v>
      </c>
      <c r="G339" s="54">
        <v>12.514556000000001</v>
      </c>
    </row>
    <row r="340" spans="1:7">
      <c r="A340" s="51" t="s">
        <v>661</v>
      </c>
      <c r="B340" s="51" t="s">
        <v>608</v>
      </c>
      <c r="C340" s="51" t="s">
        <v>363</v>
      </c>
      <c r="D340" s="52">
        <v>132341</v>
      </c>
      <c r="E340" s="52">
        <v>2572342</v>
      </c>
      <c r="F340" s="53">
        <v>288543.5</v>
      </c>
      <c r="G340" s="54">
        <v>11.217152</v>
      </c>
    </row>
    <row r="341" spans="1:7">
      <c r="A341" s="51" t="s">
        <v>662</v>
      </c>
      <c r="B341" s="51" t="s">
        <v>608</v>
      </c>
      <c r="C341" s="51" t="s">
        <v>363</v>
      </c>
      <c r="D341" s="52">
        <v>15744</v>
      </c>
      <c r="E341" s="52">
        <v>343198</v>
      </c>
      <c r="F341" s="53">
        <v>35648</v>
      </c>
      <c r="G341" s="54">
        <v>10.387007000000001</v>
      </c>
    </row>
    <row r="342" spans="1:7">
      <c r="A342" s="51" t="s">
        <v>464</v>
      </c>
      <c r="B342" s="51" t="s">
        <v>663</v>
      </c>
      <c r="C342" s="51" t="s">
        <v>457</v>
      </c>
      <c r="D342" s="52">
        <v>22</v>
      </c>
      <c r="E342" s="52">
        <v>163</v>
      </c>
      <c r="F342" s="53">
        <v>45.7</v>
      </c>
      <c r="G342" s="54">
        <v>28.036809999999999</v>
      </c>
    </row>
    <row r="343" spans="1:7">
      <c r="A343" s="51" t="s">
        <v>664</v>
      </c>
      <c r="B343" s="51" t="s">
        <v>663</v>
      </c>
      <c r="C343" s="51" t="s">
        <v>360</v>
      </c>
      <c r="D343" s="52">
        <v>87357</v>
      </c>
      <c r="E343" s="52">
        <v>978428</v>
      </c>
      <c r="F343" s="53">
        <v>329194.7</v>
      </c>
      <c r="G343" s="54">
        <v>33.645265999999999</v>
      </c>
    </row>
    <row r="344" spans="1:7">
      <c r="A344" s="51" t="s">
        <v>665</v>
      </c>
      <c r="B344" s="51" t="s">
        <v>663</v>
      </c>
      <c r="C344" s="51" t="s">
        <v>360</v>
      </c>
      <c r="D344" s="52">
        <v>307378</v>
      </c>
      <c r="E344" s="52">
        <v>6183094</v>
      </c>
      <c r="F344" s="53">
        <v>1592463.2</v>
      </c>
      <c r="G344" s="54">
        <v>25.755119000000001</v>
      </c>
    </row>
    <row r="345" spans="1:7">
      <c r="A345" s="51" t="s">
        <v>666</v>
      </c>
      <c r="B345" s="51" t="s">
        <v>663</v>
      </c>
      <c r="C345" s="51" t="s">
        <v>363</v>
      </c>
      <c r="D345" s="52">
        <v>34495</v>
      </c>
      <c r="E345" s="52">
        <v>415291</v>
      </c>
      <c r="F345" s="53">
        <v>135958.1</v>
      </c>
      <c r="G345" s="54">
        <v>32.738031999999997</v>
      </c>
    </row>
    <row r="346" spans="1:7">
      <c r="A346" s="51" t="s">
        <v>466</v>
      </c>
      <c r="B346" s="51" t="s">
        <v>663</v>
      </c>
      <c r="C346" s="51" t="s">
        <v>457</v>
      </c>
      <c r="D346" s="52">
        <v>9</v>
      </c>
      <c r="E346" s="52">
        <v>2567</v>
      </c>
      <c r="F346" s="53">
        <v>520.79999999999995</v>
      </c>
      <c r="G346" s="54">
        <v>20.288274000000001</v>
      </c>
    </row>
    <row r="347" spans="1:7">
      <c r="A347" s="51" t="s">
        <v>667</v>
      </c>
      <c r="B347" s="51" t="s">
        <v>663</v>
      </c>
      <c r="C347" s="51" t="s">
        <v>360</v>
      </c>
      <c r="D347" s="52">
        <v>73304</v>
      </c>
      <c r="E347" s="52">
        <v>958689</v>
      </c>
      <c r="F347" s="53">
        <v>317871.59999999998</v>
      </c>
      <c r="G347" s="54">
        <v>33.156905000000002</v>
      </c>
    </row>
    <row r="348" spans="1:7">
      <c r="A348" s="51" t="s">
        <v>472</v>
      </c>
      <c r="B348" s="51" t="s">
        <v>663</v>
      </c>
      <c r="C348" s="51" t="s">
        <v>457</v>
      </c>
      <c r="D348" s="52">
        <v>5067</v>
      </c>
      <c r="E348" s="52">
        <v>64405</v>
      </c>
      <c r="F348" s="53">
        <v>8183</v>
      </c>
      <c r="G348" s="54">
        <v>12.705534999999999</v>
      </c>
    </row>
    <row r="349" spans="1:7">
      <c r="A349" s="51" t="s">
        <v>473</v>
      </c>
      <c r="B349" s="51" t="s">
        <v>663</v>
      </c>
      <c r="C349" s="51" t="s">
        <v>457</v>
      </c>
      <c r="D349" s="52">
        <v>199</v>
      </c>
      <c r="E349" s="52">
        <v>2126</v>
      </c>
      <c r="F349" s="53">
        <v>422</v>
      </c>
      <c r="G349" s="54">
        <v>19.849482999999999</v>
      </c>
    </row>
    <row r="350" spans="1:7">
      <c r="A350" s="51" t="s">
        <v>475</v>
      </c>
      <c r="B350" s="51" t="s">
        <v>663</v>
      </c>
      <c r="C350" s="51" t="s">
        <v>457</v>
      </c>
      <c r="D350" s="52">
        <v>1156</v>
      </c>
      <c r="E350" s="52">
        <v>11881</v>
      </c>
      <c r="F350" s="53">
        <v>2531.5</v>
      </c>
      <c r="G350" s="54">
        <v>21.307129</v>
      </c>
    </row>
    <row r="351" spans="1:7">
      <c r="A351" s="51" t="s">
        <v>476</v>
      </c>
      <c r="B351" s="51" t="s">
        <v>663</v>
      </c>
      <c r="C351" s="51" t="s">
        <v>457</v>
      </c>
      <c r="D351" s="52">
        <v>658</v>
      </c>
      <c r="E351" s="52">
        <v>6596</v>
      </c>
      <c r="F351" s="53">
        <v>1552.5</v>
      </c>
      <c r="G351" s="54">
        <v>23.536992000000001</v>
      </c>
    </row>
    <row r="352" spans="1:7">
      <c r="A352" s="51" t="s">
        <v>477</v>
      </c>
      <c r="B352" s="51" t="s">
        <v>663</v>
      </c>
      <c r="C352" s="51" t="s">
        <v>457</v>
      </c>
      <c r="D352" s="52">
        <v>7827</v>
      </c>
      <c r="E352" s="52">
        <v>66866</v>
      </c>
      <c r="F352" s="53">
        <v>16414.3</v>
      </c>
      <c r="G352" s="54">
        <v>24.548051000000001</v>
      </c>
    </row>
    <row r="353" spans="1:7">
      <c r="A353" s="51" t="s">
        <v>478</v>
      </c>
      <c r="B353" s="51" t="s">
        <v>663</v>
      </c>
      <c r="C353" s="51" t="s">
        <v>457</v>
      </c>
      <c r="D353" s="52">
        <v>6</v>
      </c>
      <c r="E353" s="52">
        <v>2102</v>
      </c>
      <c r="F353" s="53">
        <v>500.1</v>
      </c>
      <c r="G353" s="54">
        <v>23.791626999999998</v>
      </c>
    </row>
    <row r="354" spans="1:7">
      <c r="A354" s="51" t="s">
        <v>483</v>
      </c>
      <c r="B354" s="51" t="s">
        <v>663</v>
      </c>
      <c r="C354" s="51" t="s">
        <v>457</v>
      </c>
      <c r="D354" s="52">
        <v>4871</v>
      </c>
      <c r="E354" s="52">
        <v>31311</v>
      </c>
      <c r="F354" s="53">
        <v>7466.3</v>
      </c>
      <c r="G354" s="54">
        <v>23.845613</v>
      </c>
    </row>
    <row r="355" spans="1:7">
      <c r="A355" s="51" t="s">
        <v>668</v>
      </c>
      <c r="B355" s="51" t="s">
        <v>669</v>
      </c>
      <c r="C355" s="51" t="s">
        <v>363</v>
      </c>
      <c r="D355" s="52">
        <v>8935</v>
      </c>
      <c r="E355" s="52">
        <v>420007</v>
      </c>
      <c r="F355" s="53">
        <v>36281.699999999997</v>
      </c>
      <c r="G355" s="54">
        <v>8.6383559999999999</v>
      </c>
    </row>
    <row r="356" spans="1:7">
      <c r="A356" s="51" t="s">
        <v>670</v>
      </c>
      <c r="B356" s="51" t="s">
        <v>669</v>
      </c>
      <c r="C356" s="51" t="s">
        <v>360</v>
      </c>
      <c r="D356" s="52">
        <v>890</v>
      </c>
      <c r="E356" s="52">
        <v>85371</v>
      </c>
      <c r="F356" s="53">
        <v>7352</v>
      </c>
      <c r="G356" s="54">
        <v>8.6118237000000004</v>
      </c>
    </row>
    <row r="357" spans="1:7">
      <c r="A357" s="51" t="s">
        <v>671</v>
      </c>
      <c r="B357" s="51" t="s">
        <v>669</v>
      </c>
      <c r="C357" s="51" t="s">
        <v>365</v>
      </c>
      <c r="D357" s="52">
        <v>11524</v>
      </c>
      <c r="E357" s="52">
        <v>840939</v>
      </c>
      <c r="F357" s="53">
        <v>58920.2</v>
      </c>
      <c r="G357" s="54">
        <v>7.0064773000000002</v>
      </c>
    </row>
    <row r="358" spans="1:7">
      <c r="A358" s="51" t="s">
        <v>672</v>
      </c>
      <c r="B358" s="51" t="s">
        <v>669</v>
      </c>
      <c r="C358" s="51" t="s">
        <v>363</v>
      </c>
      <c r="D358" s="52">
        <v>5062</v>
      </c>
      <c r="E358" s="52">
        <v>220488</v>
      </c>
      <c r="F358" s="53">
        <v>23776</v>
      </c>
      <c r="G358" s="54">
        <v>10.783353</v>
      </c>
    </row>
    <row r="359" spans="1:7">
      <c r="A359" s="51" t="s">
        <v>673</v>
      </c>
      <c r="B359" s="51" t="s">
        <v>669</v>
      </c>
      <c r="C359" s="51" t="s">
        <v>365</v>
      </c>
      <c r="D359" s="52">
        <v>19630</v>
      </c>
      <c r="E359" s="52">
        <v>466894</v>
      </c>
      <c r="F359" s="53">
        <v>36459.699999999997</v>
      </c>
      <c r="G359" s="54">
        <v>7.8089887999999998</v>
      </c>
    </row>
    <row r="360" spans="1:7">
      <c r="A360" s="51" t="s">
        <v>674</v>
      </c>
      <c r="B360" s="51" t="s">
        <v>669</v>
      </c>
      <c r="C360" s="51" t="s">
        <v>365</v>
      </c>
      <c r="D360" s="52">
        <v>27399</v>
      </c>
      <c r="E360" s="52">
        <v>618595</v>
      </c>
      <c r="F360" s="53">
        <v>55830.8</v>
      </c>
      <c r="G360" s="54">
        <v>9.0254204999999992</v>
      </c>
    </row>
    <row r="361" spans="1:7">
      <c r="A361" s="51" t="s">
        <v>675</v>
      </c>
      <c r="B361" s="51" t="s">
        <v>669</v>
      </c>
      <c r="C361" s="51" t="s">
        <v>365</v>
      </c>
      <c r="D361" s="52">
        <v>3149</v>
      </c>
      <c r="E361" s="52">
        <v>77204</v>
      </c>
      <c r="F361" s="53">
        <v>8267.9</v>
      </c>
      <c r="G361" s="54">
        <v>10.709160000000001</v>
      </c>
    </row>
    <row r="362" spans="1:7">
      <c r="A362" s="51" t="s">
        <v>676</v>
      </c>
      <c r="B362" s="51" t="s">
        <v>669</v>
      </c>
      <c r="C362" s="51" t="s">
        <v>365</v>
      </c>
      <c r="D362" s="52">
        <v>3392</v>
      </c>
      <c r="E362" s="52">
        <v>67677</v>
      </c>
      <c r="F362" s="53">
        <v>7455.1</v>
      </c>
      <c r="G362" s="54">
        <v>11.015707000000001</v>
      </c>
    </row>
    <row r="363" spans="1:7">
      <c r="A363" s="51" t="s">
        <v>677</v>
      </c>
      <c r="B363" s="51" t="s">
        <v>669</v>
      </c>
      <c r="C363" s="51" t="s">
        <v>365</v>
      </c>
      <c r="D363" s="52">
        <v>591</v>
      </c>
      <c r="E363" s="52">
        <v>7110</v>
      </c>
      <c r="F363" s="53">
        <v>999.6</v>
      </c>
      <c r="G363" s="54">
        <v>14.059072</v>
      </c>
    </row>
    <row r="364" spans="1:7">
      <c r="A364" s="51" t="s">
        <v>678</v>
      </c>
      <c r="B364" s="51" t="s">
        <v>669</v>
      </c>
      <c r="C364" s="51" t="s">
        <v>363</v>
      </c>
      <c r="D364" s="52">
        <v>6907</v>
      </c>
      <c r="E364" s="52">
        <v>179283</v>
      </c>
      <c r="F364" s="53">
        <v>19283.900000000001</v>
      </c>
      <c r="G364" s="54">
        <v>10.756123000000001</v>
      </c>
    </row>
    <row r="365" spans="1:7">
      <c r="A365" s="51" t="s">
        <v>679</v>
      </c>
      <c r="B365" s="51" t="s">
        <v>669</v>
      </c>
      <c r="C365" s="51" t="s">
        <v>363</v>
      </c>
      <c r="D365" s="52">
        <v>8987</v>
      </c>
      <c r="E365" s="52">
        <v>205477</v>
      </c>
      <c r="F365" s="53">
        <v>21385</v>
      </c>
      <c r="G365" s="54">
        <v>10.407491</v>
      </c>
    </row>
    <row r="366" spans="1:7">
      <c r="A366" s="51" t="s">
        <v>680</v>
      </c>
      <c r="B366" s="51" t="s">
        <v>669</v>
      </c>
      <c r="C366" s="51" t="s">
        <v>363</v>
      </c>
      <c r="D366" s="52">
        <v>23781</v>
      </c>
      <c r="E366" s="52">
        <v>545184</v>
      </c>
      <c r="F366" s="53">
        <v>57415.4</v>
      </c>
      <c r="G366" s="54">
        <v>10.53138</v>
      </c>
    </row>
    <row r="367" spans="1:7">
      <c r="A367" s="51" t="s">
        <v>681</v>
      </c>
      <c r="B367" s="51" t="s">
        <v>669</v>
      </c>
      <c r="C367" s="51" t="s">
        <v>363</v>
      </c>
      <c r="D367" s="52">
        <v>61</v>
      </c>
      <c r="E367" s="52">
        <v>1138</v>
      </c>
      <c r="F367" s="53">
        <v>118</v>
      </c>
      <c r="G367" s="54">
        <v>10.369069</v>
      </c>
    </row>
    <row r="368" spans="1:7">
      <c r="A368" s="51" t="s">
        <v>682</v>
      </c>
      <c r="B368" s="51" t="s">
        <v>669</v>
      </c>
      <c r="C368" s="51" t="s">
        <v>363</v>
      </c>
      <c r="D368" s="52">
        <v>6</v>
      </c>
      <c r="E368" s="52">
        <v>75</v>
      </c>
      <c r="F368" s="53">
        <v>10.9</v>
      </c>
      <c r="G368" s="54">
        <v>14.533333000000001</v>
      </c>
    </row>
    <row r="369" spans="1:7">
      <c r="A369" s="51" t="s">
        <v>683</v>
      </c>
      <c r="B369" s="51" t="s">
        <v>669</v>
      </c>
      <c r="C369" s="51" t="s">
        <v>363</v>
      </c>
      <c r="D369" s="52">
        <v>5253</v>
      </c>
      <c r="E369" s="52">
        <v>294621</v>
      </c>
      <c r="F369" s="53">
        <v>26828.7</v>
      </c>
      <c r="G369" s="54">
        <v>9.1061736999999994</v>
      </c>
    </row>
    <row r="370" spans="1:7">
      <c r="A370" s="51" t="s">
        <v>684</v>
      </c>
      <c r="B370" s="51" t="s">
        <v>669</v>
      </c>
      <c r="C370" s="51" t="s">
        <v>360</v>
      </c>
      <c r="D370" s="52">
        <v>494552</v>
      </c>
      <c r="E370" s="52">
        <v>13864405</v>
      </c>
      <c r="F370" s="53">
        <v>1576372</v>
      </c>
      <c r="G370" s="54">
        <v>11.369922000000001</v>
      </c>
    </row>
    <row r="371" spans="1:7">
      <c r="A371" s="51" t="s">
        <v>685</v>
      </c>
      <c r="B371" s="51" t="s">
        <v>669</v>
      </c>
      <c r="C371" s="51" t="s">
        <v>363</v>
      </c>
      <c r="D371" s="52">
        <v>12902</v>
      </c>
      <c r="E371" s="52">
        <v>535596</v>
      </c>
      <c r="F371" s="53">
        <v>53997.3</v>
      </c>
      <c r="G371" s="54">
        <v>10.081721999999999</v>
      </c>
    </row>
    <row r="372" spans="1:7">
      <c r="A372" s="51" t="s">
        <v>686</v>
      </c>
      <c r="B372" s="51" t="s">
        <v>669</v>
      </c>
      <c r="C372" s="51" t="s">
        <v>363</v>
      </c>
      <c r="D372" s="52">
        <v>31029</v>
      </c>
      <c r="E372" s="52">
        <v>499393</v>
      </c>
      <c r="F372" s="53">
        <v>53549</v>
      </c>
      <c r="G372" s="54">
        <v>10.722818</v>
      </c>
    </row>
    <row r="373" spans="1:7">
      <c r="A373" s="51" t="s">
        <v>687</v>
      </c>
      <c r="B373" s="51" t="s">
        <v>669</v>
      </c>
      <c r="C373" s="51" t="s">
        <v>363</v>
      </c>
      <c r="D373" s="52">
        <v>16487</v>
      </c>
      <c r="E373" s="52">
        <v>289962</v>
      </c>
      <c r="F373" s="53">
        <v>32354.400000000001</v>
      </c>
      <c r="G373" s="54">
        <v>11.158151999999999</v>
      </c>
    </row>
    <row r="374" spans="1:7">
      <c r="A374" s="51" t="s">
        <v>688</v>
      </c>
      <c r="B374" s="51" t="s">
        <v>669</v>
      </c>
      <c r="C374" s="51" t="s">
        <v>363</v>
      </c>
      <c r="D374" s="52">
        <v>7078</v>
      </c>
      <c r="E374" s="52">
        <v>214474</v>
      </c>
      <c r="F374" s="53">
        <v>25589.4</v>
      </c>
      <c r="G374" s="54">
        <v>11.931236</v>
      </c>
    </row>
    <row r="375" spans="1:7">
      <c r="A375" s="51" t="s">
        <v>689</v>
      </c>
      <c r="B375" s="51" t="s">
        <v>669</v>
      </c>
      <c r="C375" s="51" t="s">
        <v>360</v>
      </c>
      <c r="D375" s="52">
        <v>704560</v>
      </c>
      <c r="E375" s="52">
        <v>24424675</v>
      </c>
      <c r="F375" s="53">
        <v>1757305</v>
      </c>
      <c r="G375" s="54">
        <v>7.1947938000000002</v>
      </c>
    </row>
    <row r="376" spans="1:7">
      <c r="A376" s="51" t="s">
        <v>690</v>
      </c>
      <c r="B376" s="51" t="s">
        <v>669</v>
      </c>
      <c r="C376" s="51" t="s">
        <v>363</v>
      </c>
      <c r="D376" s="52">
        <v>11996</v>
      </c>
      <c r="E376" s="52">
        <v>460756</v>
      </c>
      <c r="F376" s="53">
        <v>45788</v>
      </c>
      <c r="G376" s="54">
        <v>9.9375807999999992</v>
      </c>
    </row>
    <row r="377" spans="1:7">
      <c r="A377" s="51" t="s">
        <v>691</v>
      </c>
      <c r="B377" s="51" t="s">
        <v>669</v>
      </c>
      <c r="C377" s="51" t="s">
        <v>363</v>
      </c>
      <c r="D377" s="52">
        <v>10155</v>
      </c>
      <c r="E377" s="52">
        <v>655341</v>
      </c>
      <c r="F377" s="53">
        <v>52036.3</v>
      </c>
      <c r="G377" s="54">
        <v>7.9403395000000003</v>
      </c>
    </row>
    <row r="378" spans="1:7">
      <c r="A378" s="51" t="s">
        <v>692</v>
      </c>
      <c r="B378" s="51" t="s">
        <v>669</v>
      </c>
      <c r="C378" s="51" t="s">
        <v>363</v>
      </c>
      <c r="D378" s="52">
        <v>4311</v>
      </c>
      <c r="E378" s="52">
        <v>340336</v>
      </c>
      <c r="F378" s="53">
        <v>31415.9</v>
      </c>
      <c r="G378" s="54">
        <v>9.2308482999999999</v>
      </c>
    </row>
    <row r="379" spans="1:7">
      <c r="A379" s="51" t="s">
        <v>693</v>
      </c>
      <c r="B379" s="51" t="s">
        <v>694</v>
      </c>
      <c r="C379" s="51" t="s">
        <v>360</v>
      </c>
      <c r="D379" s="52">
        <v>137010</v>
      </c>
      <c r="E379" s="52">
        <v>3412403</v>
      </c>
      <c r="F379" s="53">
        <v>267855</v>
      </c>
      <c r="G379" s="54">
        <v>7.8494539000000003</v>
      </c>
    </row>
    <row r="380" spans="1:7">
      <c r="A380" s="51" t="s">
        <v>695</v>
      </c>
      <c r="B380" s="51" t="s">
        <v>694</v>
      </c>
      <c r="C380" s="51" t="s">
        <v>365</v>
      </c>
      <c r="D380" s="52">
        <v>29174</v>
      </c>
      <c r="E380" s="52">
        <v>705735</v>
      </c>
      <c r="F380" s="53">
        <v>49895.7</v>
      </c>
      <c r="G380" s="54">
        <v>7.0700333999999998</v>
      </c>
    </row>
    <row r="381" spans="1:7">
      <c r="A381" s="51" t="s">
        <v>696</v>
      </c>
      <c r="B381" s="51" t="s">
        <v>694</v>
      </c>
      <c r="C381" s="51" t="s">
        <v>363</v>
      </c>
      <c r="D381" s="52">
        <v>15581</v>
      </c>
      <c r="E381" s="52">
        <v>276152</v>
      </c>
      <c r="F381" s="53">
        <v>26055</v>
      </c>
      <c r="G381" s="54">
        <v>9.4350213000000007</v>
      </c>
    </row>
    <row r="382" spans="1:7">
      <c r="A382" s="51" t="s">
        <v>697</v>
      </c>
      <c r="B382" s="51" t="s">
        <v>694</v>
      </c>
      <c r="C382" s="51" t="s">
        <v>360</v>
      </c>
      <c r="D382" s="52">
        <v>560394</v>
      </c>
      <c r="E382" s="52">
        <v>14160175</v>
      </c>
      <c r="F382" s="53">
        <v>1128710.5</v>
      </c>
      <c r="G382" s="54">
        <v>7.9710207999999998</v>
      </c>
    </row>
    <row r="383" spans="1:7">
      <c r="A383" s="51" t="s">
        <v>698</v>
      </c>
      <c r="B383" s="51" t="s">
        <v>694</v>
      </c>
      <c r="C383" s="51" t="s">
        <v>363</v>
      </c>
      <c r="D383" s="52">
        <v>2001</v>
      </c>
      <c r="E383" s="52">
        <v>34714</v>
      </c>
      <c r="F383" s="53">
        <v>2955.5</v>
      </c>
      <c r="G383" s="54">
        <v>8.5138560999999999</v>
      </c>
    </row>
    <row r="384" spans="1:7">
      <c r="A384" s="51" t="s">
        <v>699</v>
      </c>
      <c r="B384" s="51" t="s">
        <v>694</v>
      </c>
      <c r="C384" s="51" t="s">
        <v>363</v>
      </c>
      <c r="D384" s="52">
        <v>28034</v>
      </c>
      <c r="E384" s="52">
        <v>495044</v>
      </c>
      <c r="F384" s="53">
        <v>47536</v>
      </c>
      <c r="G384" s="54">
        <v>9.6023788000000003</v>
      </c>
    </row>
    <row r="385" spans="1:7">
      <c r="A385" s="51" t="s">
        <v>700</v>
      </c>
      <c r="B385" s="51" t="s">
        <v>694</v>
      </c>
      <c r="C385" s="51" t="s">
        <v>363</v>
      </c>
      <c r="D385" s="52">
        <v>1805</v>
      </c>
      <c r="E385" s="52">
        <v>71672</v>
      </c>
      <c r="F385" s="53">
        <v>4065</v>
      </c>
      <c r="G385" s="54">
        <v>5.6716708999999996</v>
      </c>
    </row>
    <row r="386" spans="1:7">
      <c r="A386" s="51" t="s">
        <v>701</v>
      </c>
      <c r="B386" s="51" t="s">
        <v>694</v>
      </c>
      <c r="C386" s="51" t="s">
        <v>363</v>
      </c>
      <c r="D386" s="52">
        <v>60</v>
      </c>
      <c r="E386" s="52">
        <v>1332</v>
      </c>
      <c r="F386" s="53">
        <v>128.4</v>
      </c>
      <c r="G386" s="54">
        <v>9.6396396000000006</v>
      </c>
    </row>
    <row r="387" spans="1:7">
      <c r="A387" s="51" t="s">
        <v>702</v>
      </c>
      <c r="B387" s="51" t="s">
        <v>694</v>
      </c>
      <c r="C387" s="51" t="s">
        <v>363</v>
      </c>
      <c r="D387" s="52">
        <v>17323</v>
      </c>
      <c r="E387" s="52">
        <v>269904</v>
      </c>
      <c r="F387" s="53">
        <v>29253</v>
      </c>
      <c r="G387" s="54">
        <v>10.838298</v>
      </c>
    </row>
    <row r="388" spans="1:7">
      <c r="A388" s="51" t="s">
        <v>511</v>
      </c>
      <c r="B388" s="51" t="s">
        <v>694</v>
      </c>
      <c r="C388" s="51" t="s">
        <v>360</v>
      </c>
      <c r="D388" s="52">
        <v>83421</v>
      </c>
      <c r="E388" s="52">
        <v>3534206</v>
      </c>
      <c r="F388" s="53">
        <v>287075.3</v>
      </c>
      <c r="G388" s="54">
        <v>8.1227664999999991</v>
      </c>
    </row>
    <row r="389" spans="1:7">
      <c r="A389" s="51" t="s">
        <v>703</v>
      </c>
      <c r="B389" s="51" t="s">
        <v>694</v>
      </c>
      <c r="C389" s="51" t="s">
        <v>363</v>
      </c>
      <c r="D389" s="52">
        <v>2650</v>
      </c>
      <c r="E389" s="52">
        <v>234357</v>
      </c>
      <c r="F389" s="53">
        <v>13284</v>
      </c>
      <c r="G389" s="54">
        <v>5.6682753000000003</v>
      </c>
    </row>
    <row r="390" spans="1:7">
      <c r="A390" s="51" t="s">
        <v>704</v>
      </c>
      <c r="B390" s="51" t="s">
        <v>694</v>
      </c>
      <c r="C390" s="51" t="s">
        <v>363</v>
      </c>
      <c r="D390" s="52">
        <v>2841</v>
      </c>
      <c r="E390" s="52">
        <v>97418</v>
      </c>
      <c r="F390" s="53">
        <v>7066</v>
      </c>
      <c r="G390" s="54">
        <v>7.2532797000000002</v>
      </c>
    </row>
    <row r="391" spans="1:7">
      <c r="A391" s="51" t="s">
        <v>705</v>
      </c>
      <c r="B391" s="51" t="s">
        <v>694</v>
      </c>
      <c r="C391" s="51" t="s">
        <v>363</v>
      </c>
      <c r="D391" s="52">
        <v>7059</v>
      </c>
      <c r="E391" s="52">
        <v>294682</v>
      </c>
      <c r="F391" s="53">
        <v>17697</v>
      </c>
      <c r="G391" s="54">
        <v>6.0054566999999999</v>
      </c>
    </row>
    <row r="392" spans="1:7">
      <c r="A392" s="51" t="s">
        <v>706</v>
      </c>
      <c r="B392" s="51" t="s">
        <v>707</v>
      </c>
      <c r="C392" s="51" t="s">
        <v>360</v>
      </c>
      <c r="D392" s="52">
        <v>525887</v>
      </c>
      <c r="E392" s="52">
        <v>7824543</v>
      </c>
      <c r="F392" s="53">
        <v>720542.4</v>
      </c>
      <c r="G392" s="54">
        <v>9.2087474</v>
      </c>
    </row>
    <row r="393" spans="1:7">
      <c r="A393" s="51" t="s">
        <v>708</v>
      </c>
      <c r="B393" s="51" t="s">
        <v>707</v>
      </c>
      <c r="C393" s="51" t="s">
        <v>365</v>
      </c>
      <c r="D393" s="52">
        <v>11111</v>
      </c>
      <c r="E393" s="52">
        <v>406824</v>
      </c>
      <c r="F393" s="53">
        <v>45052</v>
      </c>
      <c r="G393" s="54">
        <v>11.074076</v>
      </c>
    </row>
    <row r="394" spans="1:7">
      <c r="A394" s="51" t="s">
        <v>709</v>
      </c>
      <c r="B394" s="51" t="s">
        <v>707</v>
      </c>
      <c r="C394" s="51" t="s">
        <v>365</v>
      </c>
      <c r="D394" s="52">
        <v>10329</v>
      </c>
      <c r="E394" s="52">
        <v>361622</v>
      </c>
      <c r="F394" s="53">
        <v>34756</v>
      </c>
      <c r="G394" s="54">
        <v>9.6111409000000005</v>
      </c>
    </row>
    <row r="395" spans="1:7">
      <c r="A395" s="51" t="s">
        <v>710</v>
      </c>
      <c r="B395" s="51" t="s">
        <v>707</v>
      </c>
      <c r="C395" s="51" t="s">
        <v>365</v>
      </c>
      <c r="D395" s="52">
        <v>60958</v>
      </c>
      <c r="E395" s="52">
        <v>1257854</v>
      </c>
      <c r="F395" s="53">
        <v>152508.29999999999</v>
      </c>
      <c r="G395" s="54">
        <v>12.124483</v>
      </c>
    </row>
    <row r="396" spans="1:7">
      <c r="A396" s="51" t="s">
        <v>711</v>
      </c>
      <c r="B396" s="51" t="s">
        <v>707</v>
      </c>
      <c r="C396" s="51" t="s">
        <v>365</v>
      </c>
      <c r="D396" s="52">
        <v>5892</v>
      </c>
      <c r="E396" s="52">
        <v>233630</v>
      </c>
      <c r="F396" s="53">
        <v>25749</v>
      </c>
      <c r="G396" s="54">
        <v>11.021273000000001</v>
      </c>
    </row>
    <row r="397" spans="1:7">
      <c r="A397" s="51" t="s">
        <v>712</v>
      </c>
      <c r="B397" s="51" t="s">
        <v>707</v>
      </c>
      <c r="C397" s="51" t="s">
        <v>365</v>
      </c>
      <c r="D397" s="52">
        <v>71448</v>
      </c>
      <c r="E397" s="52">
        <v>1594158</v>
      </c>
      <c r="F397" s="53">
        <v>201454.9</v>
      </c>
      <c r="G397" s="54">
        <v>12.637072</v>
      </c>
    </row>
    <row r="398" spans="1:7">
      <c r="A398" s="51" t="s">
        <v>713</v>
      </c>
      <c r="B398" s="51" t="s">
        <v>707</v>
      </c>
      <c r="C398" s="51" t="s">
        <v>365</v>
      </c>
      <c r="D398" s="52">
        <v>16048</v>
      </c>
      <c r="E398" s="52">
        <v>484546</v>
      </c>
      <c r="F398" s="53">
        <v>58858.3</v>
      </c>
      <c r="G398" s="54">
        <v>12.147103</v>
      </c>
    </row>
    <row r="399" spans="1:7">
      <c r="A399" s="51" t="s">
        <v>714</v>
      </c>
      <c r="B399" s="51" t="s">
        <v>707</v>
      </c>
      <c r="C399" s="51" t="s">
        <v>363</v>
      </c>
      <c r="D399" s="52">
        <v>9570</v>
      </c>
      <c r="E399" s="52">
        <v>199663</v>
      </c>
      <c r="F399" s="53">
        <v>26709</v>
      </c>
      <c r="G399" s="54">
        <v>13.377039999999999</v>
      </c>
    </row>
    <row r="400" spans="1:7">
      <c r="A400" s="51" t="s">
        <v>715</v>
      </c>
      <c r="B400" s="51" t="s">
        <v>707</v>
      </c>
      <c r="C400" s="51" t="s">
        <v>360</v>
      </c>
      <c r="D400" s="52">
        <v>2852357</v>
      </c>
      <c r="E400" s="52">
        <v>27950626</v>
      </c>
      <c r="F400" s="53">
        <v>3388892.2</v>
      </c>
      <c r="G400" s="54">
        <v>12.124566</v>
      </c>
    </row>
    <row r="401" spans="1:7">
      <c r="A401" s="51" t="s">
        <v>716</v>
      </c>
      <c r="B401" s="51" t="s">
        <v>707</v>
      </c>
      <c r="C401" s="51" t="s">
        <v>363</v>
      </c>
      <c r="D401" s="52">
        <v>36395</v>
      </c>
      <c r="E401" s="52">
        <v>629129</v>
      </c>
      <c r="F401" s="53">
        <v>77335.899999999994</v>
      </c>
      <c r="G401" s="54">
        <v>12.292535000000001</v>
      </c>
    </row>
    <row r="402" spans="1:7">
      <c r="A402" s="51" t="s">
        <v>717</v>
      </c>
      <c r="B402" s="51" t="s">
        <v>707</v>
      </c>
      <c r="C402" s="51" t="s">
        <v>363</v>
      </c>
      <c r="D402" s="52">
        <v>13520</v>
      </c>
      <c r="E402" s="52">
        <v>240148</v>
      </c>
      <c r="F402" s="53">
        <v>33192</v>
      </c>
      <c r="G402" s="54">
        <v>13.821477</v>
      </c>
    </row>
    <row r="403" spans="1:7">
      <c r="A403" s="51" t="s">
        <v>718</v>
      </c>
      <c r="B403" s="51" t="s">
        <v>707</v>
      </c>
      <c r="C403" s="51" t="s">
        <v>363</v>
      </c>
      <c r="D403" s="52">
        <v>15387</v>
      </c>
      <c r="E403" s="52">
        <v>311730</v>
      </c>
      <c r="F403" s="53">
        <v>40113.800000000003</v>
      </c>
      <c r="G403" s="54">
        <v>12.868123000000001</v>
      </c>
    </row>
    <row r="404" spans="1:7">
      <c r="A404" s="51" t="s">
        <v>719</v>
      </c>
      <c r="B404" s="51" t="s">
        <v>707</v>
      </c>
      <c r="C404" s="51" t="s">
        <v>363</v>
      </c>
      <c r="D404" s="52">
        <v>20528</v>
      </c>
      <c r="E404" s="52">
        <v>335951</v>
      </c>
      <c r="F404" s="53">
        <v>46718.400000000001</v>
      </c>
      <c r="G404" s="54">
        <v>13.906314</v>
      </c>
    </row>
    <row r="405" spans="1:7">
      <c r="A405" s="51" t="s">
        <v>720</v>
      </c>
      <c r="B405" s="51" t="s">
        <v>707</v>
      </c>
      <c r="C405" s="51" t="s">
        <v>363</v>
      </c>
      <c r="D405" s="52">
        <v>10940</v>
      </c>
      <c r="E405" s="52">
        <v>199542</v>
      </c>
      <c r="F405" s="53">
        <v>28628.1</v>
      </c>
      <c r="G405" s="54">
        <v>14.346904</v>
      </c>
    </row>
    <row r="406" spans="1:7">
      <c r="A406" s="51" t="s">
        <v>689</v>
      </c>
      <c r="B406" s="51" t="s">
        <v>707</v>
      </c>
      <c r="C406" s="51" t="s">
        <v>360</v>
      </c>
      <c r="D406" s="52">
        <v>85367</v>
      </c>
      <c r="E406" s="52">
        <v>1847508</v>
      </c>
      <c r="F406" s="53">
        <v>132919.70000000001</v>
      </c>
      <c r="G406" s="54">
        <v>7.1945398999999997</v>
      </c>
    </row>
    <row r="407" spans="1:7">
      <c r="A407" s="51" t="s">
        <v>721</v>
      </c>
      <c r="B407" s="51" t="s">
        <v>707</v>
      </c>
      <c r="C407" s="51" t="s">
        <v>360</v>
      </c>
      <c r="D407" s="52">
        <v>5263</v>
      </c>
      <c r="E407" s="52">
        <v>86220</v>
      </c>
      <c r="F407" s="53">
        <v>12344</v>
      </c>
      <c r="G407" s="54">
        <v>14.316864000000001</v>
      </c>
    </row>
    <row r="408" spans="1:7">
      <c r="A408" s="51" t="s">
        <v>722</v>
      </c>
      <c r="B408" s="51" t="s">
        <v>707</v>
      </c>
      <c r="C408" s="51" t="s">
        <v>363</v>
      </c>
      <c r="D408" s="52">
        <v>20056</v>
      </c>
      <c r="E408" s="52">
        <v>350904</v>
      </c>
      <c r="F408" s="53">
        <v>39577</v>
      </c>
      <c r="G408" s="54">
        <v>11.278582999999999</v>
      </c>
    </row>
    <row r="409" spans="1:7">
      <c r="A409" s="51" t="s">
        <v>723</v>
      </c>
      <c r="B409" s="51" t="s">
        <v>707</v>
      </c>
      <c r="C409" s="51" t="s">
        <v>365</v>
      </c>
      <c r="D409" s="52">
        <v>6899</v>
      </c>
      <c r="E409" s="52">
        <v>378366</v>
      </c>
      <c r="F409" s="53">
        <v>34624</v>
      </c>
      <c r="G409" s="54">
        <v>9.1509278999999992</v>
      </c>
    </row>
    <row r="410" spans="1:7">
      <c r="A410" s="51" t="s">
        <v>724</v>
      </c>
      <c r="B410" s="51" t="s">
        <v>707</v>
      </c>
      <c r="C410" s="51" t="s">
        <v>363</v>
      </c>
      <c r="D410" s="52">
        <v>10312</v>
      </c>
      <c r="E410" s="52">
        <v>219767</v>
      </c>
      <c r="F410" s="53">
        <v>24451</v>
      </c>
      <c r="G410" s="54">
        <v>11.125874</v>
      </c>
    </row>
    <row r="411" spans="1:7">
      <c r="A411" s="51" t="s">
        <v>725</v>
      </c>
      <c r="B411" s="51" t="s">
        <v>707</v>
      </c>
      <c r="C411" s="51" t="s">
        <v>363</v>
      </c>
      <c r="D411" s="52">
        <v>12</v>
      </c>
      <c r="E411" s="52">
        <v>218</v>
      </c>
      <c r="F411" s="53">
        <v>26.6</v>
      </c>
      <c r="G411" s="54">
        <v>12.201835000000001</v>
      </c>
    </row>
    <row r="412" spans="1:7">
      <c r="A412" s="51" t="s">
        <v>726</v>
      </c>
      <c r="B412" s="51" t="s">
        <v>707</v>
      </c>
      <c r="C412" s="51" t="s">
        <v>363</v>
      </c>
      <c r="D412" s="52">
        <v>9892</v>
      </c>
      <c r="E412" s="52">
        <v>241955</v>
      </c>
      <c r="F412" s="53">
        <v>33247.300000000003</v>
      </c>
      <c r="G412" s="54">
        <v>13.741109</v>
      </c>
    </row>
    <row r="413" spans="1:7">
      <c r="A413" s="51" t="s">
        <v>472</v>
      </c>
      <c r="B413" s="51" t="s">
        <v>707</v>
      </c>
      <c r="C413" s="51" t="s">
        <v>457</v>
      </c>
      <c r="D413" s="52">
        <v>3</v>
      </c>
      <c r="E413" s="52">
        <v>23</v>
      </c>
      <c r="F413" s="53">
        <v>1.9</v>
      </c>
      <c r="G413" s="54">
        <v>8.2608695999999995</v>
      </c>
    </row>
    <row r="414" spans="1:7">
      <c r="A414" s="51" t="s">
        <v>727</v>
      </c>
      <c r="B414" s="51" t="s">
        <v>707</v>
      </c>
      <c r="C414" s="51" t="s">
        <v>363</v>
      </c>
      <c r="D414" s="52">
        <v>24559</v>
      </c>
      <c r="E414" s="52">
        <v>739951</v>
      </c>
      <c r="F414" s="53">
        <v>89863</v>
      </c>
      <c r="G414" s="54">
        <v>12.144453</v>
      </c>
    </row>
    <row r="415" spans="1:7">
      <c r="A415" s="51" t="s">
        <v>728</v>
      </c>
      <c r="B415" s="51" t="s">
        <v>707</v>
      </c>
      <c r="C415" s="51" t="s">
        <v>363</v>
      </c>
      <c r="D415" s="52">
        <v>23618</v>
      </c>
      <c r="E415" s="52">
        <v>430071</v>
      </c>
      <c r="F415" s="53">
        <v>58130.9</v>
      </c>
      <c r="G415" s="54">
        <v>13.516582</v>
      </c>
    </row>
    <row r="416" spans="1:7">
      <c r="A416" s="51" t="s">
        <v>476</v>
      </c>
      <c r="B416" s="51" t="s">
        <v>707</v>
      </c>
      <c r="C416" s="51" t="s">
        <v>457</v>
      </c>
      <c r="D416" s="52">
        <v>83</v>
      </c>
      <c r="E416" s="52">
        <v>587</v>
      </c>
      <c r="F416" s="53">
        <v>93.8</v>
      </c>
      <c r="G416" s="54">
        <v>15.979557</v>
      </c>
    </row>
    <row r="417" spans="1:7">
      <c r="A417" s="51" t="s">
        <v>477</v>
      </c>
      <c r="B417" s="51" t="s">
        <v>707</v>
      </c>
      <c r="C417" s="51" t="s">
        <v>457</v>
      </c>
      <c r="D417" s="52">
        <v>5338</v>
      </c>
      <c r="E417" s="52">
        <v>37556</v>
      </c>
      <c r="F417" s="53">
        <v>4928.6000000000004</v>
      </c>
      <c r="G417" s="54">
        <v>13.123336</v>
      </c>
    </row>
    <row r="418" spans="1:7">
      <c r="A418" s="51" t="s">
        <v>729</v>
      </c>
      <c r="B418" s="51" t="s">
        <v>707</v>
      </c>
      <c r="C418" s="51" t="s">
        <v>363</v>
      </c>
      <c r="D418" s="52">
        <v>16374</v>
      </c>
      <c r="E418" s="52">
        <v>374910</v>
      </c>
      <c r="F418" s="53">
        <v>46569.5</v>
      </c>
      <c r="G418" s="54">
        <v>12.421514</v>
      </c>
    </row>
    <row r="419" spans="1:7">
      <c r="A419" s="51" t="s">
        <v>483</v>
      </c>
      <c r="B419" s="51" t="s">
        <v>707</v>
      </c>
      <c r="C419" s="51" t="s">
        <v>457</v>
      </c>
      <c r="D419" s="52">
        <v>1649</v>
      </c>
      <c r="E419" s="52">
        <v>12118</v>
      </c>
      <c r="F419" s="53">
        <v>1101.3</v>
      </c>
      <c r="G419" s="54">
        <v>9.0881334000000003</v>
      </c>
    </row>
    <row r="420" spans="1:7">
      <c r="A420" s="51" t="s">
        <v>730</v>
      </c>
      <c r="B420" s="51" t="s">
        <v>707</v>
      </c>
      <c r="C420" s="51" t="s">
        <v>363</v>
      </c>
      <c r="D420" s="52">
        <v>13627</v>
      </c>
      <c r="E420" s="52">
        <v>333735</v>
      </c>
      <c r="F420" s="53">
        <v>39327</v>
      </c>
      <c r="G420" s="54">
        <v>11.783899999999999</v>
      </c>
    </row>
    <row r="421" spans="1:7">
      <c r="A421" s="51" t="s">
        <v>731</v>
      </c>
      <c r="B421" s="51" t="s">
        <v>732</v>
      </c>
      <c r="C421" s="51" t="s">
        <v>360</v>
      </c>
      <c r="D421" s="52">
        <v>1</v>
      </c>
      <c r="E421" s="52">
        <v>3204302</v>
      </c>
      <c r="F421" s="53">
        <v>144014.1</v>
      </c>
      <c r="G421" s="54">
        <v>4.4943985</v>
      </c>
    </row>
    <row r="422" spans="1:7">
      <c r="A422" s="51" t="s">
        <v>733</v>
      </c>
      <c r="B422" s="51" t="s">
        <v>732</v>
      </c>
      <c r="C422" s="51" t="s">
        <v>363</v>
      </c>
      <c r="D422" s="52">
        <v>11753</v>
      </c>
      <c r="E422" s="52">
        <v>388400</v>
      </c>
      <c r="F422" s="53">
        <v>43821.3</v>
      </c>
      <c r="G422" s="54">
        <v>11.282518</v>
      </c>
    </row>
    <row r="423" spans="1:7">
      <c r="A423" s="51" t="s">
        <v>734</v>
      </c>
      <c r="B423" s="51" t="s">
        <v>732</v>
      </c>
      <c r="C423" s="51" t="s">
        <v>363</v>
      </c>
      <c r="D423" s="52">
        <v>15489</v>
      </c>
      <c r="E423" s="52">
        <v>417840</v>
      </c>
      <c r="F423" s="53">
        <v>52112</v>
      </c>
      <c r="G423" s="54">
        <v>12.47176</v>
      </c>
    </row>
    <row r="424" spans="1:7">
      <c r="A424" s="51" t="s">
        <v>735</v>
      </c>
      <c r="B424" s="51" t="s">
        <v>732</v>
      </c>
      <c r="C424" s="51" t="s">
        <v>363</v>
      </c>
      <c r="D424" s="52">
        <v>14770</v>
      </c>
      <c r="E424" s="52">
        <v>383726</v>
      </c>
      <c r="F424" s="53">
        <v>44365</v>
      </c>
      <c r="G424" s="54">
        <v>11.561635000000001</v>
      </c>
    </row>
    <row r="425" spans="1:7">
      <c r="A425" s="51" t="s">
        <v>736</v>
      </c>
      <c r="B425" s="51" t="s">
        <v>732</v>
      </c>
      <c r="C425" s="51" t="s">
        <v>365</v>
      </c>
      <c r="D425" s="52">
        <v>33413</v>
      </c>
      <c r="E425" s="52">
        <v>834696</v>
      </c>
      <c r="F425" s="53">
        <v>81987.7</v>
      </c>
      <c r="G425" s="54">
        <v>9.8224622999999998</v>
      </c>
    </row>
    <row r="426" spans="1:7">
      <c r="A426" s="51" t="s">
        <v>737</v>
      </c>
      <c r="B426" s="51" t="s">
        <v>732</v>
      </c>
      <c r="C426" s="51" t="s">
        <v>365</v>
      </c>
      <c r="D426" s="52">
        <v>7674</v>
      </c>
      <c r="E426" s="52">
        <v>400677</v>
      </c>
      <c r="F426" s="53">
        <v>38401.4</v>
      </c>
      <c r="G426" s="54">
        <v>9.5841288999999996</v>
      </c>
    </row>
    <row r="427" spans="1:7">
      <c r="A427" s="51" t="s">
        <v>738</v>
      </c>
      <c r="B427" s="51" t="s">
        <v>732</v>
      </c>
      <c r="C427" s="51" t="s">
        <v>365</v>
      </c>
      <c r="D427" s="52">
        <v>5910</v>
      </c>
      <c r="E427" s="52">
        <v>226949</v>
      </c>
      <c r="F427" s="53">
        <v>20173</v>
      </c>
      <c r="G427" s="54">
        <v>8.8887812000000004</v>
      </c>
    </row>
    <row r="428" spans="1:7">
      <c r="A428" s="51" t="s">
        <v>739</v>
      </c>
      <c r="B428" s="51" t="s">
        <v>732</v>
      </c>
      <c r="C428" s="51" t="s">
        <v>365</v>
      </c>
      <c r="D428" s="52">
        <v>9371</v>
      </c>
      <c r="E428" s="52">
        <v>349641</v>
      </c>
      <c r="F428" s="53">
        <v>29450</v>
      </c>
      <c r="G428" s="54">
        <v>8.4229251999999999</v>
      </c>
    </row>
    <row r="429" spans="1:7">
      <c r="A429" s="51" t="s">
        <v>740</v>
      </c>
      <c r="B429" s="51" t="s">
        <v>732</v>
      </c>
      <c r="C429" s="51" t="s">
        <v>365</v>
      </c>
      <c r="D429" s="52">
        <v>11295</v>
      </c>
      <c r="E429" s="52">
        <v>335915</v>
      </c>
      <c r="F429" s="53">
        <v>31298</v>
      </c>
      <c r="G429" s="54">
        <v>9.3172379999999997</v>
      </c>
    </row>
    <row r="430" spans="1:7">
      <c r="A430" s="51" t="s">
        <v>741</v>
      </c>
      <c r="B430" s="51" t="s">
        <v>732</v>
      </c>
      <c r="C430" s="51" t="s">
        <v>365</v>
      </c>
      <c r="D430" s="52">
        <v>7542</v>
      </c>
      <c r="E430" s="52">
        <v>278652</v>
      </c>
      <c r="F430" s="53">
        <v>26020.2</v>
      </c>
      <c r="G430" s="54">
        <v>9.3378838000000002</v>
      </c>
    </row>
    <row r="431" spans="1:7">
      <c r="A431" s="51" t="s">
        <v>742</v>
      </c>
      <c r="B431" s="51" t="s">
        <v>732</v>
      </c>
      <c r="C431" s="51" t="s">
        <v>365</v>
      </c>
      <c r="D431" s="52">
        <v>8818</v>
      </c>
      <c r="E431" s="52">
        <v>226195</v>
      </c>
      <c r="F431" s="53">
        <v>22195.4</v>
      </c>
      <c r="G431" s="54">
        <v>9.8125069000000007</v>
      </c>
    </row>
    <row r="432" spans="1:7">
      <c r="A432" s="51" t="s">
        <v>743</v>
      </c>
      <c r="B432" s="51" t="s">
        <v>732</v>
      </c>
      <c r="C432" s="51" t="s">
        <v>365</v>
      </c>
      <c r="D432" s="52">
        <v>12622</v>
      </c>
      <c r="E432" s="52">
        <v>398525</v>
      </c>
      <c r="F432" s="53">
        <v>35370</v>
      </c>
      <c r="G432" s="54">
        <v>8.8752274</v>
      </c>
    </row>
    <row r="433" spans="1:7">
      <c r="A433" s="51" t="s">
        <v>744</v>
      </c>
      <c r="B433" s="51" t="s">
        <v>732</v>
      </c>
      <c r="C433" s="51" t="s">
        <v>365</v>
      </c>
      <c r="D433" s="52">
        <v>27774</v>
      </c>
      <c r="E433" s="52">
        <v>536541</v>
      </c>
      <c r="F433" s="53">
        <v>58784.6</v>
      </c>
      <c r="G433" s="54">
        <v>10.956218</v>
      </c>
    </row>
    <row r="434" spans="1:7">
      <c r="A434" s="51" t="s">
        <v>745</v>
      </c>
      <c r="B434" s="51" t="s">
        <v>732</v>
      </c>
      <c r="C434" s="51" t="s">
        <v>365</v>
      </c>
      <c r="D434" s="52">
        <v>10604</v>
      </c>
      <c r="E434" s="52">
        <v>224783</v>
      </c>
      <c r="F434" s="53">
        <v>22269</v>
      </c>
      <c r="G434" s="54">
        <v>9.9068880000000004</v>
      </c>
    </row>
    <row r="435" spans="1:7">
      <c r="A435" s="51" t="s">
        <v>746</v>
      </c>
      <c r="B435" s="51" t="s">
        <v>732</v>
      </c>
      <c r="C435" s="51" t="s">
        <v>365</v>
      </c>
      <c r="D435" s="52">
        <v>21076</v>
      </c>
      <c r="E435" s="52">
        <v>866288</v>
      </c>
      <c r="F435" s="53">
        <v>77516.2</v>
      </c>
      <c r="G435" s="54">
        <v>8.9480865000000005</v>
      </c>
    </row>
    <row r="436" spans="1:7">
      <c r="A436" s="51" t="s">
        <v>747</v>
      </c>
      <c r="B436" s="51" t="s">
        <v>732</v>
      </c>
      <c r="C436" s="51" t="s">
        <v>363</v>
      </c>
      <c r="D436" s="52">
        <v>25527</v>
      </c>
      <c r="E436" s="52">
        <v>476075</v>
      </c>
      <c r="F436" s="53">
        <v>58184.3</v>
      </c>
      <c r="G436" s="54">
        <v>12.221667</v>
      </c>
    </row>
    <row r="437" spans="1:7">
      <c r="A437" s="51" t="s">
        <v>748</v>
      </c>
      <c r="B437" s="51" t="s">
        <v>732</v>
      </c>
      <c r="C437" s="51" t="s">
        <v>365</v>
      </c>
      <c r="D437" s="52">
        <v>9919</v>
      </c>
      <c r="E437" s="52">
        <v>373026</v>
      </c>
      <c r="F437" s="53">
        <v>33550.699999999997</v>
      </c>
      <c r="G437" s="54">
        <v>8.9941987999999995</v>
      </c>
    </row>
    <row r="438" spans="1:7">
      <c r="A438" s="51" t="s">
        <v>749</v>
      </c>
      <c r="B438" s="51" t="s">
        <v>732</v>
      </c>
      <c r="C438" s="51" t="s">
        <v>363</v>
      </c>
      <c r="D438" s="52">
        <v>8287</v>
      </c>
      <c r="E438" s="52">
        <v>404690</v>
      </c>
      <c r="F438" s="53">
        <v>34756</v>
      </c>
      <c r="G438" s="54">
        <v>8.5883021999999993</v>
      </c>
    </row>
    <row r="439" spans="1:7">
      <c r="A439" s="51" t="s">
        <v>750</v>
      </c>
      <c r="B439" s="51" t="s">
        <v>732</v>
      </c>
      <c r="C439" s="51" t="s">
        <v>363</v>
      </c>
      <c r="D439" s="52">
        <v>8096</v>
      </c>
      <c r="E439" s="52">
        <v>343370</v>
      </c>
      <c r="F439" s="53">
        <v>33701.599999999999</v>
      </c>
      <c r="G439" s="54">
        <v>9.8149517999999993</v>
      </c>
    </row>
    <row r="440" spans="1:7">
      <c r="A440" s="51" t="s">
        <v>751</v>
      </c>
      <c r="B440" s="51" t="s">
        <v>732</v>
      </c>
      <c r="C440" s="51" t="s">
        <v>363</v>
      </c>
      <c r="D440" s="52">
        <v>13972</v>
      </c>
      <c r="E440" s="52">
        <v>280288</v>
      </c>
      <c r="F440" s="53">
        <v>31203</v>
      </c>
      <c r="G440" s="54">
        <v>11.132478000000001</v>
      </c>
    </row>
    <row r="441" spans="1:7">
      <c r="A441" s="51" t="s">
        <v>752</v>
      </c>
      <c r="B441" s="51" t="s">
        <v>732</v>
      </c>
      <c r="C441" s="51" t="s">
        <v>360</v>
      </c>
      <c r="D441" s="52">
        <v>852004</v>
      </c>
      <c r="E441" s="52">
        <v>26322902</v>
      </c>
      <c r="F441" s="53">
        <v>2479080</v>
      </c>
      <c r="G441" s="54">
        <v>9.4179586000000004</v>
      </c>
    </row>
    <row r="442" spans="1:7">
      <c r="A442" s="51" t="s">
        <v>753</v>
      </c>
      <c r="B442" s="51" t="s">
        <v>732</v>
      </c>
      <c r="C442" s="51" t="s">
        <v>363</v>
      </c>
      <c r="D442" s="52">
        <v>23626</v>
      </c>
      <c r="E442" s="52">
        <v>494989</v>
      </c>
      <c r="F442" s="53">
        <v>55907.4</v>
      </c>
      <c r="G442" s="54">
        <v>11.294675</v>
      </c>
    </row>
    <row r="443" spans="1:7">
      <c r="A443" s="51" t="s">
        <v>754</v>
      </c>
      <c r="B443" s="51" t="s">
        <v>732</v>
      </c>
      <c r="C443" s="51" t="s">
        <v>363</v>
      </c>
      <c r="D443" s="52">
        <v>17832</v>
      </c>
      <c r="E443" s="52">
        <v>627350</v>
      </c>
      <c r="F443" s="53">
        <v>66906</v>
      </c>
      <c r="G443" s="54">
        <v>10.664859999999999</v>
      </c>
    </row>
    <row r="444" spans="1:7">
      <c r="A444" s="51" t="s">
        <v>755</v>
      </c>
      <c r="B444" s="51" t="s">
        <v>732</v>
      </c>
      <c r="C444" s="51" t="s">
        <v>363</v>
      </c>
      <c r="D444" s="52">
        <v>34289</v>
      </c>
      <c r="E444" s="52">
        <v>771175</v>
      </c>
      <c r="F444" s="53">
        <v>87030.7</v>
      </c>
      <c r="G444" s="54">
        <v>11.285467000000001</v>
      </c>
    </row>
    <row r="445" spans="1:7">
      <c r="A445" s="51" t="s">
        <v>756</v>
      </c>
      <c r="B445" s="51" t="s">
        <v>732</v>
      </c>
      <c r="C445" s="51" t="s">
        <v>360</v>
      </c>
      <c r="D445" s="52">
        <v>470992</v>
      </c>
      <c r="E445" s="52">
        <v>14520575</v>
      </c>
      <c r="F445" s="53">
        <v>1501014</v>
      </c>
      <c r="G445" s="54">
        <v>10.337153000000001</v>
      </c>
    </row>
    <row r="446" spans="1:7">
      <c r="A446" s="51" t="s">
        <v>757</v>
      </c>
      <c r="B446" s="51" t="s">
        <v>732</v>
      </c>
      <c r="C446" s="51" t="s">
        <v>360</v>
      </c>
      <c r="D446" s="52">
        <v>509910</v>
      </c>
      <c r="E446" s="52">
        <v>12693227</v>
      </c>
      <c r="F446" s="53">
        <v>1299930</v>
      </c>
      <c r="G446" s="54">
        <v>10.241130999999999</v>
      </c>
    </row>
    <row r="447" spans="1:7">
      <c r="A447" s="51" t="s">
        <v>758</v>
      </c>
      <c r="B447" s="51" t="s">
        <v>732</v>
      </c>
      <c r="C447" s="51" t="s">
        <v>363</v>
      </c>
      <c r="D447" s="52">
        <v>24792</v>
      </c>
      <c r="E447" s="52">
        <v>455443</v>
      </c>
      <c r="F447" s="53">
        <v>56416</v>
      </c>
      <c r="G447" s="54">
        <v>12.387060999999999</v>
      </c>
    </row>
    <row r="448" spans="1:7">
      <c r="A448" s="51" t="s">
        <v>759</v>
      </c>
      <c r="B448" s="51" t="s">
        <v>732</v>
      </c>
      <c r="C448" s="51" t="s">
        <v>363</v>
      </c>
      <c r="D448" s="52">
        <v>8262</v>
      </c>
      <c r="E448" s="52">
        <v>250771</v>
      </c>
      <c r="F448" s="53">
        <v>26936.1</v>
      </c>
      <c r="G448" s="54">
        <v>10.741313999999999</v>
      </c>
    </row>
    <row r="449" spans="1:7">
      <c r="A449" s="51" t="s">
        <v>760</v>
      </c>
      <c r="B449" s="51" t="s">
        <v>732</v>
      </c>
      <c r="C449" s="51" t="s">
        <v>363</v>
      </c>
      <c r="D449" s="52">
        <v>28396</v>
      </c>
      <c r="E449" s="52">
        <v>519244</v>
      </c>
      <c r="F449" s="53">
        <v>59926.2</v>
      </c>
      <c r="G449" s="54">
        <v>11.541048</v>
      </c>
    </row>
    <row r="450" spans="1:7">
      <c r="A450" s="51" t="s">
        <v>761</v>
      </c>
      <c r="B450" s="51" t="s">
        <v>732</v>
      </c>
      <c r="C450" s="51" t="s">
        <v>363</v>
      </c>
      <c r="D450" s="52">
        <v>21167</v>
      </c>
      <c r="E450" s="52">
        <v>291669</v>
      </c>
      <c r="F450" s="53">
        <v>36626.699999999997</v>
      </c>
      <c r="G450" s="54">
        <v>12.557625</v>
      </c>
    </row>
    <row r="451" spans="1:7">
      <c r="A451" s="51" t="s">
        <v>762</v>
      </c>
      <c r="B451" s="51" t="s">
        <v>732</v>
      </c>
      <c r="C451" s="51" t="s">
        <v>363</v>
      </c>
      <c r="D451" s="52">
        <v>18493</v>
      </c>
      <c r="E451" s="52">
        <v>456720</v>
      </c>
      <c r="F451" s="53">
        <v>47156.2</v>
      </c>
      <c r="G451" s="54">
        <v>10.324968999999999</v>
      </c>
    </row>
    <row r="452" spans="1:7">
      <c r="A452" s="51" t="s">
        <v>763</v>
      </c>
      <c r="B452" s="51" t="s">
        <v>732</v>
      </c>
      <c r="C452" s="51" t="s">
        <v>363</v>
      </c>
      <c r="D452" s="52">
        <v>356</v>
      </c>
      <c r="E452" s="52">
        <v>5325</v>
      </c>
      <c r="F452" s="53">
        <v>806.3</v>
      </c>
      <c r="G452" s="54">
        <v>15.141783999999999</v>
      </c>
    </row>
    <row r="453" spans="1:7">
      <c r="A453" s="51" t="s">
        <v>764</v>
      </c>
      <c r="B453" s="51" t="s">
        <v>732</v>
      </c>
      <c r="C453" s="51" t="s">
        <v>363</v>
      </c>
      <c r="D453" s="52">
        <v>16353</v>
      </c>
      <c r="E453" s="52">
        <v>290865</v>
      </c>
      <c r="F453" s="53">
        <v>38422</v>
      </c>
      <c r="G453" s="54">
        <v>13.209565</v>
      </c>
    </row>
    <row r="454" spans="1:7">
      <c r="A454" s="51" t="s">
        <v>765</v>
      </c>
      <c r="B454" s="51" t="s">
        <v>732</v>
      </c>
      <c r="C454" s="51" t="s">
        <v>363</v>
      </c>
      <c r="D454" s="52">
        <v>11457</v>
      </c>
      <c r="E454" s="52">
        <v>204947</v>
      </c>
      <c r="F454" s="53">
        <v>24077.4</v>
      </c>
      <c r="G454" s="54">
        <v>11.74811</v>
      </c>
    </row>
    <row r="455" spans="1:7">
      <c r="A455" s="51" t="s">
        <v>766</v>
      </c>
      <c r="B455" s="51" t="s">
        <v>732</v>
      </c>
      <c r="C455" s="51" t="s">
        <v>363</v>
      </c>
      <c r="D455" s="52">
        <v>31978</v>
      </c>
      <c r="E455" s="52">
        <v>1717202</v>
      </c>
      <c r="F455" s="53">
        <v>107304.6</v>
      </c>
      <c r="G455" s="54">
        <v>6.2488047</v>
      </c>
    </row>
    <row r="456" spans="1:7">
      <c r="A456" s="51" t="s">
        <v>767</v>
      </c>
      <c r="B456" s="51" t="s">
        <v>732</v>
      </c>
      <c r="C456" s="51" t="s">
        <v>360</v>
      </c>
      <c r="D456" s="52">
        <v>479184</v>
      </c>
      <c r="E456" s="52">
        <v>14620306</v>
      </c>
      <c r="F456" s="53">
        <v>1439067.2</v>
      </c>
      <c r="G456" s="54">
        <v>9.8429348999999995</v>
      </c>
    </row>
    <row r="457" spans="1:7">
      <c r="A457" s="51" t="s">
        <v>768</v>
      </c>
      <c r="B457" s="51" t="s">
        <v>732</v>
      </c>
      <c r="C457" s="51" t="s">
        <v>363</v>
      </c>
      <c r="D457" s="52">
        <v>3665</v>
      </c>
      <c r="E457" s="52">
        <v>98676</v>
      </c>
      <c r="F457" s="53">
        <v>11154.4</v>
      </c>
      <c r="G457" s="54">
        <v>11.304066000000001</v>
      </c>
    </row>
    <row r="458" spans="1:7">
      <c r="A458" s="51" t="s">
        <v>769</v>
      </c>
      <c r="B458" s="51" t="s">
        <v>732</v>
      </c>
      <c r="C458" s="51" t="s">
        <v>363</v>
      </c>
      <c r="D458" s="52">
        <v>14661</v>
      </c>
      <c r="E458" s="52">
        <v>398804</v>
      </c>
      <c r="F458" s="53">
        <v>46186</v>
      </c>
      <c r="G458" s="54">
        <v>11.581128</v>
      </c>
    </row>
    <row r="459" spans="1:7">
      <c r="A459" s="51" t="s">
        <v>770</v>
      </c>
      <c r="B459" s="51" t="s">
        <v>732</v>
      </c>
      <c r="C459" s="51" t="s">
        <v>363</v>
      </c>
      <c r="D459" s="52">
        <v>34155</v>
      </c>
      <c r="E459" s="52">
        <v>559777</v>
      </c>
      <c r="F459" s="53">
        <v>79953</v>
      </c>
      <c r="G459" s="54">
        <v>14.283009</v>
      </c>
    </row>
    <row r="460" spans="1:7">
      <c r="A460" s="51" t="s">
        <v>771</v>
      </c>
      <c r="B460" s="51" t="s">
        <v>732</v>
      </c>
      <c r="C460" s="51" t="s">
        <v>363</v>
      </c>
      <c r="D460" s="52">
        <v>27495</v>
      </c>
      <c r="E460" s="52">
        <v>508533</v>
      </c>
      <c r="F460" s="53">
        <v>65848</v>
      </c>
      <c r="G460" s="54">
        <v>12.948619000000001</v>
      </c>
    </row>
    <row r="461" spans="1:7">
      <c r="A461" s="51" t="s">
        <v>772</v>
      </c>
      <c r="B461" s="51" t="s">
        <v>732</v>
      </c>
      <c r="C461" s="51" t="s">
        <v>360</v>
      </c>
      <c r="D461" s="52">
        <v>148707</v>
      </c>
      <c r="E461" s="52">
        <v>4495185</v>
      </c>
      <c r="F461" s="53">
        <v>522215.5</v>
      </c>
      <c r="G461" s="54">
        <v>11.617219</v>
      </c>
    </row>
    <row r="462" spans="1:7">
      <c r="A462" s="51" t="s">
        <v>773</v>
      </c>
      <c r="B462" s="51" t="s">
        <v>732</v>
      </c>
      <c r="C462" s="51" t="s">
        <v>363</v>
      </c>
      <c r="D462" s="52">
        <v>9362</v>
      </c>
      <c r="E462" s="52">
        <v>412723</v>
      </c>
      <c r="F462" s="53">
        <v>33820</v>
      </c>
      <c r="G462" s="54">
        <v>8.1943579999999994</v>
      </c>
    </row>
    <row r="463" spans="1:7">
      <c r="A463" s="51" t="s">
        <v>476</v>
      </c>
      <c r="B463" s="51" t="s">
        <v>732</v>
      </c>
      <c r="C463" s="51" t="s">
        <v>457</v>
      </c>
      <c r="D463" s="52">
        <v>2</v>
      </c>
      <c r="E463" s="52">
        <v>20</v>
      </c>
      <c r="F463" s="53">
        <v>4.0999999999999996</v>
      </c>
      <c r="G463" s="54">
        <v>20.5</v>
      </c>
    </row>
    <row r="464" spans="1:7">
      <c r="A464" s="51" t="s">
        <v>774</v>
      </c>
      <c r="B464" s="51" t="s">
        <v>732</v>
      </c>
      <c r="C464" s="51" t="s">
        <v>363</v>
      </c>
      <c r="D464" s="52">
        <v>28392</v>
      </c>
      <c r="E464" s="52">
        <v>516992</v>
      </c>
      <c r="F464" s="53">
        <v>65620.399999999994</v>
      </c>
      <c r="G464" s="54">
        <v>12.692729999999999</v>
      </c>
    </row>
    <row r="465" spans="1:7">
      <c r="A465" s="51" t="s">
        <v>775</v>
      </c>
      <c r="B465" s="51" t="s">
        <v>732</v>
      </c>
      <c r="C465" s="51" t="s">
        <v>363</v>
      </c>
      <c r="D465" s="52">
        <v>19250</v>
      </c>
      <c r="E465" s="52">
        <v>316653</v>
      </c>
      <c r="F465" s="53">
        <v>43796</v>
      </c>
      <c r="G465" s="54">
        <v>13.830913000000001</v>
      </c>
    </row>
    <row r="466" spans="1:7">
      <c r="A466" s="51" t="s">
        <v>776</v>
      </c>
      <c r="B466" s="51" t="s">
        <v>732</v>
      </c>
      <c r="C466" s="51" t="s">
        <v>363</v>
      </c>
      <c r="D466" s="52">
        <v>17052</v>
      </c>
      <c r="E466" s="52">
        <v>587855</v>
      </c>
      <c r="F466" s="53">
        <v>62291.8</v>
      </c>
      <c r="G466" s="54">
        <v>10.596456999999999</v>
      </c>
    </row>
    <row r="467" spans="1:7">
      <c r="A467" s="51" t="s">
        <v>777</v>
      </c>
      <c r="B467" s="51" t="s">
        <v>732</v>
      </c>
      <c r="C467" s="51" t="s">
        <v>363</v>
      </c>
      <c r="D467" s="52">
        <v>12002</v>
      </c>
      <c r="E467" s="52">
        <v>228642</v>
      </c>
      <c r="F467" s="53">
        <v>28662</v>
      </c>
      <c r="G467" s="54">
        <v>12.535755</v>
      </c>
    </row>
    <row r="468" spans="1:7">
      <c r="A468" s="51" t="s">
        <v>778</v>
      </c>
      <c r="B468" s="51" t="s">
        <v>779</v>
      </c>
      <c r="C468" s="51" t="s">
        <v>363</v>
      </c>
      <c r="D468" s="52">
        <v>926</v>
      </c>
      <c r="E468" s="52">
        <v>18778</v>
      </c>
      <c r="F468" s="53">
        <v>1928</v>
      </c>
      <c r="G468" s="54">
        <v>10.267334</v>
      </c>
    </row>
    <row r="469" spans="1:7">
      <c r="A469" s="51" t="s">
        <v>780</v>
      </c>
      <c r="B469" s="51" t="s">
        <v>779</v>
      </c>
      <c r="C469" s="51" t="s">
        <v>363</v>
      </c>
      <c r="D469" s="52">
        <v>5847</v>
      </c>
      <c r="E469" s="52">
        <v>183519</v>
      </c>
      <c r="F469" s="53">
        <v>21465.5</v>
      </c>
      <c r="G469" s="54">
        <v>11.696609</v>
      </c>
    </row>
    <row r="470" spans="1:7">
      <c r="A470" s="51" t="s">
        <v>781</v>
      </c>
      <c r="B470" s="51" t="s">
        <v>779</v>
      </c>
      <c r="C470" s="51" t="s">
        <v>365</v>
      </c>
      <c r="D470" s="52">
        <v>5610</v>
      </c>
      <c r="E470" s="52">
        <v>279862</v>
      </c>
      <c r="F470" s="53">
        <v>18436</v>
      </c>
      <c r="G470" s="54">
        <v>6.5875323999999997</v>
      </c>
    </row>
    <row r="471" spans="1:7">
      <c r="A471" s="51" t="s">
        <v>782</v>
      </c>
      <c r="B471" s="51" t="s">
        <v>779</v>
      </c>
      <c r="C471" s="51" t="s">
        <v>365</v>
      </c>
      <c r="D471" s="52">
        <v>5964</v>
      </c>
      <c r="E471" s="52">
        <v>768171</v>
      </c>
      <c r="F471" s="53">
        <v>46654.1</v>
      </c>
      <c r="G471" s="54">
        <v>6.0734003000000003</v>
      </c>
    </row>
    <row r="472" spans="1:7">
      <c r="A472" s="51" t="s">
        <v>783</v>
      </c>
      <c r="B472" s="51" t="s">
        <v>779</v>
      </c>
      <c r="C472" s="51" t="s">
        <v>365</v>
      </c>
      <c r="D472" s="52">
        <v>11573</v>
      </c>
      <c r="E472" s="52">
        <v>303821</v>
      </c>
      <c r="F472" s="53">
        <v>28400</v>
      </c>
      <c r="G472" s="54">
        <v>9.3476093000000002</v>
      </c>
    </row>
    <row r="473" spans="1:7">
      <c r="A473" s="51" t="s">
        <v>784</v>
      </c>
      <c r="B473" s="51" t="s">
        <v>779</v>
      </c>
      <c r="C473" s="51" t="s">
        <v>365</v>
      </c>
      <c r="D473" s="52">
        <v>66249</v>
      </c>
      <c r="E473" s="52">
        <v>2065050</v>
      </c>
      <c r="F473" s="53">
        <v>226824</v>
      </c>
      <c r="G473" s="54">
        <v>10.983947000000001</v>
      </c>
    </row>
    <row r="474" spans="1:7">
      <c r="A474" s="51" t="s">
        <v>785</v>
      </c>
      <c r="B474" s="51" t="s">
        <v>779</v>
      </c>
      <c r="C474" s="51" t="s">
        <v>365</v>
      </c>
      <c r="D474" s="52">
        <v>8804</v>
      </c>
      <c r="E474" s="52">
        <v>983113</v>
      </c>
      <c r="F474" s="53">
        <v>53717.3</v>
      </c>
      <c r="G474" s="54">
        <v>5.4640006000000003</v>
      </c>
    </row>
    <row r="475" spans="1:7">
      <c r="A475" s="51" t="s">
        <v>786</v>
      </c>
      <c r="B475" s="51" t="s">
        <v>779</v>
      </c>
      <c r="C475" s="51" t="s">
        <v>365</v>
      </c>
      <c r="D475" s="52">
        <v>7102</v>
      </c>
      <c r="E475" s="52">
        <v>284756</v>
      </c>
      <c r="F475" s="53">
        <v>23475</v>
      </c>
      <c r="G475" s="54">
        <v>8.2439</v>
      </c>
    </row>
    <row r="476" spans="1:7">
      <c r="A476" s="51" t="s">
        <v>437</v>
      </c>
      <c r="B476" s="51" t="s">
        <v>779</v>
      </c>
      <c r="C476" s="51" t="s">
        <v>360</v>
      </c>
      <c r="D476" s="52">
        <v>9670</v>
      </c>
      <c r="E476" s="52">
        <v>217299</v>
      </c>
      <c r="F476" s="53">
        <v>24927.8</v>
      </c>
      <c r="G476" s="54">
        <v>11.471659000000001</v>
      </c>
    </row>
    <row r="477" spans="1:7">
      <c r="A477" s="51" t="s">
        <v>787</v>
      </c>
      <c r="B477" s="51" t="s">
        <v>779</v>
      </c>
      <c r="C477" s="51" t="s">
        <v>360</v>
      </c>
      <c r="D477" s="52">
        <v>385961</v>
      </c>
      <c r="E477" s="52">
        <v>9467474</v>
      </c>
      <c r="F477" s="53">
        <v>989892.5</v>
      </c>
      <c r="G477" s="54">
        <v>10.455719</v>
      </c>
    </row>
    <row r="478" spans="1:7">
      <c r="A478" s="51" t="s">
        <v>788</v>
      </c>
      <c r="B478" s="51" t="s">
        <v>779</v>
      </c>
      <c r="C478" s="51" t="s">
        <v>360</v>
      </c>
      <c r="D478" s="52">
        <v>334500</v>
      </c>
      <c r="E478" s="52">
        <v>9181326</v>
      </c>
      <c r="F478" s="53">
        <v>901137.4</v>
      </c>
      <c r="G478" s="54">
        <v>9.8148938000000001</v>
      </c>
    </row>
    <row r="479" spans="1:7">
      <c r="A479" s="51" t="s">
        <v>789</v>
      </c>
      <c r="B479" s="51" t="s">
        <v>779</v>
      </c>
      <c r="C479" s="51" t="s">
        <v>360</v>
      </c>
      <c r="D479" s="52">
        <v>265631</v>
      </c>
      <c r="E479" s="52">
        <v>6170121</v>
      </c>
      <c r="F479" s="53">
        <v>711575.6</v>
      </c>
      <c r="G479" s="54">
        <v>11.532603999999999</v>
      </c>
    </row>
    <row r="480" spans="1:7">
      <c r="A480" s="51" t="s">
        <v>790</v>
      </c>
      <c r="B480" s="51" t="s">
        <v>779</v>
      </c>
      <c r="C480" s="51" t="s">
        <v>363</v>
      </c>
      <c r="D480" s="52">
        <v>18451</v>
      </c>
      <c r="E480" s="52">
        <v>270021</v>
      </c>
      <c r="F480" s="53">
        <v>37520</v>
      </c>
      <c r="G480" s="54">
        <v>13.895216</v>
      </c>
    </row>
    <row r="481" spans="1:7">
      <c r="A481" s="51" t="s">
        <v>791</v>
      </c>
      <c r="B481" s="51" t="s">
        <v>779</v>
      </c>
      <c r="C481" s="51" t="s">
        <v>363</v>
      </c>
      <c r="D481" s="52">
        <v>49931</v>
      </c>
      <c r="E481" s="52">
        <v>1392109</v>
      </c>
      <c r="F481" s="53">
        <v>142654.29999999999</v>
      </c>
      <c r="G481" s="54">
        <v>10.247351</v>
      </c>
    </row>
    <row r="482" spans="1:7">
      <c r="A482" s="51" t="s">
        <v>792</v>
      </c>
      <c r="B482" s="51" t="s">
        <v>779</v>
      </c>
      <c r="C482" s="51" t="s">
        <v>363</v>
      </c>
      <c r="D482" s="52">
        <v>16562</v>
      </c>
      <c r="E482" s="52">
        <v>848290</v>
      </c>
      <c r="F482" s="53">
        <v>67175</v>
      </c>
      <c r="G482" s="54">
        <v>7.9188720999999997</v>
      </c>
    </row>
    <row r="483" spans="1:7">
      <c r="A483" s="51" t="s">
        <v>793</v>
      </c>
      <c r="B483" s="51" t="s">
        <v>779</v>
      </c>
      <c r="C483" s="51" t="s">
        <v>363</v>
      </c>
      <c r="D483" s="52">
        <v>24586</v>
      </c>
      <c r="E483" s="52">
        <v>490121</v>
      </c>
      <c r="F483" s="53">
        <v>54120.3</v>
      </c>
      <c r="G483" s="54">
        <v>11.042232</v>
      </c>
    </row>
    <row r="484" spans="1:7">
      <c r="A484" s="51" t="s">
        <v>794</v>
      </c>
      <c r="B484" s="51" t="s">
        <v>779</v>
      </c>
      <c r="C484" s="51" t="s">
        <v>363</v>
      </c>
      <c r="D484" s="52">
        <v>16926</v>
      </c>
      <c r="E484" s="52">
        <v>763871</v>
      </c>
      <c r="F484" s="53">
        <v>65075</v>
      </c>
      <c r="G484" s="54">
        <v>8.5191085999999991</v>
      </c>
    </row>
    <row r="485" spans="1:7">
      <c r="A485" s="51" t="s">
        <v>547</v>
      </c>
      <c r="B485" s="51" t="s">
        <v>779</v>
      </c>
      <c r="C485" s="51" t="s">
        <v>363</v>
      </c>
      <c r="D485" s="52">
        <v>1475</v>
      </c>
      <c r="E485" s="52">
        <v>20621</v>
      </c>
      <c r="F485" s="53">
        <v>2796.6</v>
      </c>
      <c r="G485" s="54">
        <v>13.561902999999999</v>
      </c>
    </row>
    <row r="486" spans="1:7">
      <c r="A486" s="51" t="s">
        <v>795</v>
      </c>
      <c r="B486" s="51" t="s">
        <v>779</v>
      </c>
      <c r="C486" s="51" t="s">
        <v>363</v>
      </c>
      <c r="D486" s="52">
        <v>19854</v>
      </c>
      <c r="E486" s="52">
        <v>708014</v>
      </c>
      <c r="F486" s="53">
        <v>66344</v>
      </c>
      <c r="G486" s="54">
        <v>9.3704362000000003</v>
      </c>
    </row>
    <row r="487" spans="1:7">
      <c r="A487" s="51" t="s">
        <v>484</v>
      </c>
      <c r="B487" s="51" t="s">
        <v>779</v>
      </c>
      <c r="C487" s="51" t="s">
        <v>420</v>
      </c>
      <c r="D487" s="52">
        <v>1</v>
      </c>
      <c r="E487" s="52">
        <v>263</v>
      </c>
      <c r="F487" s="53">
        <v>0.7</v>
      </c>
      <c r="G487" s="54">
        <v>0.2661597</v>
      </c>
    </row>
    <row r="488" spans="1:7">
      <c r="A488" s="51" t="s">
        <v>796</v>
      </c>
      <c r="B488" s="51" t="s">
        <v>779</v>
      </c>
      <c r="C488" s="51" t="s">
        <v>363</v>
      </c>
      <c r="D488" s="52">
        <v>12248</v>
      </c>
      <c r="E488" s="52">
        <v>312773</v>
      </c>
      <c r="F488" s="53">
        <v>31830</v>
      </c>
      <c r="G488" s="54">
        <v>10.17671</v>
      </c>
    </row>
    <row r="489" spans="1:7">
      <c r="A489" s="51" t="s">
        <v>549</v>
      </c>
      <c r="B489" s="51" t="s">
        <v>779</v>
      </c>
      <c r="C489" s="51" t="s">
        <v>363</v>
      </c>
      <c r="D489" s="52">
        <v>32713</v>
      </c>
      <c r="E489" s="52">
        <v>776946</v>
      </c>
      <c r="F489" s="53">
        <v>84682.3</v>
      </c>
      <c r="G489" s="54">
        <v>10.899380000000001</v>
      </c>
    </row>
    <row r="490" spans="1:7">
      <c r="A490" s="51" t="s">
        <v>797</v>
      </c>
      <c r="B490" s="51" t="s">
        <v>798</v>
      </c>
      <c r="C490" s="51" t="s">
        <v>363</v>
      </c>
      <c r="D490" s="52">
        <v>12789</v>
      </c>
      <c r="E490" s="52">
        <v>209322</v>
      </c>
      <c r="F490" s="53">
        <v>22362</v>
      </c>
      <c r="G490" s="54">
        <v>10.683062</v>
      </c>
    </row>
    <row r="491" spans="1:7">
      <c r="A491" s="51" t="s">
        <v>799</v>
      </c>
      <c r="B491" s="51" t="s">
        <v>798</v>
      </c>
      <c r="C491" s="51" t="s">
        <v>363</v>
      </c>
      <c r="D491" s="52">
        <v>59889</v>
      </c>
      <c r="E491" s="52">
        <v>1268519</v>
      </c>
      <c r="F491" s="53">
        <v>115900</v>
      </c>
      <c r="G491" s="54">
        <v>9.1366388999999995</v>
      </c>
    </row>
    <row r="492" spans="1:7">
      <c r="A492" s="51" t="s">
        <v>800</v>
      </c>
      <c r="B492" s="51" t="s">
        <v>798</v>
      </c>
      <c r="C492" s="51" t="s">
        <v>365</v>
      </c>
      <c r="D492" s="52">
        <v>4676</v>
      </c>
      <c r="E492" s="52">
        <v>172317</v>
      </c>
      <c r="F492" s="53">
        <v>13504</v>
      </c>
      <c r="G492" s="54">
        <v>7.8367195000000001</v>
      </c>
    </row>
    <row r="493" spans="1:7">
      <c r="A493" s="51" t="s">
        <v>801</v>
      </c>
      <c r="B493" s="51" t="s">
        <v>798</v>
      </c>
      <c r="C493" s="51" t="s">
        <v>365</v>
      </c>
      <c r="D493" s="52">
        <v>2539</v>
      </c>
      <c r="E493" s="52">
        <v>64733</v>
      </c>
      <c r="F493" s="53">
        <v>7198</v>
      </c>
      <c r="G493" s="54">
        <v>11.119522</v>
      </c>
    </row>
    <row r="494" spans="1:7">
      <c r="A494" s="51" t="s">
        <v>802</v>
      </c>
      <c r="B494" s="51" t="s">
        <v>798</v>
      </c>
      <c r="C494" s="51" t="s">
        <v>365</v>
      </c>
      <c r="D494" s="52">
        <v>5294</v>
      </c>
      <c r="E494" s="52">
        <v>117515</v>
      </c>
      <c r="F494" s="53">
        <v>9792.4</v>
      </c>
      <c r="G494" s="54">
        <v>8.3328936999999996</v>
      </c>
    </row>
    <row r="495" spans="1:7">
      <c r="A495" s="51" t="s">
        <v>803</v>
      </c>
      <c r="B495" s="51" t="s">
        <v>798</v>
      </c>
      <c r="C495" s="51" t="s">
        <v>365</v>
      </c>
      <c r="D495" s="52">
        <v>30994</v>
      </c>
      <c r="E495" s="52">
        <v>815113</v>
      </c>
      <c r="F495" s="53">
        <v>76592</v>
      </c>
      <c r="G495" s="54">
        <v>9.3964885999999996</v>
      </c>
    </row>
    <row r="496" spans="1:7">
      <c r="A496" s="51" t="s">
        <v>804</v>
      </c>
      <c r="B496" s="51" t="s">
        <v>798</v>
      </c>
      <c r="C496" s="51" t="s">
        <v>365</v>
      </c>
      <c r="D496" s="52">
        <v>21052</v>
      </c>
      <c r="E496" s="52">
        <v>615321</v>
      </c>
      <c r="F496" s="53">
        <v>59044</v>
      </c>
      <c r="G496" s="54">
        <v>9.5956419000000004</v>
      </c>
    </row>
    <row r="497" spans="1:7">
      <c r="A497" s="51" t="s">
        <v>805</v>
      </c>
      <c r="B497" s="51" t="s">
        <v>798</v>
      </c>
      <c r="C497" s="51" t="s">
        <v>365</v>
      </c>
      <c r="D497" s="52">
        <v>5340</v>
      </c>
      <c r="E497" s="52">
        <v>149689</v>
      </c>
      <c r="F497" s="53">
        <v>14019</v>
      </c>
      <c r="G497" s="54">
        <v>9.3654176000000007</v>
      </c>
    </row>
    <row r="498" spans="1:7">
      <c r="A498" s="51" t="s">
        <v>806</v>
      </c>
      <c r="B498" s="51" t="s">
        <v>798</v>
      </c>
      <c r="C498" s="51" t="s">
        <v>365</v>
      </c>
      <c r="D498" s="52">
        <v>1632</v>
      </c>
      <c r="E498" s="52">
        <v>47974</v>
      </c>
      <c r="F498" s="53">
        <v>4852</v>
      </c>
      <c r="G498" s="54">
        <v>10.113811999999999</v>
      </c>
    </row>
    <row r="499" spans="1:7">
      <c r="A499" s="51" t="s">
        <v>807</v>
      </c>
      <c r="B499" s="51" t="s">
        <v>798</v>
      </c>
      <c r="C499" s="51" t="s">
        <v>365</v>
      </c>
      <c r="D499" s="52">
        <v>7429</v>
      </c>
      <c r="E499" s="52">
        <v>224218</v>
      </c>
      <c r="F499" s="53">
        <v>24570</v>
      </c>
      <c r="G499" s="54">
        <v>10.958085000000001</v>
      </c>
    </row>
    <row r="500" spans="1:7">
      <c r="A500" s="51" t="s">
        <v>808</v>
      </c>
      <c r="B500" s="51" t="s">
        <v>798</v>
      </c>
      <c r="C500" s="51" t="s">
        <v>365</v>
      </c>
      <c r="D500" s="52">
        <v>1092</v>
      </c>
      <c r="E500" s="52">
        <v>16405</v>
      </c>
      <c r="F500" s="53">
        <v>2237</v>
      </c>
      <c r="G500" s="54">
        <v>13.636087</v>
      </c>
    </row>
    <row r="501" spans="1:7">
      <c r="A501" s="51" t="s">
        <v>809</v>
      </c>
      <c r="B501" s="51" t="s">
        <v>798</v>
      </c>
      <c r="C501" s="51" t="s">
        <v>365</v>
      </c>
      <c r="D501" s="52">
        <v>12990</v>
      </c>
      <c r="E501" s="52">
        <v>296775</v>
      </c>
      <c r="F501" s="53">
        <v>29263</v>
      </c>
      <c r="G501" s="54">
        <v>9.8603319000000003</v>
      </c>
    </row>
    <row r="502" spans="1:7">
      <c r="A502" s="51" t="s">
        <v>810</v>
      </c>
      <c r="B502" s="51" t="s">
        <v>798</v>
      </c>
      <c r="C502" s="51" t="s">
        <v>365</v>
      </c>
      <c r="D502" s="52">
        <v>2156</v>
      </c>
      <c r="E502" s="52">
        <v>28242</v>
      </c>
      <c r="F502" s="53">
        <v>3026</v>
      </c>
      <c r="G502" s="54">
        <v>10.714539</v>
      </c>
    </row>
    <row r="503" spans="1:7">
      <c r="A503" s="51" t="s">
        <v>811</v>
      </c>
      <c r="B503" s="51" t="s">
        <v>798</v>
      </c>
      <c r="C503" s="51" t="s">
        <v>365</v>
      </c>
      <c r="D503" s="52">
        <v>5426</v>
      </c>
      <c r="E503" s="52">
        <v>131060</v>
      </c>
      <c r="F503" s="53">
        <v>14506</v>
      </c>
      <c r="G503" s="54">
        <v>11.068213</v>
      </c>
    </row>
    <row r="504" spans="1:7">
      <c r="A504" s="51" t="s">
        <v>812</v>
      </c>
      <c r="B504" s="51" t="s">
        <v>798</v>
      </c>
      <c r="C504" s="51" t="s">
        <v>365</v>
      </c>
      <c r="D504" s="52">
        <v>7935</v>
      </c>
      <c r="E504" s="52">
        <v>245921</v>
      </c>
      <c r="F504" s="53">
        <v>23872</v>
      </c>
      <c r="G504" s="54">
        <v>9.7071824000000007</v>
      </c>
    </row>
    <row r="505" spans="1:7">
      <c r="A505" s="51" t="s">
        <v>813</v>
      </c>
      <c r="B505" s="51" t="s">
        <v>798</v>
      </c>
      <c r="C505" s="51" t="s">
        <v>365</v>
      </c>
      <c r="D505" s="52">
        <v>26505</v>
      </c>
      <c r="E505" s="52">
        <v>757542</v>
      </c>
      <c r="F505" s="53">
        <v>91979</v>
      </c>
      <c r="G505" s="54">
        <v>12.141769</v>
      </c>
    </row>
    <row r="506" spans="1:7">
      <c r="A506" s="51" t="s">
        <v>814</v>
      </c>
      <c r="B506" s="51" t="s">
        <v>798</v>
      </c>
      <c r="C506" s="51" t="s">
        <v>365</v>
      </c>
      <c r="D506" s="52">
        <v>22649</v>
      </c>
      <c r="E506" s="52">
        <v>528380</v>
      </c>
      <c r="F506" s="53">
        <v>70456.2</v>
      </c>
      <c r="G506" s="54">
        <v>13.334381</v>
      </c>
    </row>
    <row r="507" spans="1:7">
      <c r="A507" s="51" t="s">
        <v>815</v>
      </c>
      <c r="B507" s="51" t="s">
        <v>798</v>
      </c>
      <c r="C507" s="51" t="s">
        <v>365</v>
      </c>
      <c r="D507" s="52">
        <v>4249</v>
      </c>
      <c r="E507" s="52">
        <v>113959</v>
      </c>
      <c r="F507" s="53">
        <v>10987</v>
      </c>
      <c r="G507" s="54">
        <v>9.6411867000000004</v>
      </c>
    </row>
    <row r="508" spans="1:7">
      <c r="A508" s="51" t="s">
        <v>816</v>
      </c>
      <c r="B508" s="51" t="s">
        <v>798</v>
      </c>
      <c r="C508" s="51" t="s">
        <v>363</v>
      </c>
      <c r="D508" s="52">
        <v>27201</v>
      </c>
      <c r="E508" s="52">
        <v>414722</v>
      </c>
      <c r="F508" s="53">
        <v>44578</v>
      </c>
      <c r="G508" s="54">
        <v>10.748887</v>
      </c>
    </row>
    <row r="509" spans="1:7">
      <c r="A509" s="51" t="s">
        <v>817</v>
      </c>
      <c r="B509" s="51" t="s">
        <v>798</v>
      </c>
      <c r="C509" s="51" t="s">
        <v>363</v>
      </c>
      <c r="D509" s="52">
        <v>23763</v>
      </c>
      <c r="E509" s="52">
        <v>401755</v>
      </c>
      <c r="F509" s="53">
        <v>38908</v>
      </c>
      <c r="G509" s="54">
        <v>9.6845092000000008</v>
      </c>
    </row>
    <row r="510" spans="1:7">
      <c r="A510" s="51" t="s">
        <v>818</v>
      </c>
      <c r="B510" s="51" t="s">
        <v>798</v>
      </c>
      <c r="C510" s="51" t="s">
        <v>360</v>
      </c>
      <c r="D510" s="52">
        <v>145957</v>
      </c>
      <c r="E510" s="52">
        <v>3850451</v>
      </c>
      <c r="F510" s="53">
        <v>332239.59999999998</v>
      </c>
      <c r="G510" s="54">
        <v>8.6285892000000004</v>
      </c>
    </row>
    <row r="511" spans="1:7">
      <c r="A511" s="51" t="s">
        <v>819</v>
      </c>
      <c r="B511" s="51" t="s">
        <v>798</v>
      </c>
      <c r="C511" s="51" t="s">
        <v>363</v>
      </c>
      <c r="D511" s="52">
        <v>25970</v>
      </c>
      <c r="E511" s="52">
        <v>471667</v>
      </c>
      <c r="F511" s="53">
        <v>45615</v>
      </c>
      <c r="G511" s="54">
        <v>9.6710179000000007</v>
      </c>
    </row>
    <row r="512" spans="1:7">
      <c r="A512" s="51" t="s">
        <v>820</v>
      </c>
      <c r="B512" s="51" t="s">
        <v>798</v>
      </c>
      <c r="C512" s="51" t="s">
        <v>363</v>
      </c>
      <c r="D512" s="52">
        <v>25157</v>
      </c>
      <c r="E512" s="52">
        <v>988189</v>
      </c>
      <c r="F512" s="53">
        <v>65942</v>
      </c>
      <c r="G512" s="54">
        <v>6.6730150000000004</v>
      </c>
    </row>
    <row r="513" spans="1:7">
      <c r="A513" s="51" t="s">
        <v>821</v>
      </c>
      <c r="B513" s="51" t="s">
        <v>798</v>
      </c>
      <c r="C513" s="51" t="s">
        <v>363</v>
      </c>
      <c r="D513" s="52">
        <v>3419</v>
      </c>
      <c r="E513" s="52">
        <v>67410</v>
      </c>
      <c r="F513" s="53">
        <v>7319</v>
      </c>
      <c r="G513" s="54">
        <v>10.85744</v>
      </c>
    </row>
    <row r="514" spans="1:7">
      <c r="A514" s="51" t="s">
        <v>822</v>
      </c>
      <c r="B514" s="51" t="s">
        <v>798</v>
      </c>
      <c r="C514" s="51" t="s">
        <v>363</v>
      </c>
      <c r="D514" s="52">
        <v>15349</v>
      </c>
      <c r="E514" s="52">
        <v>240323</v>
      </c>
      <c r="F514" s="53">
        <v>29719</v>
      </c>
      <c r="G514" s="54">
        <v>12.366274000000001</v>
      </c>
    </row>
    <row r="515" spans="1:7">
      <c r="A515" s="51" t="s">
        <v>823</v>
      </c>
      <c r="B515" s="51" t="s">
        <v>798</v>
      </c>
      <c r="C515" s="51" t="s">
        <v>365</v>
      </c>
      <c r="D515" s="52">
        <v>12000</v>
      </c>
      <c r="E515" s="52">
        <v>533876</v>
      </c>
      <c r="F515" s="53">
        <v>36815</v>
      </c>
      <c r="G515" s="54">
        <v>6.8957959999999998</v>
      </c>
    </row>
    <row r="516" spans="1:7">
      <c r="A516" s="51" t="s">
        <v>824</v>
      </c>
      <c r="B516" s="51" t="s">
        <v>798</v>
      </c>
      <c r="C516" s="51" t="s">
        <v>363</v>
      </c>
      <c r="D516" s="52">
        <v>27091</v>
      </c>
      <c r="E516" s="52">
        <v>456353</v>
      </c>
      <c r="F516" s="53">
        <v>48425</v>
      </c>
      <c r="G516" s="54">
        <v>10.611302999999999</v>
      </c>
    </row>
    <row r="517" spans="1:7">
      <c r="A517" s="51" t="s">
        <v>825</v>
      </c>
      <c r="B517" s="51" t="s">
        <v>798</v>
      </c>
      <c r="C517" s="51" t="s">
        <v>363</v>
      </c>
      <c r="D517" s="52">
        <v>51904</v>
      </c>
      <c r="E517" s="52">
        <v>872602</v>
      </c>
      <c r="F517" s="53">
        <v>94262.3</v>
      </c>
      <c r="G517" s="54">
        <v>10.802439</v>
      </c>
    </row>
    <row r="518" spans="1:7">
      <c r="A518" s="51" t="s">
        <v>826</v>
      </c>
      <c r="B518" s="51" t="s">
        <v>798</v>
      </c>
      <c r="C518" s="51" t="s">
        <v>363</v>
      </c>
      <c r="D518" s="52">
        <v>30199</v>
      </c>
      <c r="E518" s="52">
        <v>575139</v>
      </c>
      <c r="F518" s="53">
        <v>64264.1</v>
      </c>
      <c r="G518" s="54">
        <v>11.173664</v>
      </c>
    </row>
    <row r="519" spans="1:7">
      <c r="A519" s="51" t="s">
        <v>827</v>
      </c>
      <c r="B519" s="51" t="s">
        <v>798</v>
      </c>
      <c r="C519" s="51" t="s">
        <v>363</v>
      </c>
      <c r="D519" s="52">
        <v>58309</v>
      </c>
      <c r="E519" s="52">
        <v>8254577</v>
      </c>
      <c r="F519" s="53">
        <v>356795</v>
      </c>
      <c r="G519" s="54">
        <v>4.3223899000000001</v>
      </c>
    </row>
    <row r="520" spans="1:7">
      <c r="A520" s="51" t="s">
        <v>828</v>
      </c>
      <c r="B520" s="51" t="s">
        <v>798</v>
      </c>
      <c r="C520" s="51" t="s">
        <v>360</v>
      </c>
      <c r="D520" s="52">
        <v>165763</v>
      </c>
      <c r="E520" s="52">
        <v>5116478</v>
      </c>
      <c r="F520" s="53">
        <v>501279</v>
      </c>
      <c r="G520" s="54">
        <v>9.797345</v>
      </c>
    </row>
    <row r="521" spans="1:7">
      <c r="A521" s="51" t="s">
        <v>829</v>
      </c>
      <c r="B521" s="51" t="s">
        <v>798</v>
      </c>
      <c r="C521" s="51" t="s">
        <v>360</v>
      </c>
      <c r="D521" s="52">
        <v>533117</v>
      </c>
      <c r="E521" s="52">
        <v>16807541</v>
      </c>
      <c r="F521" s="53">
        <v>1536018</v>
      </c>
      <c r="G521" s="54">
        <v>9.1388621000000008</v>
      </c>
    </row>
    <row r="522" spans="1:7">
      <c r="A522" s="51" t="s">
        <v>830</v>
      </c>
      <c r="B522" s="51" t="s">
        <v>798</v>
      </c>
      <c r="C522" s="51" t="s">
        <v>363</v>
      </c>
      <c r="D522" s="52">
        <v>17397</v>
      </c>
      <c r="E522" s="52">
        <v>237899</v>
      </c>
      <c r="F522" s="53">
        <v>26181</v>
      </c>
      <c r="G522" s="54">
        <v>11.005089999999999</v>
      </c>
    </row>
    <row r="523" spans="1:7">
      <c r="A523" s="51" t="s">
        <v>831</v>
      </c>
      <c r="B523" s="51" t="s">
        <v>798</v>
      </c>
      <c r="C523" s="51" t="s">
        <v>360</v>
      </c>
      <c r="D523" s="52">
        <v>421842</v>
      </c>
      <c r="E523" s="52">
        <v>11008049</v>
      </c>
      <c r="F523" s="53">
        <v>1093999.7</v>
      </c>
      <c r="G523" s="54">
        <v>9.9381798000000003</v>
      </c>
    </row>
    <row r="524" spans="1:7">
      <c r="A524" s="51" t="s">
        <v>832</v>
      </c>
      <c r="B524" s="51" t="s">
        <v>798</v>
      </c>
      <c r="C524" s="51" t="s">
        <v>365</v>
      </c>
      <c r="D524" s="52">
        <v>8356</v>
      </c>
      <c r="E524" s="52">
        <v>241249</v>
      </c>
      <c r="F524" s="53">
        <v>24258</v>
      </c>
      <c r="G524" s="54">
        <v>10.055171</v>
      </c>
    </row>
    <row r="525" spans="1:7">
      <c r="A525" s="51" t="s">
        <v>833</v>
      </c>
      <c r="B525" s="51" t="s">
        <v>798</v>
      </c>
      <c r="C525" s="51" t="s">
        <v>363</v>
      </c>
      <c r="D525" s="52">
        <v>30178</v>
      </c>
      <c r="E525" s="52">
        <v>431674</v>
      </c>
      <c r="F525" s="53">
        <v>51575</v>
      </c>
      <c r="G525" s="54">
        <v>11.947673</v>
      </c>
    </row>
    <row r="526" spans="1:7">
      <c r="A526" s="51" t="s">
        <v>834</v>
      </c>
      <c r="B526" s="51" t="s">
        <v>798</v>
      </c>
      <c r="C526" s="51" t="s">
        <v>363</v>
      </c>
      <c r="D526" s="52">
        <v>35939</v>
      </c>
      <c r="E526" s="52">
        <v>705265</v>
      </c>
      <c r="F526" s="53">
        <v>66889</v>
      </c>
      <c r="G526" s="54">
        <v>9.4842364000000003</v>
      </c>
    </row>
    <row r="527" spans="1:7">
      <c r="A527" s="51" t="s">
        <v>835</v>
      </c>
      <c r="B527" s="51" t="s">
        <v>798</v>
      </c>
      <c r="C527" s="51" t="s">
        <v>363</v>
      </c>
      <c r="D527" s="52">
        <v>63141</v>
      </c>
      <c r="E527" s="52">
        <v>2307841</v>
      </c>
      <c r="F527" s="53">
        <v>158700</v>
      </c>
      <c r="G527" s="54">
        <v>6.8765568999999998</v>
      </c>
    </row>
    <row r="528" spans="1:7">
      <c r="A528" s="51" t="s">
        <v>836</v>
      </c>
      <c r="B528" s="51" t="s">
        <v>798</v>
      </c>
      <c r="C528" s="51" t="s">
        <v>363</v>
      </c>
      <c r="D528" s="52">
        <v>44827</v>
      </c>
      <c r="E528" s="52">
        <v>1154699</v>
      </c>
      <c r="F528" s="53">
        <v>119931</v>
      </c>
      <c r="G528" s="54">
        <v>10.386343</v>
      </c>
    </row>
    <row r="529" spans="1:7">
      <c r="A529" s="51" t="s">
        <v>837</v>
      </c>
      <c r="B529" s="51" t="s">
        <v>798</v>
      </c>
      <c r="C529" s="51" t="s">
        <v>363</v>
      </c>
      <c r="D529" s="52">
        <v>53975</v>
      </c>
      <c r="E529" s="52">
        <v>1183288</v>
      </c>
      <c r="F529" s="53">
        <v>97406</v>
      </c>
      <c r="G529" s="54">
        <v>8.2318083000000009</v>
      </c>
    </row>
    <row r="530" spans="1:7">
      <c r="A530" s="51" t="s">
        <v>838</v>
      </c>
      <c r="B530" s="51" t="s">
        <v>798</v>
      </c>
      <c r="C530" s="51" t="s">
        <v>363</v>
      </c>
      <c r="D530" s="52">
        <v>16931</v>
      </c>
      <c r="E530" s="52">
        <v>474097</v>
      </c>
      <c r="F530" s="53">
        <v>41797</v>
      </c>
      <c r="G530" s="54">
        <v>8.8161283000000008</v>
      </c>
    </row>
    <row r="531" spans="1:7">
      <c r="A531" s="51" t="s">
        <v>839</v>
      </c>
      <c r="B531" s="51" t="s">
        <v>798</v>
      </c>
      <c r="C531" s="51" t="s">
        <v>363</v>
      </c>
      <c r="D531" s="52">
        <v>68586</v>
      </c>
      <c r="E531" s="52">
        <v>1214163</v>
      </c>
      <c r="F531" s="53">
        <v>115614</v>
      </c>
      <c r="G531" s="54">
        <v>9.5221152</v>
      </c>
    </row>
    <row r="532" spans="1:7">
      <c r="A532" s="51" t="s">
        <v>840</v>
      </c>
      <c r="B532" s="51" t="s">
        <v>798</v>
      </c>
      <c r="C532" s="51" t="s">
        <v>363</v>
      </c>
      <c r="D532" s="52">
        <v>27070</v>
      </c>
      <c r="E532" s="52">
        <v>547771</v>
      </c>
      <c r="F532" s="53">
        <v>43280</v>
      </c>
      <c r="G532" s="54">
        <v>7.9011120000000004</v>
      </c>
    </row>
    <row r="533" spans="1:7">
      <c r="A533" s="51" t="s">
        <v>419</v>
      </c>
      <c r="B533" s="51" t="s">
        <v>798</v>
      </c>
      <c r="C533" s="51" t="s">
        <v>420</v>
      </c>
      <c r="D533" s="52">
        <v>17</v>
      </c>
      <c r="E533" s="52">
        <v>3368149</v>
      </c>
      <c r="F533" s="53">
        <v>137373.4</v>
      </c>
      <c r="G533" s="54">
        <v>4.0786021999999997</v>
      </c>
    </row>
    <row r="534" spans="1:7">
      <c r="A534" s="51" t="s">
        <v>841</v>
      </c>
      <c r="B534" s="51" t="s">
        <v>798</v>
      </c>
      <c r="C534" s="51" t="s">
        <v>363</v>
      </c>
      <c r="D534" s="52">
        <v>25204</v>
      </c>
      <c r="E534" s="52">
        <v>599261</v>
      </c>
      <c r="F534" s="53">
        <v>59972</v>
      </c>
      <c r="G534" s="54">
        <v>10.007659</v>
      </c>
    </row>
    <row r="535" spans="1:7">
      <c r="A535" s="51" t="s">
        <v>842</v>
      </c>
      <c r="B535" s="51" t="s">
        <v>798</v>
      </c>
      <c r="C535" s="51" t="s">
        <v>363</v>
      </c>
      <c r="D535" s="52">
        <v>69149</v>
      </c>
      <c r="E535" s="52">
        <v>2043603</v>
      </c>
      <c r="F535" s="53">
        <v>182433</v>
      </c>
      <c r="G535" s="54">
        <v>8.9270274000000001</v>
      </c>
    </row>
    <row r="536" spans="1:7">
      <c r="A536" s="51" t="s">
        <v>843</v>
      </c>
      <c r="B536" s="51" t="s">
        <v>798</v>
      </c>
      <c r="C536" s="51" t="s">
        <v>363</v>
      </c>
      <c r="D536" s="52">
        <v>39090</v>
      </c>
      <c r="E536" s="52">
        <v>661973</v>
      </c>
      <c r="F536" s="53">
        <v>77426</v>
      </c>
      <c r="G536" s="54">
        <v>11.696247</v>
      </c>
    </row>
    <row r="537" spans="1:7">
      <c r="A537" s="51" t="s">
        <v>844</v>
      </c>
      <c r="B537" s="51" t="s">
        <v>845</v>
      </c>
      <c r="C537" s="51" t="s">
        <v>363</v>
      </c>
      <c r="D537" s="52">
        <v>43461</v>
      </c>
      <c r="E537" s="52">
        <v>1268527</v>
      </c>
      <c r="F537" s="53">
        <v>104671</v>
      </c>
      <c r="G537" s="54">
        <v>8.2513813000000003</v>
      </c>
    </row>
    <row r="538" spans="1:7">
      <c r="A538" s="51" t="s">
        <v>846</v>
      </c>
      <c r="B538" s="51" t="s">
        <v>845</v>
      </c>
      <c r="C538" s="51" t="s">
        <v>365</v>
      </c>
      <c r="D538" s="52">
        <v>23931</v>
      </c>
      <c r="E538" s="52">
        <v>645218</v>
      </c>
      <c r="F538" s="53">
        <v>59284</v>
      </c>
      <c r="G538" s="54">
        <v>9.1882123999999994</v>
      </c>
    </row>
    <row r="539" spans="1:7">
      <c r="A539" s="51" t="s">
        <v>847</v>
      </c>
      <c r="B539" s="51" t="s">
        <v>845</v>
      </c>
      <c r="C539" s="51" t="s">
        <v>365</v>
      </c>
      <c r="D539" s="52">
        <v>69366</v>
      </c>
      <c r="E539" s="52">
        <v>1917039</v>
      </c>
      <c r="F539" s="53">
        <v>162996</v>
      </c>
      <c r="G539" s="54">
        <v>8.5024873999999997</v>
      </c>
    </row>
    <row r="540" spans="1:7">
      <c r="A540" s="51" t="s">
        <v>848</v>
      </c>
      <c r="B540" s="51" t="s">
        <v>845</v>
      </c>
      <c r="C540" s="51" t="s">
        <v>365</v>
      </c>
      <c r="D540" s="52">
        <v>8600</v>
      </c>
      <c r="E540" s="52">
        <v>271848</v>
      </c>
      <c r="F540" s="53">
        <v>18942.900000000001</v>
      </c>
      <c r="G540" s="54">
        <v>6.9681955000000002</v>
      </c>
    </row>
    <row r="541" spans="1:7">
      <c r="A541" s="51" t="s">
        <v>849</v>
      </c>
      <c r="B541" s="51" t="s">
        <v>845</v>
      </c>
      <c r="C541" s="51" t="s">
        <v>365</v>
      </c>
      <c r="D541" s="52">
        <v>10959</v>
      </c>
      <c r="E541" s="52">
        <v>246042</v>
      </c>
      <c r="F541" s="53">
        <v>10494</v>
      </c>
      <c r="G541" s="54">
        <v>4.2651254999999999</v>
      </c>
    </row>
    <row r="542" spans="1:7">
      <c r="A542" s="51" t="s">
        <v>850</v>
      </c>
      <c r="B542" s="51" t="s">
        <v>845</v>
      </c>
      <c r="C542" s="51" t="s">
        <v>363</v>
      </c>
      <c r="D542" s="52">
        <v>23888</v>
      </c>
      <c r="E542" s="52">
        <v>598333</v>
      </c>
      <c r="F542" s="53">
        <v>51492.6</v>
      </c>
      <c r="G542" s="54">
        <v>8.6060104000000006</v>
      </c>
    </row>
    <row r="543" spans="1:7">
      <c r="A543" s="51" t="s">
        <v>851</v>
      </c>
      <c r="B543" s="51" t="s">
        <v>845</v>
      </c>
      <c r="C543" s="51" t="s">
        <v>360</v>
      </c>
      <c r="D543" s="52">
        <v>290021</v>
      </c>
      <c r="E543" s="52">
        <v>8258863</v>
      </c>
      <c r="F543" s="53">
        <v>814673</v>
      </c>
      <c r="G543" s="54">
        <v>9.8642271000000008</v>
      </c>
    </row>
    <row r="544" spans="1:7">
      <c r="A544" s="51" t="s">
        <v>852</v>
      </c>
      <c r="B544" s="51" t="s">
        <v>845</v>
      </c>
      <c r="C544" s="51" t="s">
        <v>363</v>
      </c>
      <c r="D544" s="52">
        <v>13747</v>
      </c>
      <c r="E544" s="52">
        <v>191576</v>
      </c>
      <c r="F544" s="53">
        <v>21164</v>
      </c>
      <c r="G544" s="54">
        <v>11.047313000000001</v>
      </c>
    </row>
    <row r="545" spans="1:7">
      <c r="A545" s="51" t="s">
        <v>853</v>
      </c>
      <c r="B545" s="51" t="s">
        <v>845</v>
      </c>
      <c r="C545" s="51" t="s">
        <v>363</v>
      </c>
      <c r="D545" s="52">
        <v>113371</v>
      </c>
      <c r="E545" s="52">
        <v>2096928</v>
      </c>
      <c r="F545" s="53">
        <v>197125</v>
      </c>
      <c r="G545" s="54">
        <v>9.4006565999999996</v>
      </c>
    </row>
    <row r="546" spans="1:7">
      <c r="A546" s="51" t="s">
        <v>854</v>
      </c>
      <c r="B546" s="51" t="s">
        <v>845</v>
      </c>
      <c r="C546" s="51" t="s">
        <v>360</v>
      </c>
      <c r="D546" s="52">
        <v>1098249</v>
      </c>
      <c r="E546" s="52">
        <v>53896350</v>
      </c>
      <c r="F546" s="53">
        <v>3515860.3</v>
      </c>
      <c r="G546" s="54">
        <v>6.5233736999999996</v>
      </c>
    </row>
    <row r="547" spans="1:7">
      <c r="A547" s="51" t="s">
        <v>855</v>
      </c>
      <c r="B547" s="51" t="s">
        <v>845</v>
      </c>
      <c r="C547" s="51" t="s">
        <v>360</v>
      </c>
      <c r="D547" s="52">
        <v>206965</v>
      </c>
      <c r="E547" s="52">
        <v>5449556</v>
      </c>
      <c r="F547" s="53">
        <v>491129.3</v>
      </c>
      <c r="G547" s="54">
        <v>9.0122809999999998</v>
      </c>
    </row>
    <row r="548" spans="1:7">
      <c r="A548" s="51" t="s">
        <v>856</v>
      </c>
      <c r="B548" s="51" t="s">
        <v>845</v>
      </c>
      <c r="C548" s="51" t="s">
        <v>363</v>
      </c>
      <c r="D548" s="52">
        <v>10185</v>
      </c>
      <c r="E548" s="52">
        <v>234564</v>
      </c>
      <c r="F548" s="53">
        <v>23052</v>
      </c>
      <c r="G548" s="54">
        <v>9.8275950000000005</v>
      </c>
    </row>
    <row r="549" spans="1:7">
      <c r="A549" s="51" t="s">
        <v>857</v>
      </c>
      <c r="B549" s="51" t="s">
        <v>845</v>
      </c>
      <c r="C549" s="51" t="s">
        <v>363</v>
      </c>
      <c r="D549" s="52">
        <v>17345</v>
      </c>
      <c r="E549" s="52">
        <v>267038</v>
      </c>
      <c r="F549" s="53">
        <v>24157</v>
      </c>
      <c r="G549" s="54">
        <v>9.0462781000000003</v>
      </c>
    </row>
    <row r="550" spans="1:7">
      <c r="A550" s="51" t="s">
        <v>858</v>
      </c>
      <c r="B550" s="51" t="s">
        <v>845</v>
      </c>
      <c r="C550" s="51" t="s">
        <v>363</v>
      </c>
      <c r="D550" s="52">
        <v>9342</v>
      </c>
      <c r="E550" s="52">
        <v>178532</v>
      </c>
      <c r="F550" s="53">
        <v>15198.8</v>
      </c>
      <c r="G550" s="54">
        <v>8.5132077000000006</v>
      </c>
    </row>
    <row r="551" spans="1:7">
      <c r="A551" s="51" t="s">
        <v>859</v>
      </c>
      <c r="B551" s="51" t="s">
        <v>845</v>
      </c>
      <c r="C551" s="51" t="s">
        <v>363</v>
      </c>
      <c r="D551" s="52">
        <v>10468</v>
      </c>
      <c r="E551" s="52">
        <v>214077</v>
      </c>
      <c r="F551" s="53">
        <v>21920</v>
      </c>
      <c r="G551" s="54">
        <v>10.239305999999999</v>
      </c>
    </row>
    <row r="552" spans="1:7">
      <c r="A552" s="51" t="s">
        <v>860</v>
      </c>
      <c r="B552" s="51" t="s">
        <v>845</v>
      </c>
      <c r="C552" s="51" t="s">
        <v>363</v>
      </c>
      <c r="D552" s="52">
        <v>21727</v>
      </c>
      <c r="E552" s="52">
        <v>511072</v>
      </c>
      <c r="F552" s="53">
        <v>47931</v>
      </c>
      <c r="G552" s="54">
        <v>9.3785220000000002</v>
      </c>
    </row>
    <row r="553" spans="1:7">
      <c r="A553" s="51" t="s">
        <v>861</v>
      </c>
      <c r="B553" s="51" t="s">
        <v>845</v>
      </c>
      <c r="C553" s="51" t="s">
        <v>363</v>
      </c>
      <c r="D553" s="52">
        <v>111131</v>
      </c>
      <c r="E553" s="52">
        <v>2346754</v>
      </c>
      <c r="F553" s="53">
        <v>217062</v>
      </c>
      <c r="G553" s="54">
        <v>9.2494569000000002</v>
      </c>
    </row>
    <row r="554" spans="1:7">
      <c r="A554" s="51" t="s">
        <v>449</v>
      </c>
      <c r="B554" s="51" t="s">
        <v>845</v>
      </c>
      <c r="C554" s="51" t="s">
        <v>360</v>
      </c>
      <c r="D554" s="52">
        <v>232814</v>
      </c>
      <c r="E554" s="52">
        <v>6075106</v>
      </c>
      <c r="F554" s="53">
        <v>583476.1</v>
      </c>
      <c r="G554" s="54">
        <v>9.6043772999999995</v>
      </c>
    </row>
    <row r="555" spans="1:7">
      <c r="A555" s="51" t="s">
        <v>473</v>
      </c>
      <c r="B555" s="51" t="s">
        <v>845</v>
      </c>
      <c r="C555" s="51" t="s">
        <v>457</v>
      </c>
      <c r="D555" s="52">
        <v>66</v>
      </c>
      <c r="E555" s="52">
        <v>514</v>
      </c>
      <c r="F555" s="53">
        <v>38</v>
      </c>
      <c r="G555" s="54">
        <v>7.3929961000000004</v>
      </c>
    </row>
    <row r="556" spans="1:7">
      <c r="A556" s="51" t="s">
        <v>476</v>
      </c>
      <c r="B556" s="51" t="s">
        <v>845</v>
      </c>
      <c r="C556" s="51" t="s">
        <v>457</v>
      </c>
      <c r="D556" s="52">
        <v>28</v>
      </c>
      <c r="E556" s="52">
        <v>167</v>
      </c>
      <c r="F556" s="53">
        <v>27.7</v>
      </c>
      <c r="G556" s="54">
        <v>16.586825999999999</v>
      </c>
    </row>
    <row r="557" spans="1:7">
      <c r="A557" s="51" t="s">
        <v>862</v>
      </c>
      <c r="B557" s="51" t="s">
        <v>845</v>
      </c>
      <c r="C557" s="51" t="s">
        <v>365</v>
      </c>
      <c r="D557" s="52">
        <v>13935</v>
      </c>
      <c r="E557" s="52">
        <v>338204</v>
      </c>
      <c r="F557" s="53">
        <v>26019</v>
      </c>
      <c r="G557" s="54">
        <v>7.6932856999999997</v>
      </c>
    </row>
    <row r="558" spans="1:7">
      <c r="A558" s="51" t="s">
        <v>863</v>
      </c>
      <c r="B558" s="51" t="s">
        <v>845</v>
      </c>
      <c r="C558" s="51" t="s">
        <v>460</v>
      </c>
      <c r="D558" s="52">
        <v>3</v>
      </c>
      <c r="E558" s="52">
        <v>2189098</v>
      </c>
      <c r="F558" s="53">
        <v>104679</v>
      </c>
      <c r="G558" s="54">
        <v>4.7818325000000002</v>
      </c>
    </row>
    <row r="559" spans="1:7">
      <c r="A559" s="51" t="s">
        <v>864</v>
      </c>
      <c r="B559" s="51" t="s">
        <v>845</v>
      </c>
      <c r="C559" s="51" t="s">
        <v>363</v>
      </c>
      <c r="D559" s="52">
        <v>53392</v>
      </c>
      <c r="E559" s="52">
        <v>980282</v>
      </c>
      <c r="F559" s="53">
        <v>88934.5</v>
      </c>
      <c r="G559" s="54">
        <v>9.0723383999999996</v>
      </c>
    </row>
    <row r="560" spans="1:7">
      <c r="A560" s="51" t="s">
        <v>485</v>
      </c>
      <c r="B560" s="51" t="s">
        <v>865</v>
      </c>
      <c r="C560" s="51" t="s">
        <v>457</v>
      </c>
      <c r="D560" s="52">
        <v>6</v>
      </c>
      <c r="E560" s="52">
        <v>881</v>
      </c>
      <c r="F560" s="53">
        <v>122.4</v>
      </c>
      <c r="G560" s="54">
        <v>13.893303</v>
      </c>
    </row>
    <row r="561" spans="1:7">
      <c r="A561" s="51" t="s">
        <v>866</v>
      </c>
      <c r="B561" s="51" t="s">
        <v>865</v>
      </c>
      <c r="C561" s="51" t="s">
        <v>365</v>
      </c>
      <c r="D561" s="52">
        <v>26383</v>
      </c>
      <c r="E561" s="52">
        <v>441639</v>
      </c>
      <c r="F561" s="53">
        <v>54167.1</v>
      </c>
      <c r="G561" s="54">
        <v>12.265017</v>
      </c>
    </row>
    <row r="562" spans="1:7">
      <c r="A562" s="51" t="s">
        <v>867</v>
      </c>
      <c r="B562" s="51" t="s">
        <v>865</v>
      </c>
      <c r="C562" s="51" t="s">
        <v>365</v>
      </c>
      <c r="D562" s="52">
        <v>17752</v>
      </c>
      <c r="E562" s="52">
        <v>356827</v>
      </c>
      <c r="F562" s="53">
        <v>44816</v>
      </c>
      <c r="G562" s="54">
        <v>12.559588</v>
      </c>
    </row>
    <row r="563" spans="1:7">
      <c r="A563" s="51" t="s">
        <v>868</v>
      </c>
      <c r="B563" s="51" t="s">
        <v>865</v>
      </c>
      <c r="C563" s="51" t="s">
        <v>365</v>
      </c>
      <c r="D563" s="52">
        <v>16184</v>
      </c>
      <c r="E563" s="52">
        <v>315196</v>
      </c>
      <c r="F563" s="53">
        <v>56448</v>
      </c>
      <c r="G563" s="54">
        <v>17.908857000000001</v>
      </c>
    </row>
    <row r="564" spans="1:7">
      <c r="A564" s="51" t="s">
        <v>869</v>
      </c>
      <c r="B564" s="51" t="s">
        <v>865</v>
      </c>
      <c r="C564" s="51" t="s">
        <v>365</v>
      </c>
      <c r="D564" s="52">
        <v>26575</v>
      </c>
      <c r="E564" s="52">
        <v>465760</v>
      </c>
      <c r="F564" s="53">
        <v>51990.400000000001</v>
      </c>
      <c r="G564" s="54">
        <v>11.162487</v>
      </c>
    </row>
    <row r="565" spans="1:7">
      <c r="A565" s="51" t="s">
        <v>870</v>
      </c>
      <c r="B565" s="51" t="s">
        <v>865</v>
      </c>
      <c r="C565" s="51" t="s">
        <v>365</v>
      </c>
      <c r="D565" s="52">
        <v>38393</v>
      </c>
      <c r="E565" s="52">
        <v>636298</v>
      </c>
      <c r="F565" s="53">
        <v>95533</v>
      </c>
      <c r="G565" s="54">
        <v>15.013877000000001</v>
      </c>
    </row>
    <row r="566" spans="1:7">
      <c r="A566" s="51" t="s">
        <v>871</v>
      </c>
      <c r="B566" s="51" t="s">
        <v>865</v>
      </c>
      <c r="C566" s="51" t="s">
        <v>365</v>
      </c>
      <c r="D566" s="52">
        <v>18129</v>
      </c>
      <c r="E566" s="52">
        <v>354594</v>
      </c>
      <c r="F566" s="53">
        <v>50884</v>
      </c>
      <c r="G566" s="54">
        <v>14.349933</v>
      </c>
    </row>
    <row r="567" spans="1:7">
      <c r="A567" s="51" t="s">
        <v>456</v>
      </c>
      <c r="B567" s="51" t="s">
        <v>865</v>
      </c>
      <c r="C567" s="51" t="s">
        <v>457</v>
      </c>
      <c r="D567" s="52">
        <v>3</v>
      </c>
      <c r="E567" s="52">
        <v>3611</v>
      </c>
      <c r="F567" s="53">
        <v>405.2</v>
      </c>
      <c r="G567" s="54">
        <v>11.221268</v>
      </c>
    </row>
    <row r="568" spans="1:7">
      <c r="A568" s="51" t="s">
        <v>872</v>
      </c>
      <c r="B568" s="51" t="s">
        <v>865</v>
      </c>
      <c r="C568" s="51" t="s">
        <v>360</v>
      </c>
      <c r="D568" s="52">
        <v>21511</v>
      </c>
      <c r="E568" s="52">
        <v>162643</v>
      </c>
      <c r="F568" s="53">
        <v>38223.300000000003</v>
      </c>
      <c r="G568" s="54">
        <v>23.501349999999999</v>
      </c>
    </row>
    <row r="569" spans="1:7">
      <c r="A569" s="51" t="s">
        <v>464</v>
      </c>
      <c r="B569" s="51" t="s">
        <v>865</v>
      </c>
      <c r="C569" s="51" t="s">
        <v>457</v>
      </c>
      <c r="D569" s="52">
        <v>76</v>
      </c>
      <c r="E569" s="52">
        <v>401</v>
      </c>
      <c r="F569" s="53">
        <v>60.1</v>
      </c>
      <c r="G569" s="54">
        <v>14.987531000000001</v>
      </c>
    </row>
    <row r="570" spans="1:7">
      <c r="A570" s="51" t="s">
        <v>465</v>
      </c>
      <c r="B570" s="51" t="s">
        <v>865</v>
      </c>
      <c r="C570" s="51" t="s">
        <v>457</v>
      </c>
      <c r="D570" s="52">
        <v>2</v>
      </c>
      <c r="E570" s="52">
        <v>15758</v>
      </c>
      <c r="F570" s="53">
        <v>1077.4000000000001</v>
      </c>
      <c r="G570" s="54">
        <v>6.8371620999999996</v>
      </c>
    </row>
    <row r="571" spans="1:7">
      <c r="A571" s="51" t="s">
        <v>466</v>
      </c>
      <c r="B571" s="51" t="s">
        <v>865</v>
      </c>
      <c r="C571" s="51" t="s">
        <v>457</v>
      </c>
      <c r="D571" s="52">
        <v>8</v>
      </c>
      <c r="E571" s="52">
        <v>4375</v>
      </c>
      <c r="F571" s="53">
        <v>747.6</v>
      </c>
      <c r="G571" s="54">
        <v>17.088000000000001</v>
      </c>
    </row>
    <row r="572" spans="1:7">
      <c r="A572" s="51" t="s">
        <v>873</v>
      </c>
      <c r="B572" s="51" t="s">
        <v>865</v>
      </c>
      <c r="C572" s="51" t="s">
        <v>360</v>
      </c>
      <c r="D572" s="52">
        <v>689702</v>
      </c>
      <c r="E572" s="52">
        <v>5694934</v>
      </c>
      <c r="F572" s="53">
        <v>1197599.3999999999</v>
      </c>
      <c r="G572" s="54">
        <v>21.029205999999999</v>
      </c>
    </row>
    <row r="573" spans="1:7">
      <c r="A573" s="51" t="s">
        <v>874</v>
      </c>
      <c r="B573" s="51" t="s">
        <v>865</v>
      </c>
      <c r="C573" s="51" t="s">
        <v>360</v>
      </c>
      <c r="D573" s="52">
        <v>669580</v>
      </c>
      <c r="E573" s="52">
        <v>5750221</v>
      </c>
      <c r="F573" s="53">
        <v>1213341</v>
      </c>
      <c r="G573" s="54">
        <v>21.100771999999999</v>
      </c>
    </row>
    <row r="574" spans="1:7">
      <c r="A574" s="51" t="s">
        <v>875</v>
      </c>
      <c r="B574" s="51" t="s">
        <v>865</v>
      </c>
      <c r="C574" s="51" t="s">
        <v>360</v>
      </c>
      <c r="D574" s="52">
        <v>2291</v>
      </c>
      <c r="E574" s="52">
        <v>23365</v>
      </c>
      <c r="F574" s="53">
        <v>5560.4</v>
      </c>
      <c r="G574" s="54">
        <v>23.797988</v>
      </c>
    </row>
    <row r="575" spans="1:7">
      <c r="A575" s="51" t="s">
        <v>472</v>
      </c>
      <c r="B575" s="51" t="s">
        <v>865</v>
      </c>
      <c r="C575" s="51" t="s">
        <v>457</v>
      </c>
      <c r="D575" s="52">
        <v>19271</v>
      </c>
      <c r="E575" s="52">
        <v>114037</v>
      </c>
      <c r="F575" s="53">
        <v>17293.5</v>
      </c>
      <c r="G575" s="54">
        <v>15.164815000000001</v>
      </c>
    </row>
    <row r="576" spans="1:7">
      <c r="A576" s="51" t="s">
        <v>473</v>
      </c>
      <c r="B576" s="51" t="s">
        <v>865</v>
      </c>
      <c r="C576" s="51" t="s">
        <v>457</v>
      </c>
      <c r="D576" s="52">
        <v>878</v>
      </c>
      <c r="E576" s="52">
        <v>4930</v>
      </c>
      <c r="F576" s="53">
        <v>867</v>
      </c>
      <c r="G576" s="54">
        <v>17.586207000000002</v>
      </c>
    </row>
    <row r="577" spans="1:7">
      <c r="A577" s="51" t="s">
        <v>475</v>
      </c>
      <c r="B577" s="51" t="s">
        <v>865</v>
      </c>
      <c r="C577" s="51" t="s">
        <v>457</v>
      </c>
      <c r="D577" s="52">
        <v>842</v>
      </c>
      <c r="E577" s="52">
        <v>5313</v>
      </c>
      <c r="F577" s="53">
        <v>977.2</v>
      </c>
      <c r="G577" s="54">
        <v>18.392621999999999</v>
      </c>
    </row>
    <row r="578" spans="1:7">
      <c r="A578" s="51" t="s">
        <v>476</v>
      </c>
      <c r="B578" s="51" t="s">
        <v>865</v>
      </c>
      <c r="C578" s="51" t="s">
        <v>457</v>
      </c>
      <c r="D578" s="52">
        <v>6569</v>
      </c>
      <c r="E578" s="52">
        <v>45807</v>
      </c>
      <c r="F578" s="53">
        <v>8352.4</v>
      </c>
      <c r="G578" s="54">
        <v>18.233893999999999</v>
      </c>
    </row>
    <row r="579" spans="1:7">
      <c r="A579" s="51" t="s">
        <v>477</v>
      </c>
      <c r="B579" s="51" t="s">
        <v>865</v>
      </c>
      <c r="C579" s="51" t="s">
        <v>457</v>
      </c>
      <c r="D579" s="52">
        <v>16072</v>
      </c>
      <c r="E579" s="52">
        <v>96206</v>
      </c>
      <c r="F579" s="53">
        <v>15755.6</v>
      </c>
      <c r="G579" s="54">
        <v>16.376940999999999</v>
      </c>
    </row>
    <row r="580" spans="1:7">
      <c r="A580" s="51" t="s">
        <v>478</v>
      </c>
      <c r="B580" s="51" t="s">
        <v>865</v>
      </c>
      <c r="C580" s="51" t="s">
        <v>457</v>
      </c>
      <c r="D580" s="52">
        <v>25</v>
      </c>
      <c r="E580" s="52">
        <v>17413</v>
      </c>
      <c r="F580" s="53">
        <v>2212.4</v>
      </c>
      <c r="G580" s="54">
        <v>12.705450000000001</v>
      </c>
    </row>
    <row r="581" spans="1:7">
      <c r="A581" s="51" t="s">
        <v>876</v>
      </c>
      <c r="B581" s="51" t="s">
        <v>865</v>
      </c>
      <c r="C581" s="51" t="s">
        <v>365</v>
      </c>
      <c r="D581" s="52">
        <v>16766</v>
      </c>
      <c r="E581" s="52">
        <v>312638</v>
      </c>
      <c r="F581" s="53">
        <v>46389</v>
      </c>
      <c r="G581" s="54">
        <v>14.837928</v>
      </c>
    </row>
    <row r="582" spans="1:7">
      <c r="A582" s="51" t="s">
        <v>877</v>
      </c>
      <c r="B582" s="51" t="s">
        <v>865</v>
      </c>
      <c r="C582" s="51" t="s">
        <v>365</v>
      </c>
      <c r="D582" s="52">
        <v>13347</v>
      </c>
      <c r="E582" s="52">
        <v>284979</v>
      </c>
      <c r="F582" s="53">
        <v>38620.6</v>
      </c>
      <c r="G582" s="54">
        <v>13.552085999999999</v>
      </c>
    </row>
    <row r="583" spans="1:7">
      <c r="A583" s="51" t="s">
        <v>878</v>
      </c>
      <c r="B583" s="51" t="s">
        <v>865</v>
      </c>
      <c r="C583" s="51" t="s">
        <v>365</v>
      </c>
      <c r="D583" s="52">
        <v>13341</v>
      </c>
      <c r="E583" s="52">
        <v>220294</v>
      </c>
      <c r="F583" s="53">
        <v>25374.9</v>
      </c>
      <c r="G583" s="54">
        <v>11.518651999999999</v>
      </c>
    </row>
    <row r="584" spans="1:7">
      <c r="A584" s="51" t="s">
        <v>879</v>
      </c>
      <c r="B584" s="51" t="s">
        <v>865</v>
      </c>
      <c r="C584" s="51" t="s">
        <v>365</v>
      </c>
      <c r="D584" s="52">
        <v>7496</v>
      </c>
      <c r="E584" s="52">
        <v>231892</v>
      </c>
      <c r="F584" s="53">
        <v>29310.5</v>
      </c>
      <c r="G584" s="54">
        <v>12.639720000000001</v>
      </c>
    </row>
    <row r="585" spans="1:7">
      <c r="A585" s="51" t="s">
        <v>880</v>
      </c>
      <c r="B585" s="51" t="s">
        <v>865</v>
      </c>
      <c r="C585" s="51" t="s">
        <v>365</v>
      </c>
      <c r="D585" s="52">
        <v>10362</v>
      </c>
      <c r="E585" s="52">
        <v>205578</v>
      </c>
      <c r="F585" s="53">
        <v>25590</v>
      </c>
      <c r="G585" s="54">
        <v>12.44783</v>
      </c>
    </row>
    <row r="586" spans="1:7">
      <c r="A586" s="51" t="s">
        <v>881</v>
      </c>
      <c r="B586" s="51" t="s">
        <v>865</v>
      </c>
      <c r="C586" s="51" t="s">
        <v>365</v>
      </c>
      <c r="D586" s="52">
        <v>17369</v>
      </c>
      <c r="E586" s="52">
        <v>276282</v>
      </c>
      <c r="F586" s="53">
        <v>38835</v>
      </c>
      <c r="G586" s="54">
        <v>14.056290000000001</v>
      </c>
    </row>
    <row r="587" spans="1:7">
      <c r="A587" s="51" t="s">
        <v>882</v>
      </c>
      <c r="B587" s="51" t="s">
        <v>865</v>
      </c>
      <c r="C587" s="51" t="s">
        <v>365</v>
      </c>
      <c r="D587" s="52">
        <v>13534</v>
      </c>
      <c r="E587" s="52">
        <v>209666</v>
      </c>
      <c r="F587" s="53">
        <v>31051</v>
      </c>
      <c r="G587" s="54">
        <v>14.809744999999999</v>
      </c>
    </row>
    <row r="588" spans="1:7">
      <c r="A588" s="51" t="s">
        <v>883</v>
      </c>
      <c r="B588" s="51" t="s">
        <v>865</v>
      </c>
      <c r="C588" s="51" t="s">
        <v>365</v>
      </c>
      <c r="D588" s="52">
        <v>29951</v>
      </c>
      <c r="E588" s="52">
        <v>647886</v>
      </c>
      <c r="F588" s="53">
        <v>84102</v>
      </c>
      <c r="G588" s="54">
        <v>12.980987000000001</v>
      </c>
    </row>
    <row r="589" spans="1:7">
      <c r="A589" s="51" t="s">
        <v>884</v>
      </c>
      <c r="B589" s="51" t="s">
        <v>865</v>
      </c>
      <c r="C589" s="51" t="s">
        <v>365</v>
      </c>
      <c r="D589" s="52">
        <v>16341</v>
      </c>
      <c r="E589" s="52">
        <v>277720</v>
      </c>
      <c r="F589" s="53">
        <v>32288</v>
      </c>
      <c r="G589" s="54">
        <v>11.626098000000001</v>
      </c>
    </row>
    <row r="590" spans="1:7">
      <c r="A590" s="51" t="s">
        <v>885</v>
      </c>
      <c r="B590" s="51" t="s">
        <v>865</v>
      </c>
      <c r="C590" s="51" t="s">
        <v>365</v>
      </c>
      <c r="D590" s="52">
        <v>3904</v>
      </c>
      <c r="E590" s="52">
        <v>62521</v>
      </c>
      <c r="F590" s="53">
        <v>9165</v>
      </c>
      <c r="G590" s="54">
        <v>14.659075</v>
      </c>
    </row>
    <row r="591" spans="1:7">
      <c r="A591" s="51" t="s">
        <v>886</v>
      </c>
      <c r="B591" s="51" t="s">
        <v>865</v>
      </c>
      <c r="C591" s="51" t="s">
        <v>365</v>
      </c>
      <c r="D591" s="52">
        <v>10141</v>
      </c>
      <c r="E591" s="52">
        <v>237361</v>
      </c>
      <c r="F591" s="53">
        <v>32807</v>
      </c>
      <c r="G591" s="54">
        <v>13.821562999999999</v>
      </c>
    </row>
    <row r="592" spans="1:7">
      <c r="A592" s="51" t="s">
        <v>483</v>
      </c>
      <c r="B592" s="51" t="s">
        <v>865</v>
      </c>
      <c r="C592" s="51" t="s">
        <v>457</v>
      </c>
      <c r="D592" s="52">
        <v>20592</v>
      </c>
      <c r="E592" s="52">
        <v>115825</v>
      </c>
      <c r="F592" s="53">
        <v>16539.8</v>
      </c>
      <c r="G592" s="54">
        <v>14.279991000000001</v>
      </c>
    </row>
    <row r="593" spans="1:7">
      <c r="A593" s="51" t="s">
        <v>887</v>
      </c>
      <c r="B593" s="51" t="s">
        <v>888</v>
      </c>
      <c r="C593" s="51" t="s">
        <v>363</v>
      </c>
      <c r="D593" s="52">
        <v>313</v>
      </c>
      <c r="E593" s="52">
        <v>2619</v>
      </c>
      <c r="F593" s="53">
        <v>333</v>
      </c>
      <c r="G593" s="54">
        <v>12.714777</v>
      </c>
    </row>
    <row r="594" spans="1:7">
      <c r="A594" s="51" t="s">
        <v>889</v>
      </c>
      <c r="B594" s="51" t="s">
        <v>888</v>
      </c>
      <c r="C594" s="51" t="s">
        <v>360</v>
      </c>
      <c r="D594" s="52">
        <v>987982</v>
      </c>
      <c r="E594" s="52">
        <v>12382526</v>
      </c>
      <c r="F594" s="53">
        <v>1486227.6</v>
      </c>
      <c r="G594" s="54">
        <v>12.00262</v>
      </c>
    </row>
    <row r="595" spans="1:7">
      <c r="A595" s="51" t="s">
        <v>890</v>
      </c>
      <c r="B595" s="51" t="s">
        <v>888</v>
      </c>
      <c r="C595" s="51" t="s">
        <v>363</v>
      </c>
      <c r="D595" s="52">
        <v>55188</v>
      </c>
      <c r="E595" s="52">
        <v>979362</v>
      </c>
      <c r="F595" s="53">
        <v>133829.4</v>
      </c>
      <c r="G595" s="54">
        <v>13.664956999999999</v>
      </c>
    </row>
    <row r="596" spans="1:7">
      <c r="A596" s="51" t="s">
        <v>456</v>
      </c>
      <c r="B596" s="51" t="s">
        <v>888</v>
      </c>
      <c r="C596" s="51" t="s">
        <v>457</v>
      </c>
      <c r="D596" s="52">
        <v>15</v>
      </c>
      <c r="E596" s="52">
        <v>14423</v>
      </c>
      <c r="F596" s="53">
        <v>1023.3</v>
      </c>
      <c r="G596" s="54">
        <v>7.0949178000000002</v>
      </c>
    </row>
    <row r="597" spans="1:7">
      <c r="A597" s="51" t="s">
        <v>567</v>
      </c>
      <c r="B597" s="51" t="s">
        <v>888</v>
      </c>
      <c r="C597" s="51" t="s">
        <v>360</v>
      </c>
      <c r="D597" s="52">
        <v>175771</v>
      </c>
      <c r="E597" s="52">
        <v>2221627</v>
      </c>
      <c r="F597" s="53">
        <v>320570.90000000002</v>
      </c>
      <c r="G597" s="54">
        <v>14.429555000000001</v>
      </c>
    </row>
    <row r="598" spans="1:7">
      <c r="A598" s="51" t="s">
        <v>891</v>
      </c>
      <c r="B598" s="51" t="s">
        <v>888</v>
      </c>
      <c r="C598" s="51" t="s">
        <v>365</v>
      </c>
      <c r="D598" s="52">
        <v>10849</v>
      </c>
      <c r="E598" s="52">
        <v>237106</v>
      </c>
      <c r="F598" s="53">
        <v>23505.8</v>
      </c>
      <c r="G598" s="54">
        <v>9.9136251000000009</v>
      </c>
    </row>
    <row r="599" spans="1:7">
      <c r="A599" s="51" t="s">
        <v>464</v>
      </c>
      <c r="B599" s="51" t="s">
        <v>888</v>
      </c>
      <c r="C599" s="51" t="s">
        <v>457</v>
      </c>
      <c r="D599" s="52">
        <v>40</v>
      </c>
      <c r="E599" s="52">
        <v>469</v>
      </c>
      <c r="F599" s="53">
        <v>55.2</v>
      </c>
      <c r="G599" s="54">
        <v>11.769723000000001</v>
      </c>
    </row>
    <row r="600" spans="1:7">
      <c r="A600" s="51" t="s">
        <v>465</v>
      </c>
      <c r="B600" s="51" t="s">
        <v>888</v>
      </c>
      <c r="C600" s="51" t="s">
        <v>457</v>
      </c>
      <c r="D600" s="52">
        <v>1</v>
      </c>
      <c r="E600" s="52">
        <v>3781</v>
      </c>
      <c r="F600" s="53">
        <v>316</v>
      </c>
      <c r="G600" s="54">
        <v>8.3575774000000003</v>
      </c>
    </row>
    <row r="601" spans="1:7">
      <c r="A601" s="51" t="s">
        <v>892</v>
      </c>
      <c r="B601" s="51" t="s">
        <v>888</v>
      </c>
      <c r="C601" s="51" t="s">
        <v>365</v>
      </c>
      <c r="D601" s="52">
        <v>17521</v>
      </c>
      <c r="E601" s="52">
        <v>301778</v>
      </c>
      <c r="F601" s="53">
        <v>23405.7</v>
      </c>
      <c r="G601" s="54">
        <v>7.7559332000000003</v>
      </c>
    </row>
    <row r="602" spans="1:7">
      <c r="A602" s="51" t="s">
        <v>466</v>
      </c>
      <c r="B602" s="51" t="s">
        <v>888</v>
      </c>
      <c r="C602" s="51" t="s">
        <v>457</v>
      </c>
      <c r="D602" s="52">
        <v>28</v>
      </c>
      <c r="E602" s="52">
        <v>7300</v>
      </c>
      <c r="F602" s="53">
        <v>875.5</v>
      </c>
      <c r="G602" s="54">
        <v>11.993150999999999</v>
      </c>
    </row>
    <row r="603" spans="1:7">
      <c r="A603" s="51" t="s">
        <v>561</v>
      </c>
      <c r="B603" s="51" t="s">
        <v>888</v>
      </c>
      <c r="C603" s="51" t="s">
        <v>360</v>
      </c>
      <c r="D603" s="52">
        <v>465919</v>
      </c>
      <c r="E603" s="52">
        <v>5822484</v>
      </c>
      <c r="F603" s="53">
        <v>805197.5</v>
      </c>
      <c r="G603" s="54">
        <v>13.829105999999999</v>
      </c>
    </row>
    <row r="604" spans="1:7">
      <c r="A604" s="51" t="s">
        <v>472</v>
      </c>
      <c r="B604" s="51" t="s">
        <v>888</v>
      </c>
      <c r="C604" s="51" t="s">
        <v>457</v>
      </c>
      <c r="D604" s="52">
        <v>27133</v>
      </c>
      <c r="E604" s="52">
        <v>243243</v>
      </c>
      <c r="F604" s="53">
        <v>32891.1</v>
      </c>
      <c r="G604" s="54">
        <v>13.52191</v>
      </c>
    </row>
    <row r="605" spans="1:7">
      <c r="A605" s="51" t="s">
        <v>893</v>
      </c>
      <c r="B605" s="51" t="s">
        <v>888</v>
      </c>
      <c r="C605" s="51" t="s">
        <v>363</v>
      </c>
      <c r="D605" s="52">
        <v>164316</v>
      </c>
      <c r="E605" s="52">
        <v>3241824</v>
      </c>
      <c r="F605" s="53">
        <v>358871.8</v>
      </c>
      <c r="G605" s="54">
        <v>11.070058</v>
      </c>
    </row>
    <row r="606" spans="1:7">
      <c r="A606" s="51" t="s">
        <v>473</v>
      </c>
      <c r="B606" s="51" t="s">
        <v>888</v>
      </c>
      <c r="C606" s="51" t="s">
        <v>457</v>
      </c>
      <c r="D606" s="52">
        <v>218</v>
      </c>
      <c r="E606" s="52">
        <v>1586</v>
      </c>
      <c r="F606" s="53">
        <v>210</v>
      </c>
      <c r="G606" s="54">
        <v>13.240857999999999</v>
      </c>
    </row>
    <row r="607" spans="1:7">
      <c r="A607" s="51" t="s">
        <v>476</v>
      </c>
      <c r="B607" s="51" t="s">
        <v>888</v>
      </c>
      <c r="C607" s="51" t="s">
        <v>457</v>
      </c>
      <c r="D607" s="52">
        <v>2693</v>
      </c>
      <c r="E607" s="52">
        <v>26183</v>
      </c>
      <c r="F607" s="53">
        <v>4220.8999999999996</v>
      </c>
      <c r="G607" s="54">
        <v>16.120764999999999</v>
      </c>
    </row>
    <row r="608" spans="1:7">
      <c r="A608" s="51" t="s">
        <v>477</v>
      </c>
      <c r="B608" s="51" t="s">
        <v>888</v>
      </c>
      <c r="C608" s="51" t="s">
        <v>457</v>
      </c>
      <c r="D608" s="52">
        <v>10125</v>
      </c>
      <c r="E608" s="52">
        <v>87304</v>
      </c>
      <c r="F608" s="53">
        <v>12191</v>
      </c>
      <c r="G608" s="54">
        <v>13.963850000000001</v>
      </c>
    </row>
    <row r="609" spans="1:7">
      <c r="A609" s="51" t="s">
        <v>478</v>
      </c>
      <c r="B609" s="51" t="s">
        <v>888</v>
      </c>
      <c r="C609" s="51" t="s">
        <v>457</v>
      </c>
      <c r="D609" s="52">
        <v>7</v>
      </c>
      <c r="E609" s="52">
        <v>3032</v>
      </c>
      <c r="F609" s="53">
        <v>230.4</v>
      </c>
      <c r="G609" s="54">
        <v>7.5989446000000003</v>
      </c>
    </row>
    <row r="610" spans="1:7">
      <c r="A610" s="51" t="s">
        <v>894</v>
      </c>
      <c r="B610" s="51" t="s">
        <v>888</v>
      </c>
      <c r="C610" s="51" t="s">
        <v>360</v>
      </c>
      <c r="D610" s="52">
        <v>236244</v>
      </c>
      <c r="E610" s="52">
        <v>3475341</v>
      </c>
      <c r="F610" s="53">
        <v>374635.4</v>
      </c>
      <c r="G610" s="54">
        <v>10.779817</v>
      </c>
    </row>
    <row r="611" spans="1:7">
      <c r="A611" s="51" t="s">
        <v>483</v>
      </c>
      <c r="B611" s="51" t="s">
        <v>888</v>
      </c>
      <c r="C611" s="51" t="s">
        <v>457</v>
      </c>
      <c r="D611" s="52">
        <v>18581</v>
      </c>
      <c r="E611" s="52">
        <v>138824</v>
      </c>
      <c r="F611" s="53">
        <v>16074.3</v>
      </c>
      <c r="G611" s="54">
        <v>11.578906</v>
      </c>
    </row>
    <row r="612" spans="1:7">
      <c r="A612" s="51" t="s">
        <v>895</v>
      </c>
      <c r="B612" s="51" t="s">
        <v>896</v>
      </c>
      <c r="C612" s="51" t="s">
        <v>360</v>
      </c>
      <c r="D612" s="52">
        <v>545256</v>
      </c>
      <c r="E612" s="52">
        <v>4671939</v>
      </c>
      <c r="F612" s="53">
        <v>729045.6</v>
      </c>
      <c r="G612" s="54">
        <v>15.604775999999999</v>
      </c>
    </row>
    <row r="613" spans="1:7">
      <c r="A613" s="51" t="s">
        <v>897</v>
      </c>
      <c r="B613" s="51" t="s">
        <v>896</v>
      </c>
      <c r="C613" s="51" t="s">
        <v>363</v>
      </c>
      <c r="D613" s="52">
        <v>12788</v>
      </c>
      <c r="E613" s="52">
        <v>94634</v>
      </c>
      <c r="F613" s="53">
        <v>15394.4</v>
      </c>
      <c r="G613" s="54">
        <v>16.267303999999999</v>
      </c>
    </row>
    <row r="614" spans="1:7">
      <c r="A614" s="51" t="s">
        <v>465</v>
      </c>
      <c r="B614" s="51" t="s">
        <v>896</v>
      </c>
      <c r="C614" s="51" t="s">
        <v>457</v>
      </c>
      <c r="D614" s="52">
        <v>1</v>
      </c>
      <c r="E614" s="52">
        <v>2421</v>
      </c>
      <c r="F614" s="53">
        <v>209.2</v>
      </c>
      <c r="G614" s="54">
        <v>8.6410573999999993</v>
      </c>
    </row>
    <row r="615" spans="1:7">
      <c r="A615" s="51" t="s">
        <v>898</v>
      </c>
      <c r="B615" s="51" t="s">
        <v>896</v>
      </c>
      <c r="C615" s="51" t="s">
        <v>365</v>
      </c>
      <c r="D615" s="52">
        <v>5560</v>
      </c>
      <c r="E615" s="52">
        <v>75832</v>
      </c>
      <c r="F615" s="53">
        <v>8695</v>
      </c>
      <c r="G615" s="54">
        <v>11.466136000000001</v>
      </c>
    </row>
    <row r="616" spans="1:7">
      <c r="A616" s="51" t="s">
        <v>472</v>
      </c>
      <c r="B616" s="51" t="s">
        <v>896</v>
      </c>
      <c r="C616" s="51" t="s">
        <v>457</v>
      </c>
      <c r="D616" s="52">
        <v>4</v>
      </c>
      <c r="E616" s="52">
        <v>1313</v>
      </c>
      <c r="F616" s="53">
        <v>154.19999999999999</v>
      </c>
      <c r="G616" s="54">
        <v>11.744097</v>
      </c>
    </row>
    <row r="617" spans="1:7">
      <c r="A617" s="51" t="s">
        <v>899</v>
      </c>
      <c r="B617" s="51" t="s">
        <v>896</v>
      </c>
      <c r="C617" s="51" t="s">
        <v>365</v>
      </c>
      <c r="D617" s="52">
        <v>2555</v>
      </c>
      <c r="E617" s="52">
        <v>26521</v>
      </c>
      <c r="F617" s="53">
        <v>3906</v>
      </c>
      <c r="G617" s="54">
        <v>14.727950999999999</v>
      </c>
    </row>
    <row r="618" spans="1:7">
      <c r="A618" s="51" t="s">
        <v>900</v>
      </c>
      <c r="B618" s="51" t="s">
        <v>896</v>
      </c>
      <c r="C618" s="51" t="s">
        <v>360</v>
      </c>
      <c r="D618" s="52">
        <v>149256</v>
      </c>
      <c r="E618" s="52">
        <v>1254824</v>
      </c>
      <c r="F618" s="53">
        <v>193350.39999999999</v>
      </c>
      <c r="G618" s="54">
        <v>15.408567</v>
      </c>
    </row>
    <row r="619" spans="1:7">
      <c r="A619" s="51" t="s">
        <v>901</v>
      </c>
      <c r="B619" s="51" t="s">
        <v>902</v>
      </c>
      <c r="C619" s="51" t="s">
        <v>363</v>
      </c>
      <c r="D619" s="52">
        <v>10208</v>
      </c>
      <c r="E619" s="52">
        <v>80410</v>
      </c>
      <c r="F619" s="53">
        <v>15351.5</v>
      </c>
      <c r="G619" s="54">
        <v>19.091531</v>
      </c>
    </row>
    <row r="620" spans="1:7">
      <c r="A620" s="51" t="s">
        <v>903</v>
      </c>
      <c r="B620" s="51" t="s">
        <v>902</v>
      </c>
      <c r="C620" s="51" t="s">
        <v>360</v>
      </c>
      <c r="D620" s="52">
        <v>16554</v>
      </c>
      <c r="E620" s="52">
        <v>360874</v>
      </c>
      <c r="F620" s="53">
        <v>34706.800000000003</v>
      </c>
      <c r="G620" s="54">
        <v>9.6174288000000008</v>
      </c>
    </row>
    <row r="621" spans="1:7">
      <c r="A621" s="51" t="s">
        <v>904</v>
      </c>
      <c r="B621" s="51" t="s">
        <v>902</v>
      </c>
      <c r="C621" s="51" t="s">
        <v>363</v>
      </c>
      <c r="D621" s="52">
        <v>36487</v>
      </c>
      <c r="E621" s="52">
        <v>403739</v>
      </c>
      <c r="F621" s="53">
        <v>51105</v>
      </c>
      <c r="G621" s="54">
        <v>12.65793</v>
      </c>
    </row>
    <row r="622" spans="1:7">
      <c r="A622" s="51" t="s">
        <v>905</v>
      </c>
      <c r="B622" s="51" t="s">
        <v>902</v>
      </c>
      <c r="C622" s="51" t="s">
        <v>365</v>
      </c>
      <c r="D622" s="52">
        <v>20159</v>
      </c>
      <c r="E622" s="52">
        <v>297744</v>
      </c>
      <c r="F622" s="53">
        <v>38226</v>
      </c>
      <c r="G622" s="54">
        <v>12.838545999999999</v>
      </c>
    </row>
    <row r="623" spans="1:7">
      <c r="A623" s="51" t="s">
        <v>906</v>
      </c>
      <c r="B623" s="51" t="s">
        <v>902</v>
      </c>
      <c r="C623" s="51" t="s">
        <v>365</v>
      </c>
      <c r="D623" s="52">
        <v>1603</v>
      </c>
      <c r="E623" s="52">
        <v>16285</v>
      </c>
      <c r="F623" s="53">
        <v>2470</v>
      </c>
      <c r="G623" s="54">
        <v>15.167332</v>
      </c>
    </row>
    <row r="624" spans="1:7">
      <c r="A624" s="51" t="s">
        <v>907</v>
      </c>
      <c r="B624" s="51" t="s">
        <v>902</v>
      </c>
      <c r="C624" s="51" t="s">
        <v>365</v>
      </c>
      <c r="D624" s="52">
        <v>2934</v>
      </c>
      <c r="E624" s="52">
        <v>30622</v>
      </c>
      <c r="F624" s="53">
        <v>3731.7</v>
      </c>
      <c r="G624" s="54">
        <v>12.186337</v>
      </c>
    </row>
    <row r="625" spans="1:7">
      <c r="A625" s="51" t="s">
        <v>908</v>
      </c>
      <c r="B625" s="51" t="s">
        <v>902</v>
      </c>
      <c r="C625" s="51" t="s">
        <v>365</v>
      </c>
      <c r="D625" s="52">
        <v>14642</v>
      </c>
      <c r="E625" s="52">
        <v>280904</v>
      </c>
      <c r="F625" s="53">
        <v>35424.1</v>
      </c>
      <c r="G625" s="54">
        <v>12.610749999999999</v>
      </c>
    </row>
    <row r="626" spans="1:7">
      <c r="A626" s="51" t="s">
        <v>909</v>
      </c>
      <c r="B626" s="51" t="s">
        <v>902</v>
      </c>
      <c r="C626" s="51" t="s">
        <v>365</v>
      </c>
      <c r="D626" s="52">
        <v>29423</v>
      </c>
      <c r="E626" s="52">
        <v>1053776</v>
      </c>
      <c r="F626" s="53">
        <v>101468</v>
      </c>
      <c r="G626" s="54">
        <v>9.6289914000000003</v>
      </c>
    </row>
    <row r="627" spans="1:7">
      <c r="A627" s="51" t="s">
        <v>910</v>
      </c>
      <c r="B627" s="51" t="s">
        <v>902</v>
      </c>
      <c r="C627" s="51" t="s">
        <v>365</v>
      </c>
      <c r="D627" s="52">
        <v>99274</v>
      </c>
      <c r="E627" s="52">
        <v>1979877</v>
      </c>
      <c r="F627" s="53">
        <v>281469</v>
      </c>
      <c r="G627" s="54">
        <v>14.216488999999999</v>
      </c>
    </row>
    <row r="628" spans="1:7">
      <c r="A628" s="51" t="s">
        <v>911</v>
      </c>
      <c r="B628" s="51" t="s">
        <v>902</v>
      </c>
      <c r="C628" s="51" t="s">
        <v>365</v>
      </c>
      <c r="D628" s="52">
        <v>17264</v>
      </c>
      <c r="E628" s="52">
        <v>274344</v>
      </c>
      <c r="F628" s="53">
        <v>40286.5</v>
      </c>
      <c r="G628" s="54">
        <v>14.684666</v>
      </c>
    </row>
    <row r="629" spans="1:7">
      <c r="A629" s="51" t="s">
        <v>912</v>
      </c>
      <c r="B629" s="51" t="s">
        <v>902</v>
      </c>
      <c r="C629" s="51" t="s">
        <v>365</v>
      </c>
      <c r="D629" s="52">
        <v>2250</v>
      </c>
      <c r="E629" s="52">
        <v>21007</v>
      </c>
      <c r="F629" s="53">
        <v>3164.5</v>
      </c>
      <c r="G629" s="54">
        <v>15.064026</v>
      </c>
    </row>
    <row r="630" spans="1:7">
      <c r="A630" s="51" t="s">
        <v>913</v>
      </c>
      <c r="B630" s="51" t="s">
        <v>902</v>
      </c>
      <c r="C630" s="51" t="s">
        <v>365</v>
      </c>
      <c r="D630" s="52">
        <v>2088</v>
      </c>
      <c r="E630" s="52">
        <v>23287</v>
      </c>
      <c r="F630" s="53">
        <v>3390.1</v>
      </c>
      <c r="G630" s="54">
        <v>14.557907999999999</v>
      </c>
    </row>
    <row r="631" spans="1:7">
      <c r="A631" s="51" t="s">
        <v>914</v>
      </c>
      <c r="B631" s="51" t="s">
        <v>902</v>
      </c>
      <c r="C631" s="51" t="s">
        <v>365</v>
      </c>
      <c r="D631" s="52">
        <v>7048</v>
      </c>
      <c r="E631" s="52">
        <v>205148</v>
      </c>
      <c r="F631" s="53">
        <v>25671</v>
      </c>
      <c r="G631" s="54">
        <v>12.513405000000001</v>
      </c>
    </row>
    <row r="632" spans="1:7">
      <c r="A632" s="51" t="s">
        <v>915</v>
      </c>
      <c r="B632" s="51" t="s">
        <v>902</v>
      </c>
      <c r="C632" s="51" t="s">
        <v>365</v>
      </c>
      <c r="D632" s="52">
        <v>12812</v>
      </c>
      <c r="E632" s="52">
        <v>316168</v>
      </c>
      <c r="F632" s="53">
        <v>29190</v>
      </c>
      <c r="G632" s="54">
        <v>9.2324333999999997</v>
      </c>
    </row>
    <row r="633" spans="1:7">
      <c r="A633" s="51" t="s">
        <v>916</v>
      </c>
      <c r="B633" s="51" t="s">
        <v>902</v>
      </c>
      <c r="C633" s="51" t="s">
        <v>365</v>
      </c>
      <c r="D633" s="52">
        <v>6857</v>
      </c>
      <c r="E633" s="52">
        <v>397148</v>
      </c>
      <c r="F633" s="53">
        <v>28601</v>
      </c>
      <c r="G633" s="54">
        <v>7.2015973999999998</v>
      </c>
    </row>
    <row r="634" spans="1:7">
      <c r="A634" s="51" t="s">
        <v>917</v>
      </c>
      <c r="B634" s="51" t="s">
        <v>902</v>
      </c>
      <c r="C634" s="51" t="s">
        <v>363</v>
      </c>
      <c r="D634" s="52">
        <v>42852</v>
      </c>
      <c r="E634" s="52">
        <v>681506</v>
      </c>
      <c r="F634" s="53">
        <v>76892.3</v>
      </c>
      <c r="G634" s="54">
        <v>11.282703</v>
      </c>
    </row>
    <row r="635" spans="1:7">
      <c r="A635" s="51" t="s">
        <v>918</v>
      </c>
      <c r="B635" s="51" t="s">
        <v>902</v>
      </c>
      <c r="C635" s="51" t="s">
        <v>365</v>
      </c>
      <c r="D635" s="52">
        <v>7324</v>
      </c>
      <c r="E635" s="52">
        <v>450741</v>
      </c>
      <c r="F635" s="53">
        <v>38679</v>
      </c>
      <c r="G635" s="54">
        <v>8.5812030000000004</v>
      </c>
    </row>
    <row r="636" spans="1:7">
      <c r="A636" s="51" t="s">
        <v>919</v>
      </c>
      <c r="B636" s="51" t="s">
        <v>902</v>
      </c>
      <c r="C636" s="51" t="s">
        <v>360</v>
      </c>
      <c r="D636" s="52">
        <v>1855672</v>
      </c>
      <c r="E636" s="52">
        <v>31446240</v>
      </c>
      <c r="F636" s="53">
        <v>4117784.4</v>
      </c>
      <c r="G636" s="54">
        <v>13.09468</v>
      </c>
    </row>
    <row r="637" spans="1:7">
      <c r="A637" s="51" t="s">
        <v>920</v>
      </c>
      <c r="B637" s="51" t="s">
        <v>902</v>
      </c>
      <c r="C637" s="51" t="s">
        <v>360</v>
      </c>
      <c r="D637" s="52">
        <v>2226500</v>
      </c>
      <c r="E637" s="52">
        <v>40629495</v>
      </c>
      <c r="F637" s="53">
        <v>5215247.5999999996</v>
      </c>
      <c r="G637" s="54">
        <v>12.836112</v>
      </c>
    </row>
    <row r="638" spans="1:7">
      <c r="A638" s="51" t="s">
        <v>921</v>
      </c>
      <c r="B638" s="51" t="s">
        <v>902</v>
      </c>
      <c r="C638" s="51" t="s">
        <v>363</v>
      </c>
      <c r="D638" s="52">
        <v>126956</v>
      </c>
      <c r="E638" s="52">
        <v>1564325</v>
      </c>
      <c r="F638" s="53">
        <v>203032.5</v>
      </c>
      <c r="G638" s="54">
        <v>12.978921</v>
      </c>
    </row>
    <row r="639" spans="1:7">
      <c r="A639" s="51" t="s">
        <v>465</v>
      </c>
      <c r="B639" s="51" t="s">
        <v>902</v>
      </c>
      <c r="C639" s="51" t="s">
        <v>457</v>
      </c>
      <c r="D639" s="52">
        <v>1</v>
      </c>
      <c r="E639" s="52">
        <v>4030</v>
      </c>
      <c r="F639" s="53">
        <v>330.2</v>
      </c>
      <c r="G639" s="54">
        <v>8.1935483999999992</v>
      </c>
    </row>
    <row r="640" spans="1:7">
      <c r="A640" s="51" t="s">
        <v>756</v>
      </c>
      <c r="B640" s="51" t="s">
        <v>902</v>
      </c>
      <c r="C640" s="51" t="s">
        <v>360</v>
      </c>
      <c r="D640" s="52">
        <v>129886</v>
      </c>
      <c r="E640" s="52">
        <v>2447346</v>
      </c>
      <c r="F640" s="53">
        <v>326845</v>
      </c>
      <c r="G640" s="54">
        <v>13.355079</v>
      </c>
    </row>
    <row r="641" spans="1:7">
      <c r="A641" s="51" t="s">
        <v>763</v>
      </c>
      <c r="B641" s="51" t="s">
        <v>902</v>
      </c>
      <c r="C641" s="51" t="s">
        <v>363</v>
      </c>
      <c r="D641" s="52">
        <v>34919</v>
      </c>
      <c r="E641" s="52">
        <v>568598</v>
      </c>
      <c r="F641" s="53">
        <v>84457.9</v>
      </c>
      <c r="G641" s="54">
        <v>14.85371</v>
      </c>
    </row>
    <row r="642" spans="1:7">
      <c r="A642" s="51" t="s">
        <v>922</v>
      </c>
      <c r="B642" s="51" t="s">
        <v>902</v>
      </c>
      <c r="C642" s="51" t="s">
        <v>360</v>
      </c>
      <c r="D642" s="52">
        <v>8913</v>
      </c>
      <c r="E642" s="52">
        <v>132502</v>
      </c>
      <c r="F642" s="53">
        <v>14259.6</v>
      </c>
      <c r="G642" s="54">
        <v>10.761799999999999</v>
      </c>
    </row>
    <row r="643" spans="1:7">
      <c r="A643" s="51" t="s">
        <v>923</v>
      </c>
      <c r="B643" s="51" t="s">
        <v>902</v>
      </c>
      <c r="C643" s="51" t="s">
        <v>363</v>
      </c>
      <c r="D643" s="52">
        <v>33769</v>
      </c>
      <c r="E643" s="52">
        <v>246589</v>
      </c>
      <c r="F643" s="53">
        <v>34938.6</v>
      </c>
      <c r="G643" s="54">
        <v>14.168759</v>
      </c>
    </row>
    <row r="644" spans="1:7">
      <c r="A644" s="51" t="s">
        <v>924</v>
      </c>
      <c r="B644" s="51" t="s">
        <v>902</v>
      </c>
      <c r="C644" s="51" t="s">
        <v>363</v>
      </c>
      <c r="D644" s="52">
        <v>26349</v>
      </c>
      <c r="E644" s="52">
        <v>362838</v>
      </c>
      <c r="F644" s="53">
        <v>48971.6</v>
      </c>
      <c r="G644" s="54">
        <v>13.496822</v>
      </c>
    </row>
    <row r="645" spans="1:7">
      <c r="A645" s="51" t="s">
        <v>925</v>
      </c>
      <c r="B645" s="51" t="s">
        <v>902</v>
      </c>
      <c r="C645" s="51" t="s">
        <v>360</v>
      </c>
      <c r="D645" s="52">
        <v>36896</v>
      </c>
      <c r="E645" s="52">
        <v>1708477</v>
      </c>
      <c r="F645" s="53">
        <v>124500.3</v>
      </c>
      <c r="G645" s="54">
        <v>7.2872095999999997</v>
      </c>
    </row>
    <row r="646" spans="1:7">
      <c r="A646" s="51" t="s">
        <v>926</v>
      </c>
      <c r="B646" s="51" t="s">
        <v>902</v>
      </c>
      <c r="C646" s="51" t="s">
        <v>360</v>
      </c>
      <c r="D646" s="52">
        <v>53159</v>
      </c>
      <c r="E646" s="52">
        <v>778348</v>
      </c>
      <c r="F646" s="53">
        <v>103315.8</v>
      </c>
      <c r="G646" s="54">
        <v>13.273728</v>
      </c>
    </row>
    <row r="647" spans="1:7">
      <c r="A647" s="51" t="s">
        <v>927</v>
      </c>
      <c r="B647" s="51" t="s">
        <v>902</v>
      </c>
      <c r="C647" s="51" t="s">
        <v>365</v>
      </c>
      <c r="D647" s="52">
        <v>738</v>
      </c>
      <c r="E647" s="52">
        <v>17567</v>
      </c>
      <c r="F647" s="53">
        <v>2286.6999999999998</v>
      </c>
      <c r="G647" s="54">
        <v>13.017021</v>
      </c>
    </row>
    <row r="648" spans="1:7">
      <c r="A648" s="51" t="s">
        <v>928</v>
      </c>
      <c r="B648" s="51" t="s">
        <v>902</v>
      </c>
      <c r="C648" s="51" t="s">
        <v>365</v>
      </c>
      <c r="D648" s="52">
        <v>1132</v>
      </c>
      <c r="E648" s="52">
        <v>11556</v>
      </c>
      <c r="F648" s="53">
        <v>1490.3</v>
      </c>
      <c r="G648" s="54">
        <v>12.896331</v>
      </c>
    </row>
    <row r="649" spans="1:7">
      <c r="A649" s="51" t="s">
        <v>929</v>
      </c>
      <c r="B649" s="51" t="s">
        <v>902</v>
      </c>
      <c r="C649" s="51" t="s">
        <v>365</v>
      </c>
      <c r="D649" s="52">
        <v>12635</v>
      </c>
      <c r="E649" s="52">
        <v>278477</v>
      </c>
      <c r="F649" s="53">
        <v>31032.2</v>
      </c>
      <c r="G649" s="54">
        <v>11.143541000000001</v>
      </c>
    </row>
    <row r="650" spans="1:7">
      <c r="A650" s="51" t="s">
        <v>930</v>
      </c>
      <c r="B650" s="51" t="s">
        <v>931</v>
      </c>
      <c r="C650" s="51" t="s">
        <v>360</v>
      </c>
      <c r="D650" s="52">
        <v>148332</v>
      </c>
      <c r="E650" s="52">
        <v>7889945</v>
      </c>
      <c r="F650" s="53">
        <v>634675.69999999995</v>
      </c>
      <c r="G650" s="54">
        <v>8.0441079999999996</v>
      </c>
    </row>
    <row r="651" spans="1:7">
      <c r="A651" s="51" t="s">
        <v>932</v>
      </c>
      <c r="B651" s="51" t="s">
        <v>931</v>
      </c>
      <c r="C651" s="51" t="s">
        <v>363</v>
      </c>
      <c r="D651" s="52">
        <v>5267</v>
      </c>
      <c r="E651" s="52">
        <v>233020</v>
      </c>
      <c r="F651" s="53">
        <v>22581</v>
      </c>
      <c r="G651" s="54">
        <v>9.6905844999999999</v>
      </c>
    </row>
    <row r="652" spans="1:7">
      <c r="A652" s="51" t="s">
        <v>933</v>
      </c>
      <c r="B652" s="51" t="s">
        <v>931</v>
      </c>
      <c r="C652" s="51" t="s">
        <v>363</v>
      </c>
      <c r="D652" s="52">
        <v>18976</v>
      </c>
      <c r="E652" s="52">
        <v>341043</v>
      </c>
      <c r="F652" s="53">
        <v>44474</v>
      </c>
      <c r="G652" s="54">
        <v>13.040584000000001</v>
      </c>
    </row>
    <row r="653" spans="1:7">
      <c r="A653" s="51" t="s">
        <v>934</v>
      </c>
      <c r="B653" s="51" t="s">
        <v>931</v>
      </c>
      <c r="C653" s="51" t="s">
        <v>363</v>
      </c>
      <c r="D653" s="52">
        <v>21497</v>
      </c>
      <c r="E653" s="52">
        <v>360904</v>
      </c>
      <c r="F653" s="53">
        <v>48779.3</v>
      </c>
      <c r="G653" s="54">
        <v>13.515866000000001</v>
      </c>
    </row>
    <row r="654" spans="1:7">
      <c r="A654" s="51" t="s">
        <v>935</v>
      </c>
      <c r="B654" s="51" t="s">
        <v>931</v>
      </c>
      <c r="C654" s="51" t="s">
        <v>365</v>
      </c>
      <c r="D654" s="52">
        <v>10263</v>
      </c>
      <c r="E654" s="52">
        <v>273321</v>
      </c>
      <c r="F654" s="53">
        <v>24853.1</v>
      </c>
      <c r="G654" s="54">
        <v>9.0930078999999999</v>
      </c>
    </row>
    <row r="655" spans="1:7">
      <c r="A655" s="51" t="s">
        <v>936</v>
      </c>
      <c r="B655" s="51" t="s">
        <v>931</v>
      </c>
      <c r="C655" s="51" t="s">
        <v>365</v>
      </c>
      <c r="D655" s="52">
        <v>12284</v>
      </c>
      <c r="E655" s="52">
        <v>270004</v>
      </c>
      <c r="F655" s="53">
        <v>29270</v>
      </c>
      <c r="G655" s="54">
        <v>10.840579999999999</v>
      </c>
    </row>
    <row r="656" spans="1:7">
      <c r="A656" s="51" t="s">
        <v>937</v>
      </c>
      <c r="B656" s="51" t="s">
        <v>931</v>
      </c>
      <c r="C656" s="51" t="s">
        <v>365</v>
      </c>
      <c r="D656" s="52">
        <v>11836</v>
      </c>
      <c r="E656" s="52">
        <v>336408</v>
      </c>
      <c r="F656" s="53">
        <v>35315</v>
      </c>
      <c r="G656" s="54">
        <v>10.497669</v>
      </c>
    </row>
    <row r="657" spans="1:7">
      <c r="A657" s="51" t="s">
        <v>938</v>
      </c>
      <c r="B657" s="51" t="s">
        <v>931</v>
      </c>
      <c r="C657" s="51" t="s">
        <v>365</v>
      </c>
      <c r="D657" s="52">
        <v>10618</v>
      </c>
      <c r="E657" s="52">
        <v>383969</v>
      </c>
      <c r="F657" s="53">
        <v>43466.9</v>
      </c>
      <c r="G657" s="54">
        <v>11.320418999999999</v>
      </c>
    </row>
    <row r="658" spans="1:7">
      <c r="A658" s="51" t="s">
        <v>939</v>
      </c>
      <c r="B658" s="51" t="s">
        <v>931</v>
      </c>
      <c r="C658" s="51" t="s">
        <v>365</v>
      </c>
      <c r="D658" s="52">
        <v>12365</v>
      </c>
      <c r="E658" s="52">
        <v>324469</v>
      </c>
      <c r="F658" s="53">
        <v>36525</v>
      </c>
      <c r="G658" s="54">
        <v>11.256854000000001</v>
      </c>
    </row>
    <row r="659" spans="1:7">
      <c r="A659" s="51" t="s">
        <v>940</v>
      </c>
      <c r="B659" s="51" t="s">
        <v>931</v>
      </c>
      <c r="C659" s="51" t="s">
        <v>365</v>
      </c>
      <c r="D659" s="52">
        <v>1223</v>
      </c>
      <c r="E659" s="52">
        <v>15298</v>
      </c>
      <c r="F659" s="53">
        <v>2835.6</v>
      </c>
      <c r="G659" s="54">
        <v>18.535755999999999</v>
      </c>
    </row>
    <row r="660" spans="1:7">
      <c r="A660" s="51" t="s">
        <v>941</v>
      </c>
      <c r="B660" s="51" t="s">
        <v>931</v>
      </c>
      <c r="C660" s="51" t="s">
        <v>365</v>
      </c>
      <c r="D660" s="52">
        <v>6759</v>
      </c>
      <c r="E660" s="52">
        <v>531121</v>
      </c>
      <c r="F660" s="53">
        <v>35101</v>
      </c>
      <c r="G660" s="54">
        <v>6.6088518000000001</v>
      </c>
    </row>
    <row r="661" spans="1:7">
      <c r="A661" s="51" t="s">
        <v>942</v>
      </c>
      <c r="B661" s="51" t="s">
        <v>931</v>
      </c>
      <c r="C661" s="51" t="s">
        <v>365</v>
      </c>
      <c r="D661" s="52">
        <v>20011</v>
      </c>
      <c r="E661" s="52">
        <v>421235</v>
      </c>
      <c r="F661" s="53">
        <v>39930.800000000003</v>
      </c>
      <c r="G661" s="54">
        <v>9.4794592000000009</v>
      </c>
    </row>
    <row r="662" spans="1:7">
      <c r="A662" s="51" t="s">
        <v>943</v>
      </c>
      <c r="B662" s="51" t="s">
        <v>931</v>
      </c>
      <c r="C662" s="51" t="s">
        <v>365</v>
      </c>
      <c r="D662" s="52">
        <v>11911</v>
      </c>
      <c r="E662" s="52">
        <v>404325</v>
      </c>
      <c r="F662" s="53">
        <v>38129</v>
      </c>
      <c r="G662" s="54">
        <v>9.4302849999999996</v>
      </c>
    </row>
    <row r="663" spans="1:7">
      <c r="A663" s="51" t="s">
        <v>944</v>
      </c>
      <c r="B663" s="51" t="s">
        <v>931</v>
      </c>
      <c r="C663" s="51" t="s">
        <v>365</v>
      </c>
      <c r="D663" s="52">
        <v>5465</v>
      </c>
      <c r="E663" s="52">
        <v>216639</v>
      </c>
      <c r="F663" s="53">
        <v>18729.2</v>
      </c>
      <c r="G663" s="54">
        <v>8.6453500999999999</v>
      </c>
    </row>
    <row r="664" spans="1:7">
      <c r="A664" s="51" t="s">
        <v>945</v>
      </c>
      <c r="B664" s="51" t="s">
        <v>931</v>
      </c>
      <c r="C664" s="51" t="s">
        <v>363</v>
      </c>
      <c r="D664" s="52">
        <v>137055</v>
      </c>
      <c r="E664" s="52">
        <v>1991732</v>
      </c>
      <c r="F664" s="53">
        <v>245373.6</v>
      </c>
      <c r="G664" s="54">
        <v>12.319609</v>
      </c>
    </row>
    <row r="665" spans="1:7">
      <c r="A665" s="51" t="s">
        <v>946</v>
      </c>
      <c r="B665" s="51" t="s">
        <v>931</v>
      </c>
      <c r="C665" s="51" t="s">
        <v>363</v>
      </c>
      <c r="D665" s="52">
        <v>45356</v>
      </c>
      <c r="E665" s="52">
        <v>627123</v>
      </c>
      <c r="F665" s="53">
        <v>72744.3</v>
      </c>
      <c r="G665" s="54">
        <v>11.599686</v>
      </c>
    </row>
    <row r="666" spans="1:7">
      <c r="A666" s="51" t="s">
        <v>947</v>
      </c>
      <c r="B666" s="51" t="s">
        <v>931</v>
      </c>
      <c r="C666" s="51" t="s">
        <v>363</v>
      </c>
      <c r="D666" s="52">
        <v>109963</v>
      </c>
      <c r="E666" s="52">
        <v>1787745</v>
      </c>
      <c r="F666" s="53">
        <v>207319</v>
      </c>
      <c r="G666" s="54">
        <v>11.596676</v>
      </c>
    </row>
    <row r="667" spans="1:7">
      <c r="A667" s="51" t="s">
        <v>948</v>
      </c>
      <c r="B667" s="51" t="s">
        <v>931</v>
      </c>
      <c r="C667" s="51" t="s">
        <v>363</v>
      </c>
      <c r="D667" s="52">
        <v>57074</v>
      </c>
      <c r="E667" s="52">
        <v>883203</v>
      </c>
      <c r="F667" s="53">
        <v>115829</v>
      </c>
      <c r="G667" s="54">
        <v>13.114652</v>
      </c>
    </row>
    <row r="668" spans="1:7">
      <c r="A668" s="51" t="s">
        <v>681</v>
      </c>
      <c r="B668" s="51" t="s">
        <v>931</v>
      </c>
      <c r="C668" s="51" t="s">
        <v>363</v>
      </c>
      <c r="D668" s="52">
        <v>6921</v>
      </c>
      <c r="E668" s="52">
        <v>382581</v>
      </c>
      <c r="F668" s="53">
        <v>32601</v>
      </c>
      <c r="G668" s="54">
        <v>8.5213327000000003</v>
      </c>
    </row>
    <row r="669" spans="1:7">
      <c r="A669" s="51" t="s">
        <v>682</v>
      </c>
      <c r="B669" s="51" t="s">
        <v>931</v>
      </c>
      <c r="C669" s="51" t="s">
        <v>363</v>
      </c>
      <c r="D669" s="52">
        <v>21039</v>
      </c>
      <c r="E669" s="52">
        <v>478785</v>
      </c>
      <c r="F669" s="53">
        <v>53640</v>
      </c>
      <c r="G669" s="54">
        <v>11.203359000000001</v>
      </c>
    </row>
    <row r="670" spans="1:7">
      <c r="A670" s="51" t="s">
        <v>683</v>
      </c>
      <c r="B670" s="51" t="s">
        <v>931</v>
      </c>
      <c r="C670" s="51" t="s">
        <v>363</v>
      </c>
      <c r="D670" s="52">
        <v>39</v>
      </c>
      <c r="E670" s="52">
        <v>1033</v>
      </c>
      <c r="F670" s="53">
        <v>115.3</v>
      </c>
      <c r="G670" s="54">
        <v>11.161664999999999</v>
      </c>
    </row>
    <row r="671" spans="1:7">
      <c r="A671" s="51" t="s">
        <v>949</v>
      </c>
      <c r="B671" s="51" t="s">
        <v>931</v>
      </c>
      <c r="C671" s="51" t="s">
        <v>365</v>
      </c>
      <c r="D671" s="52">
        <v>7469</v>
      </c>
      <c r="E671" s="52">
        <v>268831</v>
      </c>
      <c r="F671" s="53">
        <v>23430</v>
      </c>
      <c r="G671" s="54">
        <v>8.7155126999999997</v>
      </c>
    </row>
    <row r="672" spans="1:7">
      <c r="A672" s="51" t="s">
        <v>950</v>
      </c>
      <c r="B672" s="51" t="s">
        <v>931</v>
      </c>
      <c r="C672" s="51" t="s">
        <v>363</v>
      </c>
      <c r="D672" s="52">
        <v>12141</v>
      </c>
      <c r="E672" s="52">
        <v>214909</v>
      </c>
      <c r="F672" s="53">
        <v>24239.200000000001</v>
      </c>
      <c r="G672" s="54">
        <v>11.27882</v>
      </c>
    </row>
    <row r="673" spans="1:7">
      <c r="A673" s="51" t="s">
        <v>951</v>
      </c>
      <c r="B673" s="51" t="s">
        <v>931</v>
      </c>
      <c r="C673" s="51" t="s">
        <v>363</v>
      </c>
      <c r="D673" s="52">
        <v>49878</v>
      </c>
      <c r="E673" s="52">
        <v>613337</v>
      </c>
      <c r="F673" s="53">
        <v>89364.5</v>
      </c>
      <c r="G673" s="54">
        <v>14.570212</v>
      </c>
    </row>
    <row r="674" spans="1:7">
      <c r="A674" s="51" t="s">
        <v>952</v>
      </c>
      <c r="B674" s="51" t="s">
        <v>931</v>
      </c>
      <c r="C674" s="51" t="s">
        <v>363</v>
      </c>
      <c r="D674" s="52">
        <v>28925</v>
      </c>
      <c r="E674" s="52">
        <v>453034</v>
      </c>
      <c r="F674" s="53">
        <v>52935.9</v>
      </c>
      <c r="G674" s="54">
        <v>11.684752</v>
      </c>
    </row>
    <row r="675" spans="1:7">
      <c r="A675" s="51" t="s">
        <v>953</v>
      </c>
      <c r="B675" s="51" t="s">
        <v>931</v>
      </c>
      <c r="C675" s="51" t="s">
        <v>363</v>
      </c>
      <c r="D675" s="52">
        <v>9163</v>
      </c>
      <c r="E675" s="52">
        <v>197593</v>
      </c>
      <c r="F675" s="53">
        <v>21741.8</v>
      </c>
      <c r="G675" s="54">
        <v>11.003325</v>
      </c>
    </row>
    <row r="676" spans="1:7">
      <c r="A676" s="51" t="s">
        <v>688</v>
      </c>
      <c r="B676" s="51" t="s">
        <v>931</v>
      </c>
      <c r="C676" s="51" t="s">
        <v>363</v>
      </c>
      <c r="D676" s="52">
        <v>16003</v>
      </c>
      <c r="E676" s="52">
        <v>317744</v>
      </c>
      <c r="F676" s="53">
        <v>40340</v>
      </c>
      <c r="G676" s="54">
        <v>12.695755</v>
      </c>
    </row>
    <row r="677" spans="1:7">
      <c r="A677" s="51" t="s">
        <v>954</v>
      </c>
      <c r="B677" s="51" t="s">
        <v>931</v>
      </c>
      <c r="C677" s="51" t="s">
        <v>363</v>
      </c>
      <c r="D677" s="52">
        <v>15414</v>
      </c>
      <c r="E677" s="52">
        <v>199345</v>
      </c>
      <c r="F677" s="53">
        <v>27522</v>
      </c>
      <c r="G677" s="54">
        <v>13.806215</v>
      </c>
    </row>
    <row r="678" spans="1:7">
      <c r="A678" s="51" t="s">
        <v>955</v>
      </c>
      <c r="B678" s="51" t="s">
        <v>931</v>
      </c>
      <c r="C678" s="51" t="s">
        <v>363</v>
      </c>
      <c r="D678" s="52">
        <v>5288</v>
      </c>
      <c r="E678" s="52">
        <v>194347</v>
      </c>
      <c r="F678" s="53">
        <v>19832.599999999999</v>
      </c>
      <c r="G678" s="54">
        <v>10.204737</v>
      </c>
    </row>
    <row r="679" spans="1:7">
      <c r="A679" s="51" t="s">
        <v>956</v>
      </c>
      <c r="B679" s="51" t="s">
        <v>931</v>
      </c>
      <c r="C679" s="51" t="s">
        <v>363</v>
      </c>
      <c r="D679" s="52">
        <v>44020</v>
      </c>
      <c r="E679" s="52">
        <v>852797</v>
      </c>
      <c r="F679" s="53">
        <v>90942</v>
      </c>
      <c r="G679" s="54">
        <v>10.663968000000001</v>
      </c>
    </row>
    <row r="680" spans="1:7">
      <c r="A680" s="51" t="s">
        <v>957</v>
      </c>
      <c r="B680" s="51" t="s">
        <v>931</v>
      </c>
      <c r="C680" s="51" t="s">
        <v>360</v>
      </c>
      <c r="D680" s="52">
        <v>1313454</v>
      </c>
      <c r="E680" s="52">
        <v>28141222</v>
      </c>
      <c r="F680" s="53">
        <v>3069756.5</v>
      </c>
      <c r="G680" s="54">
        <v>10.908398</v>
      </c>
    </row>
    <row r="681" spans="1:7">
      <c r="A681" s="51" t="s">
        <v>958</v>
      </c>
      <c r="B681" s="51" t="s">
        <v>931</v>
      </c>
      <c r="C681" s="51" t="s">
        <v>360</v>
      </c>
      <c r="D681" s="52">
        <v>102</v>
      </c>
      <c r="E681" s="52">
        <v>593</v>
      </c>
      <c r="F681" s="53">
        <v>84.8</v>
      </c>
      <c r="G681" s="54">
        <v>14.300169</v>
      </c>
    </row>
    <row r="682" spans="1:7">
      <c r="A682" s="51" t="s">
        <v>959</v>
      </c>
      <c r="B682" s="51" t="s">
        <v>931</v>
      </c>
      <c r="C682" s="51" t="s">
        <v>360</v>
      </c>
      <c r="D682" s="52">
        <v>62465</v>
      </c>
      <c r="E682" s="52">
        <v>2559957</v>
      </c>
      <c r="F682" s="53">
        <v>202007.2</v>
      </c>
      <c r="G682" s="54">
        <v>7.8910387999999996</v>
      </c>
    </row>
    <row r="683" spans="1:7">
      <c r="A683" s="51" t="s">
        <v>960</v>
      </c>
      <c r="B683" s="51" t="s">
        <v>931</v>
      </c>
      <c r="C683" s="51" t="s">
        <v>363</v>
      </c>
      <c r="D683" s="52">
        <v>23120</v>
      </c>
      <c r="E683" s="52">
        <v>357724</v>
      </c>
      <c r="F683" s="53">
        <v>48259.8</v>
      </c>
      <c r="G683" s="54">
        <v>13.490792000000001</v>
      </c>
    </row>
    <row r="684" spans="1:7">
      <c r="A684" s="51" t="s">
        <v>961</v>
      </c>
      <c r="B684" s="51" t="s">
        <v>931</v>
      </c>
      <c r="C684" s="51" t="s">
        <v>365</v>
      </c>
      <c r="D684" s="52">
        <v>57120</v>
      </c>
      <c r="E684" s="52">
        <v>1127968</v>
      </c>
      <c r="F684" s="53">
        <v>141923.70000000001</v>
      </c>
      <c r="G684" s="54">
        <v>12.582245</v>
      </c>
    </row>
    <row r="685" spans="1:7">
      <c r="A685" s="51" t="s">
        <v>962</v>
      </c>
      <c r="B685" s="51" t="s">
        <v>931</v>
      </c>
      <c r="C685" s="51" t="s">
        <v>363</v>
      </c>
      <c r="D685" s="52">
        <v>14748</v>
      </c>
      <c r="E685" s="52">
        <v>235434</v>
      </c>
      <c r="F685" s="53">
        <v>28856</v>
      </c>
      <c r="G685" s="54">
        <v>12.256513999999999</v>
      </c>
    </row>
    <row r="686" spans="1:7">
      <c r="A686" s="51" t="s">
        <v>963</v>
      </c>
      <c r="B686" s="51" t="s">
        <v>931</v>
      </c>
      <c r="C686" s="51" t="s">
        <v>365</v>
      </c>
      <c r="D686" s="52">
        <v>18562</v>
      </c>
      <c r="E686" s="52">
        <v>430760</v>
      </c>
      <c r="F686" s="53">
        <v>46902</v>
      </c>
      <c r="G686" s="54">
        <v>10.888197999999999</v>
      </c>
    </row>
    <row r="687" spans="1:7">
      <c r="A687" s="51" t="s">
        <v>964</v>
      </c>
      <c r="B687" s="51" t="s">
        <v>931</v>
      </c>
      <c r="C687" s="51" t="s">
        <v>363</v>
      </c>
      <c r="D687" s="52">
        <v>3868</v>
      </c>
      <c r="E687" s="52">
        <v>135491</v>
      </c>
      <c r="F687" s="53">
        <v>14631.1</v>
      </c>
      <c r="G687" s="54">
        <v>10.798577</v>
      </c>
    </row>
    <row r="688" spans="1:7">
      <c r="A688" s="51" t="s">
        <v>965</v>
      </c>
      <c r="B688" s="51" t="s">
        <v>931</v>
      </c>
      <c r="C688" s="51" t="s">
        <v>363</v>
      </c>
      <c r="D688" s="52">
        <v>5887</v>
      </c>
      <c r="E688" s="52">
        <v>223067</v>
      </c>
      <c r="F688" s="53">
        <v>22663</v>
      </c>
      <c r="G688" s="54">
        <v>10.159727999999999</v>
      </c>
    </row>
    <row r="689" spans="1:7">
      <c r="A689" s="51" t="s">
        <v>966</v>
      </c>
      <c r="B689" s="51" t="s">
        <v>931</v>
      </c>
      <c r="C689" s="51" t="s">
        <v>363</v>
      </c>
      <c r="D689" s="52">
        <v>27411</v>
      </c>
      <c r="E689" s="52">
        <v>525486</v>
      </c>
      <c r="F689" s="53">
        <v>59947.1</v>
      </c>
      <c r="G689" s="54">
        <v>11.407935</v>
      </c>
    </row>
    <row r="690" spans="1:7">
      <c r="A690" s="51" t="s">
        <v>967</v>
      </c>
      <c r="B690" s="51" t="s">
        <v>931</v>
      </c>
      <c r="C690" s="51" t="s">
        <v>363</v>
      </c>
      <c r="D690" s="52">
        <v>11595</v>
      </c>
      <c r="E690" s="52">
        <v>291116</v>
      </c>
      <c r="F690" s="53">
        <v>36017.5</v>
      </c>
      <c r="G690" s="54">
        <v>12.372216</v>
      </c>
    </row>
    <row r="691" spans="1:7">
      <c r="A691" s="51" t="s">
        <v>484</v>
      </c>
      <c r="B691" s="51" t="s">
        <v>931</v>
      </c>
      <c r="C691" s="51" t="s">
        <v>420</v>
      </c>
      <c r="D691" s="52">
        <v>4</v>
      </c>
      <c r="E691" s="52">
        <v>56507</v>
      </c>
      <c r="F691" s="53">
        <v>1294.8</v>
      </c>
      <c r="G691" s="54">
        <v>2.2913975</v>
      </c>
    </row>
    <row r="692" spans="1:7">
      <c r="A692" s="51" t="s">
        <v>968</v>
      </c>
      <c r="B692" s="51" t="s">
        <v>931</v>
      </c>
      <c r="C692" s="51" t="s">
        <v>363</v>
      </c>
      <c r="D692" s="52">
        <v>14378</v>
      </c>
      <c r="E692" s="52">
        <v>262999</v>
      </c>
      <c r="F692" s="53">
        <v>33308.199999999997</v>
      </c>
      <c r="G692" s="54">
        <v>12.664763000000001</v>
      </c>
    </row>
    <row r="693" spans="1:7">
      <c r="A693" s="51" t="s">
        <v>969</v>
      </c>
      <c r="B693" s="51" t="s">
        <v>931</v>
      </c>
      <c r="C693" s="51" t="s">
        <v>365</v>
      </c>
      <c r="D693" s="52">
        <v>9705</v>
      </c>
      <c r="E693" s="52">
        <v>266976</v>
      </c>
      <c r="F693" s="53">
        <v>26725</v>
      </c>
      <c r="G693" s="54">
        <v>10.010263</v>
      </c>
    </row>
    <row r="694" spans="1:7">
      <c r="A694" s="51" t="s">
        <v>970</v>
      </c>
      <c r="B694" s="51" t="s">
        <v>931</v>
      </c>
      <c r="C694" s="51" t="s">
        <v>363</v>
      </c>
      <c r="D694" s="52">
        <v>55152</v>
      </c>
      <c r="E694" s="52">
        <v>911750</v>
      </c>
      <c r="F694" s="53">
        <v>105974.5</v>
      </c>
      <c r="G694" s="54">
        <v>11.623196999999999</v>
      </c>
    </row>
    <row r="695" spans="1:7">
      <c r="A695" s="51" t="s">
        <v>971</v>
      </c>
      <c r="B695" s="51" t="s">
        <v>972</v>
      </c>
      <c r="C695" s="51" t="s">
        <v>363</v>
      </c>
      <c r="D695" s="52">
        <v>24748</v>
      </c>
      <c r="E695" s="52">
        <v>464689</v>
      </c>
      <c r="F695" s="53">
        <v>45977</v>
      </c>
      <c r="G695" s="54">
        <v>9.8941443000000007</v>
      </c>
    </row>
    <row r="696" spans="1:7">
      <c r="A696" s="51" t="s">
        <v>973</v>
      </c>
      <c r="B696" s="51" t="s">
        <v>972</v>
      </c>
      <c r="C696" s="51" t="s">
        <v>363</v>
      </c>
      <c r="D696" s="52">
        <v>33303</v>
      </c>
      <c r="E696" s="52">
        <v>552300</v>
      </c>
      <c r="F696" s="53">
        <v>61479</v>
      </c>
      <c r="G696" s="54">
        <v>11.131449999999999</v>
      </c>
    </row>
    <row r="697" spans="1:7">
      <c r="A697" s="51" t="s">
        <v>974</v>
      </c>
      <c r="B697" s="51" t="s">
        <v>972</v>
      </c>
      <c r="C697" s="51" t="s">
        <v>363</v>
      </c>
      <c r="D697" s="52">
        <v>13063</v>
      </c>
      <c r="E697" s="52">
        <v>217097</v>
      </c>
      <c r="F697" s="53">
        <v>29247.7</v>
      </c>
      <c r="G697" s="54">
        <v>13.472181000000001</v>
      </c>
    </row>
    <row r="698" spans="1:7">
      <c r="A698" s="51" t="s">
        <v>425</v>
      </c>
      <c r="B698" s="51" t="s">
        <v>972</v>
      </c>
      <c r="C698" s="51" t="s">
        <v>363</v>
      </c>
      <c r="D698" s="52">
        <v>12339</v>
      </c>
      <c r="E698" s="52">
        <v>143364</v>
      </c>
      <c r="F698" s="53">
        <v>14228</v>
      </c>
      <c r="G698" s="54">
        <v>9.9243883000000004</v>
      </c>
    </row>
    <row r="699" spans="1:7">
      <c r="A699" s="51" t="s">
        <v>975</v>
      </c>
      <c r="B699" s="51" t="s">
        <v>972</v>
      </c>
      <c r="C699" s="51" t="s">
        <v>363</v>
      </c>
      <c r="D699" s="52">
        <v>11040</v>
      </c>
      <c r="E699" s="52">
        <v>324589</v>
      </c>
      <c r="F699" s="53">
        <v>29119</v>
      </c>
      <c r="G699" s="54">
        <v>8.9710371999999996</v>
      </c>
    </row>
    <row r="700" spans="1:7">
      <c r="A700" s="51" t="s">
        <v>976</v>
      </c>
      <c r="B700" s="51" t="s">
        <v>972</v>
      </c>
      <c r="C700" s="51" t="s">
        <v>363</v>
      </c>
      <c r="D700" s="52">
        <v>27660</v>
      </c>
      <c r="E700" s="52">
        <v>1675140</v>
      </c>
      <c r="F700" s="53">
        <v>112246</v>
      </c>
      <c r="G700" s="54">
        <v>6.7006937000000004</v>
      </c>
    </row>
    <row r="701" spans="1:7">
      <c r="A701" s="51" t="s">
        <v>977</v>
      </c>
      <c r="B701" s="51" t="s">
        <v>972</v>
      </c>
      <c r="C701" s="51" t="s">
        <v>365</v>
      </c>
      <c r="D701" s="52">
        <v>117302</v>
      </c>
      <c r="E701" s="52">
        <v>2913253</v>
      </c>
      <c r="F701" s="53">
        <v>255412</v>
      </c>
      <c r="G701" s="54">
        <v>8.7672439999999998</v>
      </c>
    </row>
    <row r="702" spans="1:7">
      <c r="A702" s="51" t="s">
        <v>978</v>
      </c>
      <c r="B702" s="51" t="s">
        <v>972</v>
      </c>
      <c r="C702" s="51" t="s">
        <v>365</v>
      </c>
      <c r="D702" s="52">
        <v>7909</v>
      </c>
      <c r="E702" s="52">
        <v>283822</v>
      </c>
      <c r="F702" s="53">
        <v>25529</v>
      </c>
      <c r="G702" s="54">
        <v>8.9947219999999994</v>
      </c>
    </row>
    <row r="703" spans="1:7">
      <c r="A703" s="51" t="s">
        <v>979</v>
      </c>
      <c r="B703" s="51" t="s">
        <v>972</v>
      </c>
      <c r="C703" s="51" t="s">
        <v>365</v>
      </c>
      <c r="D703" s="52">
        <v>51307</v>
      </c>
      <c r="E703" s="52">
        <v>1127707</v>
      </c>
      <c r="F703" s="53">
        <v>117913</v>
      </c>
      <c r="G703" s="54">
        <v>10.455996000000001</v>
      </c>
    </row>
    <row r="704" spans="1:7">
      <c r="A704" s="51" t="s">
        <v>980</v>
      </c>
      <c r="B704" s="51" t="s">
        <v>972</v>
      </c>
      <c r="C704" s="51" t="s">
        <v>365</v>
      </c>
      <c r="D704" s="52">
        <v>7781</v>
      </c>
      <c r="E704" s="52">
        <v>219999</v>
      </c>
      <c r="F704" s="53">
        <v>21172.7</v>
      </c>
      <c r="G704" s="54">
        <v>9.6239983000000002</v>
      </c>
    </row>
    <row r="705" spans="1:7">
      <c r="A705" s="51" t="s">
        <v>981</v>
      </c>
      <c r="B705" s="51" t="s">
        <v>972</v>
      </c>
      <c r="C705" s="51" t="s">
        <v>365</v>
      </c>
      <c r="D705" s="52">
        <v>8771</v>
      </c>
      <c r="E705" s="52">
        <v>227505</v>
      </c>
      <c r="F705" s="53">
        <v>22198.2</v>
      </c>
      <c r="G705" s="54">
        <v>9.7572361000000001</v>
      </c>
    </row>
    <row r="706" spans="1:7">
      <c r="A706" s="51" t="s">
        <v>982</v>
      </c>
      <c r="B706" s="51" t="s">
        <v>972</v>
      </c>
      <c r="C706" s="51" t="s">
        <v>365</v>
      </c>
      <c r="D706" s="52">
        <v>59709</v>
      </c>
      <c r="E706" s="52">
        <v>951368</v>
      </c>
      <c r="F706" s="53">
        <v>116378.9</v>
      </c>
      <c r="G706" s="54">
        <v>12.232794999999999</v>
      </c>
    </row>
    <row r="707" spans="1:7">
      <c r="A707" s="51" t="s">
        <v>983</v>
      </c>
      <c r="B707" s="51" t="s">
        <v>972</v>
      </c>
      <c r="C707" s="51" t="s">
        <v>365</v>
      </c>
      <c r="D707" s="52">
        <v>10095</v>
      </c>
      <c r="E707" s="52">
        <v>187043</v>
      </c>
      <c r="F707" s="53">
        <v>20130.599999999999</v>
      </c>
      <c r="G707" s="54">
        <v>10.762551999999999</v>
      </c>
    </row>
    <row r="708" spans="1:7">
      <c r="A708" s="51" t="s">
        <v>984</v>
      </c>
      <c r="B708" s="51" t="s">
        <v>972</v>
      </c>
      <c r="C708" s="51" t="s">
        <v>365</v>
      </c>
      <c r="D708" s="52">
        <v>7212</v>
      </c>
      <c r="E708" s="52">
        <v>237690</v>
      </c>
      <c r="F708" s="53">
        <v>23940</v>
      </c>
      <c r="G708" s="54">
        <v>10.071942</v>
      </c>
    </row>
    <row r="709" spans="1:7">
      <c r="A709" s="51" t="s">
        <v>985</v>
      </c>
      <c r="B709" s="51" t="s">
        <v>972</v>
      </c>
      <c r="C709" s="51" t="s">
        <v>365</v>
      </c>
      <c r="D709" s="52">
        <v>4738</v>
      </c>
      <c r="E709" s="52">
        <v>213517</v>
      </c>
      <c r="F709" s="53">
        <v>19392.5</v>
      </c>
      <c r="G709" s="54">
        <v>9.0824149999999992</v>
      </c>
    </row>
    <row r="710" spans="1:7">
      <c r="A710" s="51" t="s">
        <v>986</v>
      </c>
      <c r="B710" s="51" t="s">
        <v>972</v>
      </c>
      <c r="C710" s="51" t="s">
        <v>365</v>
      </c>
      <c r="D710" s="52">
        <v>9592</v>
      </c>
      <c r="E710" s="52">
        <v>332032</v>
      </c>
      <c r="F710" s="53">
        <v>30221</v>
      </c>
      <c r="G710" s="54">
        <v>9.1018336000000009</v>
      </c>
    </row>
    <row r="711" spans="1:7">
      <c r="A711" s="51" t="s">
        <v>987</v>
      </c>
      <c r="B711" s="51" t="s">
        <v>972</v>
      </c>
      <c r="C711" s="51" t="s">
        <v>365</v>
      </c>
      <c r="D711" s="52">
        <v>9622</v>
      </c>
      <c r="E711" s="52">
        <v>291302</v>
      </c>
      <c r="F711" s="53">
        <v>25782</v>
      </c>
      <c r="G711" s="54">
        <v>8.8506085999999993</v>
      </c>
    </row>
    <row r="712" spans="1:7">
      <c r="A712" s="51" t="s">
        <v>988</v>
      </c>
      <c r="B712" s="51" t="s">
        <v>972</v>
      </c>
      <c r="C712" s="51" t="s">
        <v>365</v>
      </c>
      <c r="D712" s="52">
        <v>8676</v>
      </c>
      <c r="E712" s="52">
        <v>352828</v>
      </c>
      <c r="F712" s="53">
        <v>27280</v>
      </c>
      <c r="G712" s="54">
        <v>7.7318126999999999</v>
      </c>
    </row>
    <row r="713" spans="1:7">
      <c r="A713" s="51" t="s">
        <v>434</v>
      </c>
      <c r="B713" s="51" t="s">
        <v>972</v>
      </c>
      <c r="C713" s="51" t="s">
        <v>363</v>
      </c>
      <c r="D713" s="52">
        <v>53</v>
      </c>
      <c r="E713" s="52">
        <v>713</v>
      </c>
      <c r="F713" s="53">
        <v>92.2</v>
      </c>
      <c r="G713" s="54">
        <v>12.931276</v>
      </c>
    </row>
    <row r="714" spans="1:7">
      <c r="A714" s="51" t="s">
        <v>989</v>
      </c>
      <c r="B714" s="51" t="s">
        <v>972</v>
      </c>
      <c r="C714" s="51" t="s">
        <v>363</v>
      </c>
      <c r="D714" s="52">
        <v>31889</v>
      </c>
      <c r="E714" s="52">
        <v>444549</v>
      </c>
      <c r="F714" s="53">
        <v>52982</v>
      </c>
      <c r="G714" s="54">
        <v>11.918146</v>
      </c>
    </row>
    <row r="715" spans="1:7">
      <c r="A715" s="51" t="s">
        <v>990</v>
      </c>
      <c r="B715" s="51" t="s">
        <v>972</v>
      </c>
      <c r="C715" s="51" t="s">
        <v>363</v>
      </c>
      <c r="D715" s="52">
        <v>8129</v>
      </c>
      <c r="E715" s="52">
        <v>236130</v>
      </c>
      <c r="F715" s="53">
        <v>23190.2</v>
      </c>
      <c r="G715" s="54">
        <v>9.8209461000000005</v>
      </c>
    </row>
    <row r="716" spans="1:7">
      <c r="A716" s="51" t="s">
        <v>991</v>
      </c>
      <c r="B716" s="51" t="s">
        <v>972</v>
      </c>
      <c r="C716" s="51" t="s">
        <v>363</v>
      </c>
      <c r="D716" s="52">
        <v>20422</v>
      </c>
      <c r="E716" s="52">
        <v>302599</v>
      </c>
      <c r="F716" s="53">
        <v>33616.300000000003</v>
      </c>
      <c r="G716" s="54">
        <v>11.109190999999999</v>
      </c>
    </row>
    <row r="717" spans="1:7">
      <c r="A717" s="51" t="s">
        <v>992</v>
      </c>
      <c r="B717" s="51" t="s">
        <v>972</v>
      </c>
      <c r="C717" s="51" t="s">
        <v>363</v>
      </c>
      <c r="D717" s="52">
        <v>68214</v>
      </c>
      <c r="E717" s="52">
        <v>1323719</v>
      </c>
      <c r="F717" s="53">
        <v>119747</v>
      </c>
      <c r="G717" s="54">
        <v>9.0462553000000003</v>
      </c>
    </row>
    <row r="718" spans="1:7">
      <c r="A718" s="51" t="s">
        <v>437</v>
      </c>
      <c r="B718" s="51" t="s">
        <v>972</v>
      </c>
      <c r="C718" s="51" t="s">
        <v>360</v>
      </c>
      <c r="D718" s="52">
        <v>157395</v>
      </c>
      <c r="E718" s="52">
        <v>3975534</v>
      </c>
      <c r="F718" s="53">
        <v>453846.2</v>
      </c>
      <c r="G718" s="54">
        <v>11.415981</v>
      </c>
    </row>
    <row r="719" spans="1:7">
      <c r="A719" s="51" t="s">
        <v>789</v>
      </c>
      <c r="B719" s="51" t="s">
        <v>972</v>
      </c>
      <c r="C719" s="51" t="s">
        <v>360</v>
      </c>
      <c r="D719" s="52">
        <v>296549</v>
      </c>
      <c r="E719" s="52">
        <v>8053771</v>
      </c>
      <c r="F719" s="53">
        <v>860861.2</v>
      </c>
      <c r="G719" s="54">
        <v>10.688921000000001</v>
      </c>
    </row>
    <row r="720" spans="1:7">
      <c r="A720" s="51" t="s">
        <v>993</v>
      </c>
      <c r="B720" s="51" t="s">
        <v>972</v>
      </c>
      <c r="C720" s="51" t="s">
        <v>360</v>
      </c>
      <c r="D720" s="52">
        <v>331947</v>
      </c>
      <c r="E720" s="52">
        <v>7979927</v>
      </c>
      <c r="F720" s="53">
        <v>757429.6</v>
      </c>
      <c r="G720" s="54">
        <v>9.4916858000000008</v>
      </c>
    </row>
    <row r="721" spans="1:7">
      <c r="A721" s="51" t="s">
        <v>994</v>
      </c>
      <c r="B721" s="51" t="s">
        <v>972</v>
      </c>
      <c r="C721" s="51" t="s">
        <v>363</v>
      </c>
      <c r="D721" s="52">
        <v>13330</v>
      </c>
      <c r="E721" s="52">
        <v>285273</v>
      </c>
      <c r="F721" s="53">
        <v>29168.1</v>
      </c>
      <c r="G721" s="54">
        <v>10.224627</v>
      </c>
    </row>
    <row r="722" spans="1:7">
      <c r="A722" s="51" t="s">
        <v>995</v>
      </c>
      <c r="B722" s="51" t="s">
        <v>972</v>
      </c>
      <c r="C722" s="51" t="s">
        <v>363</v>
      </c>
      <c r="D722" s="52">
        <v>9902</v>
      </c>
      <c r="E722" s="52">
        <v>186853</v>
      </c>
      <c r="F722" s="53">
        <v>18169</v>
      </c>
      <c r="G722" s="54">
        <v>9.7236864999999995</v>
      </c>
    </row>
    <row r="723" spans="1:7">
      <c r="A723" s="51" t="s">
        <v>996</v>
      </c>
      <c r="B723" s="51" t="s">
        <v>972</v>
      </c>
      <c r="C723" s="51" t="s">
        <v>363</v>
      </c>
      <c r="D723" s="52">
        <v>24669</v>
      </c>
      <c r="E723" s="52">
        <v>396748</v>
      </c>
      <c r="F723" s="53">
        <v>43461.3</v>
      </c>
      <c r="G723" s="54">
        <v>10.954383999999999</v>
      </c>
    </row>
    <row r="724" spans="1:7">
      <c r="A724" s="51" t="s">
        <v>997</v>
      </c>
      <c r="B724" s="51" t="s">
        <v>972</v>
      </c>
      <c r="C724" s="51" t="s">
        <v>363</v>
      </c>
      <c r="D724" s="52">
        <v>30666</v>
      </c>
      <c r="E724" s="52">
        <v>535059</v>
      </c>
      <c r="F724" s="53">
        <v>58526.7</v>
      </c>
      <c r="G724" s="54">
        <v>10.938364</v>
      </c>
    </row>
    <row r="725" spans="1:7">
      <c r="A725" s="51" t="s">
        <v>998</v>
      </c>
      <c r="B725" s="51" t="s">
        <v>972</v>
      </c>
      <c r="C725" s="51" t="s">
        <v>363</v>
      </c>
      <c r="D725" s="52">
        <v>37531</v>
      </c>
      <c r="E725" s="52">
        <v>631731</v>
      </c>
      <c r="F725" s="53">
        <v>65689</v>
      </c>
      <c r="G725" s="54">
        <v>10.398255000000001</v>
      </c>
    </row>
    <row r="726" spans="1:7">
      <c r="A726" s="51" t="s">
        <v>999</v>
      </c>
      <c r="B726" s="51" t="s">
        <v>972</v>
      </c>
      <c r="C726" s="51" t="s">
        <v>363</v>
      </c>
      <c r="D726" s="52">
        <v>11374</v>
      </c>
      <c r="E726" s="52">
        <v>239510</v>
      </c>
      <c r="F726" s="53">
        <v>24612.5</v>
      </c>
      <c r="G726" s="54">
        <v>10.276189</v>
      </c>
    </row>
    <row r="727" spans="1:7">
      <c r="A727" s="51" t="s">
        <v>1000</v>
      </c>
      <c r="B727" s="51" t="s">
        <v>972</v>
      </c>
      <c r="C727" s="51" t="s">
        <v>363</v>
      </c>
      <c r="D727" s="52">
        <v>5430</v>
      </c>
      <c r="E727" s="52">
        <v>227116</v>
      </c>
      <c r="F727" s="53">
        <v>18187</v>
      </c>
      <c r="G727" s="54">
        <v>8.0078022000000004</v>
      </c>
    </row>
    <row r="728" spans="1:7">
      <c r="A728" s="51" t="s">
        <v>1001</v>
      </c>
      <c r="B728" s="51" t="s">
        <v>972</v>
      </c>
      <c r="C728" s="51" t="s">
        <v>363</v>
      </c>
      <c r="D728" s="52">
        <v>18131</v>
      </c>
      <c r="E728" s="52">
        <v>395081</v>
      </c>
      <c r="F728" s="53">
        <v>43124</v>
      </c>
      <c r="G728" s="54">
        <v>10.915229999999999</v>
      </c>
    </row>
    <row r="729" spans="1:7">
      <c r="A729" s="51" t="s">
        <v>1002</v>
      </c>
      <c r="B729" s="51" t="s">
        <v>972</v>
      </c>
      <c r="C729" s="51" t="s">
        <v>363</v>
      </c>
      <c r="D729" s="52">
        <v>16476</v>
      </c>
      <c r="E729" s="52">
        <v>289622</v>
      </c>
      <c r="F729" s="53">
        <v>34582</v>
      </c>
      <c r="G729" s="54">
        <v>11.940391</v>
      </c>
    </row>
    <row r="730" spans="1:7">
      <c r="A730" s="51" t="s">
        <v>1003</v>
      </c>
      <c r="B730" s="51" t="s">
        <v>972</v>
      </c>
      <c r="C730" s="51" t="s">
        <v>363</v>
      </c>
      <c r="D730" s="52">
        <v>40179</v>
      </c>
      <c r="E730" s="52">
        <v>681472</v>
      </c>
      <c r="F730" s="53">
        <v>68823</v>
      </c>
      <c r="G730" s="54">
        <v>10.099168000000001</v>
      </c>
    </row>
    <row r="731" spans="1:7">
      <c r="A731" s="51" t="s">
        <v>1004</v>
      </c>
      <c r="B731" s="51" t="s">
        <v>972</v>
      </c>
      <c r="C731" s="51" t="s">
        <v>363</v>
      </c>
      <c r="D731" s="52">
        <v>34066</v>
      </c>
      <c r="E731" s="52">
        <v>504752</v>
      </c>
      <c r="F731" s="53">
        <v>58549.5</v>
      </c>
      <c r="G731" s="54">
        <v>11.599657000000001</v>
      </c>
    </row>
    <row r="732" spans="1:7">
      <c r="A732" s="51" t="s">
        <v>1005</v>
      </c>
      <c r="B732" s="51" t="s">
        <v>972</v>
      </c>
      <c r="C732" s="51" t="s">
        <v>363</v>
      </c>
      <c r="D732" s="52">
        <v>25226</v>
      </c>
      <c r="E732" s="52">
        <v>461253</v>
      </c>
      <c r="F732" s="53">
        <v>53121</v>
      </c>
      <c r="G732" s="54">
        <v>11.516673000000001</v>
      </c>
    </row>
    <row r="733" spans="1:7">
      <c r="A733" s="51" t="s">
        <v>1006</v>
      </c>
      <c r="B733" s="51" t="s">
        <v>972</v>
      </c>
      <c r="C733" s="51" t="s">
        <v>363</v>
      </c>
      <c r="D733" s="52">
        <v>16019</v>
      </c>
      <c r="E733" s="52">
        <v>329759</v>
      </c>
      <c r="F733" s="53">
        <v>36166.9</v>
      </c>
      <c r="G733" s="54">
        <v>10.967676000000001</v>
      </c>
    </row>
    <row r="734" spans="1:7">
      <c r="A734" s="51" t="s">
        <v>1007</v>
      </c>
      <c r="B734" s="51" t="s">
        <v>972</v>
      </c>
      <c r="C734" s="51" t="s">
        <v>363</v>
      </c>
      <c r="D734" s="52">
        <v>42447</v>
      </c>
      <c r="E734" s="52">
        <v>579109</v>
      </c>
      <c r="F734" s="53">
        <v>62903</v>
      </c>
      <c r="G734" s="54">
        <v>10.862031</v>
      </c>
    </row>
    <row r="735" spans="1:7">
      <c r="A735" s="51" t="s">
        <v>476</v>
      </c>
      <c r="B735" s="51" t="s">
        <v>972</v>
      </c>
      <c r="C735" s="51" t="s">
        <v>457</v>
      </c>
      <c r="D735" s="52">
        <v>1</v>
      </c>
      <c r="E735" s="52">
        <v>8</v>
      </c>
      <c r="F735" s="53">
        <v>1.3</v>
      </c>
      <c r="G735" s="54">
        <v>16.25</v>
      </c>
    </row>
    <row r="736" spans="1:7">
      <c r="A736" s="51" t="s">
        <v>1008</v>
      </c>
      <c r="B736" s="51" t="s">
        <v>972</v>
      </c>
      <c r="C736" s="51" t="s">
        <v>363</v>
      </c>
      <c r="D736" s="52">
        <v>23314</v>
      </c>
      <c r="E736" s="52">
        <v>393450</v>
      </c>
      <c r="F736" s="53">
        <v>40549</v>
      </c>
      <c r="G736" s="54">
        <v>10.306011</v>
      </c>
    </row>
    <row r="737" spans="1:7">
      <c r="A737" s="51" t="s">
        <v>1009</v>
      </c>
      <c r="B737" s="51" t="s">
        <v>972</v>
      </c>
      <c r="C737" s="51" t="s">
        <v>360</v>
      </c>
      <c r="D737" s="52">
        <v>1235266</v>
      </c>
      <c r="E737" s="52">
        <v>30601887</v>
      </c>
      <c r="F737" s="53">
        <v>2674841</v>
      </c>
      <c r="G737" s="54">
        <v>8.7407713999999999</v>
      </c>
    </row>
    <row r="738" spans="1:7">
      <c r="A738" s="51" t="s">
        <v>1010</v>
      </c>
      <c r="B738" s="51" t="s">
        <v>972</v>
      </c>
      <c r="C738" s="51" t="s">
        <v>363</v>
      </c>
      <c r="D738" s="52">
        <v>18615</v>
      </c>
      <c r="E738" s="52">
        <v>372528</v>
      </c>
      <c r="F738" s="53">
        <v>31500</v>
      </c>
      <c r="G738" s="54">
        <v>8.4557401999999993</v>
      </c>
    </row>
    <row r="739" spans="1:7">
      <c r="A739" s="51" t="s">
        <v>1011</v>
      </c>
      <c r="B739" s="51" t="s">
        <v>972</v>
      </c>
      <c r="C739" s="51" t="s">
        <v>363</v>
      </c>
      <c r="D739" s="52">
        <v>14419</v>
      </c>
      <c r="E739" s="52">
        <v>267338</v>
      </c>
      <c r="F739" s="53">
        <v>28555</v>
      </c>
      <c r="G739" s="54">
        <v>10.681234999999999</v>
      </c>
    </row>
    <row r="740" spans="1:7">
      <c r="A740" s="51" t="s">
        <v>1012</v>
      </c>
      <c r="B740" s="51" t="s">
        <v>972</v>
      </c>
      <c r="C740" s="51" t="s">
        <v>363</v>
      </c>
      <c r="D740" s="52">
        <v>45252</v>
      </c>
      <c r="E740" s="52">
        <v>735483</v>
      </c>
      <c r="F740" s="53">
        <v>92839</v>
      </c>
      <c r="G740" s="54">
        <v>12.622861</v>
      </c>
    </row>
    <row r="741" spans="1:7">
      <c r="A741" s="51" t="s">
        <v>1013</v>
      </c>
      <c r="B741" s="51" t="s">
        <v>1014</v>
      </c>
      <c r="C741" s="51" t="s">
        <v>363</v>
      </c>
      <c r="D741" s="52">
        <v>49215</v>
      </c>
      <c r="E741" s="52">
        <v>1017732</v>
      </c>
      <c r="F741" s="53">
        <v>113613</v>
      </c>
      <c r="G741" s="54">
        <v>11.163351</v>
      </c>
    </row>
    <row r="742" spans="1:7">
      <c r="A742" s="51" t="s">
        <v>1015</v>
      </c>
      <c r="B742" s="51" t="s">
        <v>1014</v>
      </c>
      <c r="C742" s="51" t="s">
        <v>363</v>
      </c>
      <c r="D742" s="52">
        <v>18872</v>
      </c>
      <c r="E742" s="52">
        <v>561493</v>
      </c>
      <c r="F742" s="53">
        <v>51515</v>
      </c>
      <c r="G742" s="54">
        <v>9.1746469000000008</v>
      </c>
    </row>
    <row r="743" spans="1:7">
      <c r="A743" s="51" t="s">
        <v>1016</v>
      </c>
      <c r="B743" s="51" t="s">
        <v>1014</v>
      </c>
      <c r="C743" s="51" t="s">
        <v>363</v>
      </c>
      <c r="D743" s="52">
        <v>37431</v>
      </c>
      <c r="E743" s="52">
        <v>838912</v>
      </c>
      <c r="F743" s="53">
        <v>85660</v>
      </c>
      <c r="G743" s="54">
        <v>10.210845000000001</v>
      </c>
    </row>
    <row r="744" spans="1:7">
      <c r="A744" s="51" t="s">
        <v>1017</v>
      </c>
      <c r="B744" s="51" t="s">
        <v>1014</v>
      </c>
      <c r="C744" s="51" t="s">
        <v>365</v>
      </c>
      <c r="D744" s="52">
        <v>3306</v>
      </c>
      <c r="E744" s="52">
        <v>161870</v>
      </c>
      <c r="F744" s="53">
        <v>11973</v>
      </c>
      <c r="G744" s="54">
        <v>7.3966763000000002</v>
      </c>
    </row>
    <row r="745" spans="1:7">
      <c r="A745" s="51" t="s">
        <v>1018</v>
      </c>
      <c r="B745" s="51" t="s">
        <v>1014</v>
      </c>
      <c r="C745" s="51" t="s">
        <v>365</v>
      </c>
      <c r="D745" s="52">
        <v>4002</v>
      </c>
      <c r="E745" s="52">
        <v>120030</v>
      </c>
      <c r="F745" s="53">
        <v>12065</v>
      </c>
      <c r="G745" s="54">
        <v>10.051653999999999</v>
      </c>
    </row>
    <row r="746" spans="1:7">
      <c r="A746" s="51" t="s">
        <v>1019</v>
      </c>
      <c r="B746" s="51" t="s">
        <v>1014</v>
      </c>
      <c r="C746" s="51" t="s">
        <v>365</v>
      </c>
      <c r="D746" s="52">
        <v>12752</v>
      </c>
      <c r="E746" s="52">
        <v>337559</v>
      </c>
      <c r="F746" s="53">
        <v>34970</v>
      </c>
      <c r="G746" s="54">
        <v>10.359669999999999</v>
      </c>
    </row>
    <row r="747" spans="1:7">
      <c r="A747" s="51" t="s">
        <v>1020</v>
      </c>
      <c r="B747" s="51" t="s">
        <v>1014</v>
      </c>
      <c r="C747" s="51" t="s">
        <v>365</v>
      </c>
      <c r="D747" s="52">
        <v>11811</v>
      </c>
      <c r="E747" s="52">
        <v>214171</v>
      </c>
      <c r="F747" s="53">
        <v>24257</v>
      </c>
      <c r="G747" s="54">
        <v>11.325996999999999</v>
      </c>
    </row>
    <row r="748" spans="1:7">
      <c r="A748" s="51" t="s">
        <v>1021</v>
      </c>
      <c r="B748" s="51" t="s">
        <v>1014</v>
      </c>
      <c r="C748" s="51" t="s">
        <v>365</v>
      </c>
      <c r="D748" s="52">
        <v>1204</v>
      </c>
      <c r="E748" s="52">
        <v>23187</v>
      </c>
      <c r="F748" s="53">
        <v>2819</v>
      </c>
      <c r="G748" s="54">
        <v>12.157674999999999</v>
      </c>
    </row>
    <row r="749" spans="1:7">
      <c r="A749" s="51" t="s">
        <v>1022</v>
      </c>
      <c r="B749" s="51" t="s">
        <v>1014</v>
      </c>
      <c r="C749" s="51" t="s">
        <v>365</v>
      </c>
      <c r="D749" s="52">
        <v>10978</v>
      </c>
      <c r="E749" s="52">
        <v>307096</v>
      </c>
      <c r="F749" s="53">
        <v>28429</v>
      </c>
      <c r="G749" s="54">
        <v>9.2573658000000005</v>
      </c>
    </row>
    <row r="750" spans="1:7">
      <c r="A750" s="51" t="s">
        <v>1023</v>
      </c>
      <c r="B750" s="51" t="s">
        <v>1014</v>
      </c>
      <c r="C750" s="51" t="s">
        <v>365</v>
      </c>
      <c r="D750" s="52">
        <v>5334</v>
      </c>
      <c r="E750" s="52">
        <v>85658</v>
      </c>
      <c r="F750" s="53">
        <v>9741</v>
      </c>
      <c r="G750" s="54">
        <v>11.371968000000001</v>
      </c>
    </row>
    <row r="751" spans="1:7">
      <c r="A751" s="51" t="s">
        <v>1024</v>
      </c>
      <c r="B751" s="51" t="s">
        <v>1014</v>
      </c>
      <c r="C751" s="51" t="s">
        <v>365</v>
      </c>
      <c r="D751" s="52">
        <v>9870</v>
      </c>
      <c r="E751" s="52">
        <v>203360</v>
      </c>
      <c r="F751" s="53">
        <v>21236</v>
      </c>
      <c r="G751" s="54">
        <v>10.442565</v>
      </c>
    </row>
    <row r="752" spans="1:7">
      <c r="A752" s="51" t="s">
        <v>1025</v>
      </c>
      <c r="B752" s="51" t="s">
        <v>1014</v>
      </c>
      <c r="C752" s="51" t="s">
        <v>365</v>
      </c>
      <c r="D752" s="52">
        <v>3839</v>
      </c>
      <c r="E752" s="52">
        <v>103273</v>
      </c>
      <c r="F752" s="53">
        <v>10365</v>
      </c>
      <c r="G752" s="54">
        <v>10.036505</v>
      </c>
    </row>
    <row r="753" spans="1:7">
      <c r="A753" s="51" t="s">
        <v>1026</v>
      </c>
      <c r="B753" s="51" t="s">
        <v>1014</v>
      </c>
      <c r="C753" s="51" t="s">
        <v>365</v>
      </c>
      <c r="D753" s="52">
        <v>14058</v>
      </c>
      <c r="E753" s="52">
        <v>411604</v>
      </c>
      <c r="F753" s="53">
        <v>38363</v>
      </c>
      <c r="G753" s="54">
        <v>9.3203662000000005</v>
      </c>
    </row>
    <row r="754" spans="1:7">
      <c r="A754" s="51" t="s">
        <v>1027</v>
      </c>
      <c r="B754" s="51" t="s">
        <v>1014</v>
      </c>
      <c r="C754" s="51" t="s">
        <v>365</v>
      </c>
      <c r="D754" s="52">
        <v>15376</v>
      </c>
      <c r="E754" s="52">
        <v>577420</v>
      </c>
      <c r="F754" s="53">
        <v>48945</v>
      </c>
      <c r="G754" s="54">
        <v>8.4764988999999993</v>
      </c>
    </row>
    <row r="755" spans="1:7">
      <c r="A755" s="51" t="s">
        <v>1028</v>
      </c>
      <c r="B755" s="51" t="s">
        <v>1014</v>
      </c>
      <c r="C755" s="51" t="s">
        <v>365</v>
      </c>
      <c r="D755" s="52">
        <v>2044</v>
      </c>
      <c r="E755" s="52">
        <v>60938</v>
      </c>
      <c r="F755" s="53">
        <v>5049</v>
      </c>
      <c r="G755" s="54">
        <v>8.2854705000000006</v>
      </c>
    </row>
    <row r="756" spans="1:7">
      <c r="A756" s="51" t="s">
        <v>1029</v>
      </c>
      <c r="B756" s="51" t="s">
        <v>1014</v>
      </c>
      <c r="C756" s="51" t="s">
        <v>365</v>
      </c>
      <c r="D756" s="52">
        <v>3880</v>
      </c>
      <c r="E756" s="52">
        <v>81162</v>
      </c>
      <c r="F756" s="53">
        <v>9405</v>
      </c>
      <c r="G756" s="54">
        <v>11.587935</v>
      </c>
    </row>
    <row r="757" spans="1:7">
      <c r="A757" s="51" t="s">
        <v>1030</v>
      </c>
      <c r="B757" s="51" t="s">
        <v>1014</v>
      </c>
      <c r="C757" s="51" t="s">
        <v>363</v>
      </c>
      <c r="D757" s="52">
        <v>84605</v>
      </c>
      <c r="E757" s="52">
        <v>1735021</v>
      </c>
      <c r="F757" s="53">
        <v>190774</v>
      </c>
      <c r="G757" s="54">
        <v>10.995487000000001</v>
      </c>
    </row>
    <row r="758" spans="1:7">
      <c r="A758" s="51" t="s">
        <v>1031</v>
      </c>
      <c r="B758" s="51" t="s">
        <v>1014</v>
      </c>
      <c r="C758" s="51" t="s">
        <v>363</v>
      </c>
      <c r="D758" s="52">
        <v>28327</v>
      </c>
      <c r="E758" s="52">
        <v>455355</v>
      </c>
      <c r="F758" s="53">
        <v>57072</v>
      </c>
      <c r="G758" s="54">
        <v>12.533518000000001</v>
      </c>
    </row>
    <row r="759" spans="1:7">
      <c r="A759" s="51" t="s">
        <v>1032</v>
      </c>
      <c r="B759" s="51" t="s">
        <v>1014</v>
      </c>
      <c r="C759" s="51" t="s">
        <v>363</v>
      </c>
      <c r="D759" s="52">
        <v>39727</v>
      </c>
      <c r="E759" s="52">
        <v>774288</v>
      </c>
      <c r="F759" s="53">
        <v>87886.7</v>
      </c>
      <c r="G759" s="54">
        <v>11.350647</v>
      </c>
    </row>
    <row r="760" spans="1:7">
      <c r="A760" s="51" t="s">
        <v>1033</v>
      </c>
      <c r="B760" s="51" t="s">
        <v>1014</v>
      </c>
      <c r="C760" s="51" t="s">
        <v>363</v>
      </c>
      <c r="D760" s="52">
        <v>12947</v>
      </c>
      <c r="E760" s="52">
        <v>209480</v>
      </c>
      <c r="F760" s="53">
        <v>26477</v>
      </c>
      <c r="G760" s="54">
        <v>12.639393</v>
      </c>
    </row>
    <row r="761" spans="1:7">
      <c r="A761" s="51" t="s">
        <v>1034</v>
      </c>
      <c r="B761" s="51" t="s">
        <v>1014</v>
      </c>
      <c r="C761" s="51" t="s">
        <v>360</v>
      </c>
      <c r="D761" s="52">
        <v>453497</v>
      </c>
      <c r="E761" s="52">
        <v>12401873</v>
      </c>
      <c r="F761" s="53">
        <v>1106309.3999999999</v>
      </c>
      <c r="G761" s="54">
        <v>8.9205026000000007</v>
      </c>
    </row>
    <row r="762" spans="1:7">
      <c r="A762" s="51" t="s">
        <v>1035</v>
      </c>
      <c r="B762" s="51" t="s">
        <v>1014</v>
      </c>
      <c r="C762" s="51" t="s">
        <v>365</v>
      </c>
      <c r="D762" s="52">
        <v>9230</v>
      </c>
      <c r="E762" s="52">
        <v>262828</v>
      </c>
      <c r="F762" s="53">
        <v>24752.2</v>
      </c>
      <c r="G762" s="54">
        <v>9.4176420000000007</v>
      </c>
    </row>
    <row r="763" spans="1:7">
      <c r="A763" s="51" t="s">
        <v>1036</v>
      </c>
      <c r="B763" s="51" t="s">
        <v>1014</v>
      </c>
      <c r="C763" s="51" t="s">
        <v>365</v>
      </c>
      <c r="D763" s="52">
        <v>3432</v>
      </c>
      <c r="E763" s="52">
        <v>120573</v>
      </c>
      <c r="F763" s="53">
        <v>10309</v>
      </c>
      <c r="G763" s="54">
        <v>8.5500070000000008</v>
      </c>
    </row>
    <row r="764" spans="1:7">
      <c r="A764" s="51" t="s">
        <v>1037</v>
      </c>
      <c r="B764" s="51" t="s">
        <v>1014</v>
      </c>
      <c r="C764" s="51" t="s">
        <v>363</v>
      </c>
      <c r="D764" s="52">
        <v>32466</v>
      </c>
      <c r="E764" s="52">
        <v>621544</v>
      </c>
      <c r="F764" s="53">
        <v>72959</v>
      </c>
      <c r="G764" s="54">
        <v>11.738348</v>
      </c>
    </row>
    <row r="765" spans="1:7">
      <c r="A765" s="51" t="s">
        <v>1038</v>
      </c>
      <c r="B765" s="51" t="s">
        <v>1014</v>
      </c>
      <c r="C765" s="51" t="s">
        <v>360</v>
      </c>
      <c r="D765" s="52">
        <v>189483</v>
      </c>
      <c r="E765" s="52">
        <v>9128910</v>
      </c>
      <c r="F765" s="53">
        <v>820568</v>
      </c>
      <c r="G765" s="54">
        <v>8.9886744000000007</v>
      </c>
    </row>
    <row r="766" spans="1:7">
      <c r="A766" s="51" t="s">
        <v>1039</v>
      </c>
      <c r="B766" s="51" t="s">
        <v>1014</v>
      </c>
      <c r="C766" s="51" t="s">
        <v>363</v>
      </c>
      <c r="D766" s="52">
        <v>11366</v>
      </c>
      <c r="E766" s="52">
        <v>195495</v>
      </c>
      <c r="F766" s="53">
        <v>22495</v>
      </c>
      <c r="G766" s="54">
        <v>11.506688</v>
      </c>
    </row>
    <row r="767" spans="1:7">
      <c r="A767" s="51" t="s">
        <v>1040</v>
      </c>
      <c r="B767" s="51" t="s">
        <v>1014</v>
      </c>
      <c r="C767" s="51" t="s">
        <v>363</v>
      </c>
      <c r="D767" s="52">
        <v>15973</v>
      </c>
      <c r="E767" s="52">
        <v>296087</v>
      </c>
      <c r="F767" s="53">
        <v>34028</v>
      </c>
      <c r="G767" s="54">
        <v>11.492568</v>
      </c>
    </row>
    <row r="768" spans="1:7">
      <c r="A768" s="51" t="s">
        <v>1041</v>
      </c>
      <c r="B768" s="51" t="s">
        <v>1014</v>
      </c>
      <c r="C768" s="51" t="s">
        <v>363</v>
      </c>
      <c r="D768" s="52">
        <v>27704</v>
      </c>
      <c r="E768" s="52">
        <v>628235</v>
      </c>
      <c r="F768" s="53">
        <v>64536</v>
      </c>
      <c r="G768" s="54">
        <v>10.272589</v>
      </c>
    </row>
    <row r="769" spans="1:7">
      <c r="A769" s="51" t="s">
        <v>1042</v>
      </c>
      <c r="B769" s="51" t="s">
        <v>1014</v>
      </c>
      <c r="C769" s="51" t="s">
        <v>363</v>
      </c>
      <c r="D769" s="52">
        <v>33138</v>
      </c>
      <c r="E769" s="52">
        <v>1061075</v>
      </c>
      <c r="F769" s="53">
        <v>104144</v>
      </c>
      <c r="G769" s="54">
        <v>9.8149517999999993</v>
      </c>
    </row>
    <row r="770" spans="1:7">
      <c r="A770" s="51" t="s">
        <v>1043</v>
      </c>
      <c r="B770" s="51" t="s">
        <v>1014</v>
      </c>
      <c r="C770" s="51" t="s">
        <v>363</v>
      </c>
      <c r="D770" s="52">
        <v>51145</v>
      </c>
      <c r="E770" s="52">
        <v>1004192</v>
      </c>
      <c r="F770" s="53">
        <v>120637</v>
      </c>
      <c r="G770" s="54">
        <v>12.013339999999999</v>
      </c>
    </row>
    <row r="771" spans="1:7">
      <c r="A771" s="51" t="s">
        <v>1044</v>
      </c>
      <c r="B771" s="51" t="s">
        <v>1014</v>
      </c>
      <c r="C771" s="51" t="s">
        <v>363</v>
      </c>
      <c r="D771" s="52">
        <v>19868</v>
      </c>
      <c r="E771" s="52">
        <v>402731</v>
      </c>
      <c r="F771" s="53">
        <v>44747</v>
      </c>
      <c r="G771" s="54">
        <v>11.110889999999999</v>
      </c>
    </row>
    <row r="772" spans="1:7">
      <c r="A772" s="51" t="s">
        <v>1045</v>
      </c>
      <c r="B772" s="51" t="s">
        <v>1014</v>
      </c>
      <c r="C772" s="51" t="s">
        <v>363</v>
      </c>
      <c r="D772" s="52">
        <v>13901</v>
      </c>
      <c r="E772" s="52">
        <v>325089</v>
      </c>
      <c r="F772" s="53">
        <v>29966</v>
      </c>
      <c r="G772" s="54">
        <v>9.2177834000000001</v>
      </c>
    </row>
    <row r="773" spans="1:7">
      <c r="A773" s="51" t="s">
        <v>415</v>
      </c>
      <c r="B773" s="51" t="s">
        <v>1014</v>
      </c>
      <c r="C773" s="51" t="s">
        <v>363</v>
      </c>
      <c r="D773" s="52">
        <v>75645</v>
      </c>
      <c r="E773" s="52">
        <v>1354954</v>
      </c>
      <c r="F773" s="53">
        <v>151785.70000000001</v>
      </c>
      <c r="G773" s="54">
        <v>11.202277</v>
      </c>
    </row>
    <row r="774" spans="1:7">
      <c r="A774" s="51" t="s">
        <v>1046</v>
      </c>
      <c r="B774" s="51" t="s">
        <v>1014</v>
      </c>
      <c r="C774" s="51" t="s">
        <v>363</v>
      </c>
      <c r="D774" s="52">
        <v>68427</v>
      </c>
      <c r="E774" s="52">
        <v>1780932</v>
      </c>
      <c r="F774" s="53">
        <v>188862</v>
      </c>
      <c r="G774" s="54">
        <v>10.604672000000001</v>
      </c>
    </row>
    <row r="775" spans="1:7">
      <c r="A775" s="51" t="s">
        <v>1047</v>
      </c>
      <c r="B775" s="51" t="s">
        <v>1014</v>
      </c>
      <c r="C775" s="51" t="s">
        <v>363</v>
      </c>
      <c r="D775" s="52">
        <v>25289</v>
      </c>
      <c r="E775" s="52">
        <v>448277</v>
      </c>
      <c r="F775" s="53">
        <v>52161.9</v>
      </c>
      <c r="G775" s="54">
        <v>11.636087</v>
      </c>
    </row>
    <row r="776" spans="1:7">
      <c r="A776" s="51" t="s">
        <v>1048</v>
      </c>
      <c r="B776" s="51" t="s">
        <v>1014</v>
      </c>
      <c r="C776" s="51" t="s">
        <v>363</v>
      </c>
      <c r="D776" s="52">
        <v>27806</v>
      </c>
      <c r="E776" s="52">
        <v>641334</v>
      </c>
      <c r="F776" s="53">
        <v>68583</v>
      </c>
      <c r="G776" s="54">
        <v>10.693804</v>
      </c>
    </row>
    <row r="777" spans="1:7">
      <c r="A777" s="51" t="s">
        <v>419</v>
      </c>
      <c r="B777" s="51" t="s">
        <v>1014</v>
      </c>
      <c r="C777" s="51" t="s">
        <v>420</v>
      </c>
      <c r="D777" s="52">
        <v>8</v>
      </c>
      <c r="E777" s="52">
        <v>4438883</v>
      </c>
      <c r="F777" s="53">
        <v>136781.6</v>
      </c>
      <c r="G777" s="54">
        <v>3.0814419000000002</v>
      </c>
    </row>
    <row r="778" spans="1:7">
      <c r="A778" s="51" t="s">
        <v>1049</v>
      </c>
      <c r="B778" s="51" t="s">
        <v>1014</v>
      </c>
      <c r="C778" s="51" t="s">
        <v>363</v>
      </c>
      <c r="D778" s="52">
        <v>13925</v>
      </c>
      <c r="E778" s="52">
        <v>324268</v>
      </c>
      <c r="F778" s="53">
        <v>34076</v>
      </c>
      <c r="G778" s="54">
        <v>10.508592</v>
      </c>
    </row>
    <row r="779" spans="1:7">
      <c r="A779" s="51" t="s">
        <v>1050</v>
      </c>
      <c r="B779" s="51" t="s">
        <v>1014</v>
      </c>
      <c r="C779" s="51" t="s">
        <v>363</v>
      </c>
      <c r="D779" s="52">
        <v>13619</v>
      </c>
      <c r="E779" s="52">
        <v>269347</v>
      </c>
      <c r="F779" s="53">
        <v>29165</v>
      </c>
      <c r="G779" s="54">
        <v>10.82804</v>
      </c>
    </row>
    <row r="780" spans="1:7">
      <c r="A780" s="51" t="s">
        <v>1051</v>
      </c>
      <c r="B780" s="51" t="s">
        <v>1014</v>
      </c>
      <c r="C780" s="51" t="s">
        <v>363</v>
      </c>
      <c r="D780" s="52">
        <v>44565</v>
      </c>
      <c r="E780" s="52">
        <v>1069463</v>
      </c>
      <c r="F780" s="53">
        <v>107922</v>
      </c>
      <c r="G780" s="54">
        <v>10.091233000000001</v>
      </c>
    </row>
    <row r="781" spans="1:7">
      <c r="A781" s="51" t="s">
        <v>1052</v>
      </c>
      <c r="B781" s="51" t="s">
        <v>1014</v>
      </c>
      <c r="C781" s="51" t="s">
        <v>363</v>
      </c>
      <c r="D781" s="52">
        <v>10309</v>
      </c>
      <c r="E781" s="52">
        <v>560721</v>
      </c>
      <c r="F781" s="53">
        <v>48332</v>
      </c>
      <c r="G781" s="54">
        <v>8.6196164999999993</v>
      </c>
    </row>
    <row r="782" spans="1:7">
      <c r="A782" s="51" t="s">
        <v>693</v>
      </c>
      <c r="B782" s="51" t="s">
        <v>1053</v>
      </c>
      <c r="C782" s="51" t="s">
        <v>360</v>
      </c>
      <c r="D782" s="52">
        <v>31</v>
      </c>
      <c r="E782" s="52">
        <v>1023</v>
      </c>
      <c r="F782" s="53">
        <v>88.1</v>
      </c>
      <c r="G782" s="54">
        <v>8.6119257000000005</v>
      </c>
    </row>
    <row r="783" spans="1:7">
      <c r="A783" s="51" t="s">
        <v>1054</v>
      </c>
      <c r="B783" s="51" t="s">
        <v>1053</v>
      </c>
      <c r="C783" s="51" t="s">
        <v>360</v>
      </c>
      <c r="D783" s="52">
        <v>40</v>
      </c>
      <c r="E783" s="52">
        <v>146403</v>
      </c>
      <c r="F783" s="53">
        <v>9634</v>
      </c>
      <c r="G783" s="54">
        <v>6.5804662</v>
      </c>
    </row>
    <row r="784" spans="1:7">
      <c r="A784" s="51" t="s">
        <v>696</v>
      </c>
      <c r="B784" s="51" t="s">
        <v>1053</v>
      </c>
      <c r="C784" s="51" t="s">
        <v>363</v>
      </c>
      <c r="D784" s="52">
        <v>1999</v>
      </c>
      <c r="E784" s="52">
        <v>52976</v>
      </c>
      <c r="F784" s="53">
        <v>4641</v>
      </c>
      <c r="G784" s="54">
        <v>8.7605708</v>
      </c>
    </row>
    <row r="785" spans="1:7">
      <c r="A785" s="51" t="s">
        <v>1055</v>
      </c>
      <c r="B785" s="51" t="s">
        <v>1053</v>
      </c>
      <c r="C785" s="51" t="s">
        <v>363</v>
      </c>
      <c r="D785" s="52">
        <v>6531</v>
      </c>
      <c r="E785" s="52">
        <v>232808</v>
      </c>
      <c r="F785" s="53">
        <v>26489.9</v>
      </c>
      <c r="G785" s="54">
        <v>11.378432</v>
      </c>
    </row>
    <row r="786" spans="1:7">
      <c r="A786" s="51" t="s">
        <v>1056</v>
      </c>
      <c r="B786" s="51" t="s">
        <v>1053</v>
      </c>
      <c r="C786" s="51" t="s">
        <v>363</v>
      </c>
      <c r="D786" s="52">
        <v>68923</v>
      </c>
      <c r="E786" s="52">
        <v>1430840</v>
      </c>
      <c r="F786" s="53">
        <v>118868.3</v>
      </c>
      <c r="G786" s="54">
        <v>8.3075884999999996</v>
      </c>
    </row>
    <row r="787" spans="1:7">
      <c r="A787" s="51" t="s">
        <v>1057</v>
      </c>
      <c r="B787" s="51" t="s">
        <v>1053</v>
      </c>
      <c r="C787" s="51" t="s">
        <v>363</v>
      </c>
      <c r="D787" s="52">
        <v>5093</v>
      </c>
      <c r="E787" s="52">
        <v>186077</v>
      </c>
      <c r="F787" s="53">
        <v>19603</v>
      </c>
      <c r="G787" s="54">
        <v>10.534886</v>
      </c>
    </row>
    <row r="788" spans="1:7">
      <c r="A788" s="51" t="s">
        <v>1058</v>
      </c>
      <c r="B788" s="51" t="s">
        <v>1053</v>
      </c>
      <c r="C788" s="51" t="s">
        <v>363</v>
      </c>
      <c r="D788" s="52">
        <v>116</v>
      </c>
      <c r="E788" s="52">
        <v>711</v>
      </c>
      <c r="F788" s="53">
        <v>83.7</v>
      </c>
      <c r="G788" s="54">
        <v>11.772152</v>
      </c>
    </row>
    <row r="789" spans="1:7">
      <c r="A789" s="51" t="s">
        <v>701</v>
      </c>
      <c r="B789" s="51" t="s">
        <v>1053</v>
      </c>
      <c r="C789" s="51" t="s">
        <v>363</v>
      </c>
      <c r="D789" s="52">
        <v>15459</v>
      </c>
      <c r="E789" s="52">
        <v>238302</v>
      </c>
      <c r="F789" s="53">
        <v>23155.5</v>
      </c>
      <c r="G789" s="54">
        <v>9.7168718999999992</v>
      </c>
    </row>
    <row r="790" spans="1:7">
      <c r="A790" s="51" t="s">
        <v>1059</v>
      </c>
      <c r="B790" s="51" t="s">
        <v>1053</v>
      </c>
      <c r="C790" s="51" t="s">
        <v>360</v>
      </c>
      <c r="D790" s="52">
        <v>25616</v>
      </c>
      <c r="E790" s="52">
        <v>738083</v>
      </c>
      <c r="F790" s="53">
        <v>65729</v>
      </c>
      <c r="G790" s="54">
        <v>8.905367</v>
      </c>
    </row>
    <row r="791" spans="1:7">
      <c r="A791" s="51" t="s">
        <v>1060</v>
      </c>
      <c r="B791" s="51" t="s">
        <v>1053</v>
      </c>
      <c r="C791" s="51" t="s">
        <v>360</v>
      </c>
      <c r="D791" s="52">
        <v>382555</v>
      </c>
      <c r="E791" s="52">
        <v>5946918</v>
      </c>
      <c r="F791" s="53">
        <v>702441.4</v>
      </c>
      <c r="G791" s="54">
        <v>11.811856000000001</v>
      </c>
    </row>
    <row r="792" spans="1:7">
      <c r="A792" s="51" t="s">
        <v>702</v>
      </c>
      <c r="B792" s="51" t="s">
        <v>1053</v>
      </c>
      <c r="C792" s="51" t="s">
        <v>363</v>
      </c>
      <c r="D792" s="52">
        <v>4694</v>
      </c>
      <c r="E792" s="52">
        <v>57423</v>
      </c>
      <c r="F792" s="53">
        <v>6745</v>
      </c>
      <c r="G792" s="54">
        <v>11.746164</v>
      </c>
    </row>
    <row r="793" spans="1:7">
      <c r="A793" s="51" t="s">
        <v>1061</v>
      </c>
      <c r="B793" s="51" t="s">
        <v>1053</v>
      </c>
      <c r="C793" s="51" t="s">
        <v>363</v>
      </c>
      <c r="D793" s="52">
        <v>174</v>
      </c>
      <c r="E793" s="52">
        <v>85482</v>
      </c>
      <c r="F793" s="53">
        <v>5620.7</v>
      </c>
      <c r="G793" s="54">
        <v>6.5753024</v>
      </c>
    </row>
    <row r="794" spans="1:7">
      <c r="A794" s="51" t="s">
        <v>1062</v>
      </c>
      <c r="B794" s="51" t="s">
        <v>1053</v>
      </c>
      <c r="C794" s="51" t="s">
        <v>420</v>
      </c>
      <c r="D794" s="52">
        <v>21669</v>
      </c>
      <c r="E794" s="52">
        <v>375037</v>
      </c>
      <c r="F794" s="53">
        <v>24696.799999999999</v>
      </c>
      <c r="G794" s="54">
        <v>6.5851635999999996</v>
      </c>
    </row>
    <row r="795" spans="1:7">
      <c r="A795" s="51" t="s">
        <v>484</v>
      </c>
      <c r="B795" s="51" t="s">
        <v>1053</v>
      </c>
      <c r="C795" s="51" t="s">
        <v>420</v>
      </c>
      <c r="D795" s="52">
        <v>15</v>
      </c>
      <c r="E795" s="52">
        <v>128306</v>
      </c>
      <c r="F795" s="53">
        <v>2458.4</v>
      </c>
      <c r="G795" s="54">
        <v>1.9160444999999999</v>
      </c>
    </row>
    <row r="796" spans="1:7">
      <c r="A796" s="51" t="s">
        <v>1063</v>
      </c>
      <c r="B796" s="51" t="s">
        <v>1053</v>
      </c>
      <c r="C796" s="51" t="s">
        <v>363</v>
      </c>
      <c r="D796" s="52">
        <v>21103</v>
      </c>
      <c r="E796" s="52">
        <v>289405</v>
      </c>
      <c r="F796" s="53">
        <v>36063</v>
      </c>
      <c r="G796" s="54">
        <v>12.461084</v>
      </c>
    </row>
    <row r="797" spans="1:7">
      <c r="A797" s="51" t="s">
        <v>1064</v>
      </c>
      <c r="B797" s="51" t="s">
        <v>1065</v>
      </c>
      <c r="C797" s="51" t="s">
        <v>363</v>
      </c>
      <c r="D797" s="52">
        <v>13259</v>
      </c>
      <c r="E797" s="52">
        <v>213955</v>
      </c>
      <c r="F797" s="53">
        <v>28479</v>
      </c>
      <c r="G797" s="54">
        <v>13.310743</v>
      </c>
    </row>
    <row r="798" spans="1:7">
      <c r="A798" s="51" t="s">
        <v>1066</v>
      </c>
      <c r="B798" s="51" t="s">
        <v>1065</v>
      </c>
      <c r="C798" s="51" t="s">
        <v>363</v>
      </c>
      <c r="D798" s="52">
        <v>77549</v>
      </c>
      <c r="E798" s="52">
        <v>1076189</v>
      </c>
      <c r="F798" s="53">
        <v>129559</v>
      </c>
      <c r="G798" s="54">
        <v>12.038684999999999</v>
      </c>
    </row>
    <row r="799" spans="1:7">
      <c r="A799" s="51" t="s">
        <v>611</v>
      </c>
      <c r="B799" s="51" t="s">
        <v>1065</v>
      </c>
      <c r="C799" s="51" t="s">
        <v>363</v>
      </c>
      <c r="D799" s="52">
        <v>18596</v>
      </c>
      <c r="E799" s="52">
        <v>201990</v>
      </c>
      <c r="F799" s="53">
        <v>26617</v>
      </c>
      <c r="G799" s="54">
        <v>13.177384999999999</v>
      </c>
    </row>
    <row r="800" spans="1:7">
      <c r="A800" s="51" t="s">
        <v>1067</v>
      </c>
      <c r="B800" s="51" t="s">
        <v>1065</v>
      </c>
      <c r="C800" s="51" t="s">
        <v>363</v>
      </c>
      <c r="D800" s="52">
        <v>443</v>
      </c>
      <c r="E800" s="52">
        <v>5664</v>
      </c>
      <c r="F800" s="53">
        <v>792</v>
      </c>
      <c r="G800" s="54">
        <v>13.983051</v>
      </c>
    </row>
    <row r="801" spans="1:7">
      <c r="A801" s="51" t="s">
        <v>1068</v>
      </c>
      <c r="B801" s="51" t="s">
        <v>1065</v>
      </c>
      <c r="C801" s="51" t="s">
        <v>363</v>
      </c>
      <c r="D801" s="52">
        <v>97505</v>
      </c>
      <c r="E801" s="52">
        <v>1390006</v>
      </c>
      <c r="F801" s="53">
        <v>180344.6</v>
      </c>
      <c r="G801" s="54">
        <v>12.974375999999999</v>
      </c>
    </row>
    <row r="802" spans="1:7">
      <c r="A802" s="51" t="s">
        <v>1069</v>
      </c>
      <c r="B802" s="51" t="s">
        <v>1065</v>
      </c>
      <c r="C802" s="51" t="s">
        <v>363</v>
      </c>
      <c r="D802" s="52">
        <v>41362</v>
      </c>
      <c r="E802" s="52">
        <v>579057</v>
      </c>
      <c r="F802" s="53">
        <v>65188.3</v>
      </c>
      <c r="G802" s="54">
        <v>11.257664999999999</v>
      </c>
    </row>
    <row r="803" spans="1:7">
      <c r="A803" s="51" t="s">
        <v>1070</v>
      </c>
      <c r="B803" s="51" t="s">
        <v>1065</v>
      </c>
      <c r="C803" s="51" t="s">
        <v>363</v>
      </c>
      <c r="D803" s="52">
        <v>23394</v>
      </c>
      <c r="E803" s="52">
        <v>414666</v>
      </c>
      <c r="F803" s="53">
        <v>52759</v>
      </c>
      <c r="G803" s="54">
        <v>12.723252</v>
      </c>
    </row>
    <row r="804" spans="1:7">
      <c r="A804" s="51" t="s">
        <v>1071</v>
      </c>
      <c r="B804" s="51" t="s">
        <v>1065</v>
      </c>
      <c r="C804" s="51" t="s">
        <v>365</v>
      </c>
      <c r="D804" s="52">
        <v>12314</v>
      </c>
      <c r="E804" s="52">
        <v>261018</v>
      </c>
      <c r="F804" s="53">
        <v>29687.8</v>
      </c>
      <c r="G804" s="54">
        <v>11.373851999999999</v>
      </c>
    </row>
    <row r="805" spans="1:7">
      <c r="A805" s="51" t="s">
        <v>1072</v>
      </c>
      <c r="B805" s="51" t="s">
        <v>1065</v>
      </c>
      <c r="C805" s="51" t="s">
        <v>365</v>
      </c>
      <c r="D805" s="52">
        <v>32737</v>
      </c>
      <c r="E805" s="52">
        <v>856136</v>
      </c>
      <c r="F805" s="53">
        <v>79097.3</v>
      </c>
      <c r="G805" s="54">
        <v>9.2388709000000002</v>
      </c>
    </row>
    <row r="806" spans="1:7">
      <c r="A806" s="51" t="s">
        <v>1073</v>
      </c>
      <c r="B806" s="51" t="s">
        <v>1065</v>
      </c>
      <c r="C806" s="51" t="s">
        <v>365</v>
      </c>
      <c r="D806" s="52">
        <v>13967</v>
      </c>
      <c r="E806" s="52">
        <v>279813</v>
      </c>
      <c r="F806" s="53">
        <v>29043.1</v>
      </c>
      <c r="G806" s="54">
        <v>10.379467999999999</v>
      </c>
    </row>
    <row r="807" spans="1:7">
      <c r="A807" s="51" t="s">
        <v>1074</v>
      </c>
      <c r="B807" s="51" t="s">
        <v>1065</v>
      </c>
      <c r="C807" s="51" t="s">
        <v>365</v>
      </c>
      <c r="D807" s="52">
        <v>29120</v>
      </c>
      <c r="E807" s="52">
        <v>683193</v>
      </c>
      <c r="F807" s="53">
        <v>75016</v>
      </c>
      <c r="G807" s="54">
        <v>10.980206000000001</v>
      </c>
    </row>
    <row r="808" spans="1:7">
      <c r="A808" s="51" t="s">
        <v>1075</v>
      </c>
      <c r="B808" s="51" t="s">
        <v>1065</v>
      </c>
      <c r="C808" s="51" t="s">
        <v>365</v>
      </c>
      <c r="D808" s="52">
        <v>11801</v>
      </c>
      <c r="E808" s="52">
        <v>419553</v>
      </c>
      <c r="F808" s="53">
        <v>43939.7</v>
      </c>
      <c r="G808" s="54">
        <v>10.47298</v>
      </c>
    </row>
    <row r="809" spans="1:7">
      <c r="A809" s="51" t="s">
        <v>1076</v>
      </c>
      <c r="B809" s="51" t="s">
        <v>1065</v>
      </c>
      <c r="C809" s="51" t="s">
        <v>365</v>
      </c>
      <c r="D809" s="52">
        <v>19319</v>
      </c>
      <c r="E809" s="52">
        <v>375647</v>
      </c>
      <c r="F809" s="53">
        <v>45837.4</v>
      </c>
      <c r="G809" s="54">
        <v>12.202254</v>
      </c>
    </row>
    <row r="810" spans="1:7">
      <c r="A810" s="51" t="s">
        <v>1077</v>
      </c>
      <c r="B810" s="51" t="s">
        <v>1065</v>
      </c>
      <c r="C810" s="51" t="s">
        <v>365</v>
      </c>
      <c r="D810" s="52">
        <v>11253</v>
      </c>
      <c r="E810" s="52">
        <v>229989</v>
      </c>
      <c r="F810" s="53">
        <v>27287</v>
      </c>
      <c r="G810" s="54">
        <v>11.86448</v>
      </c>
    </row>
    <row r="811" spans="1:7">
      <c r="A811" s="51" t="s">
        <v>1078</v>
      </c>
      <c r="B811" s="51" t="s">
        <v>1065</v>
      </c>
      <c r="C811" s="51" t="s">
        <v>365</v>
      </c>
      <c r="D811" s="52">
        <v>11079</v>
      </c>
      <c r="E811" s="52">
        <v>590393</v>
      </c>
      <c r="F811" s="53">
        <v>53928</v>
      </c>
      <c r="G811" s="54">
        <v>9.1342546000000002</v>
      </c>
    </row>
    <row r="812" spans="1:7">
      <c r="A812" s="51" t="s">
        <v>1079</v>
      </c>
      <c r="B812" s="51" t="s">
        <v>1065</v>
      </c>
      <c r="C812" s="51" t="s">
        <v>365</v>
      </c>
      <c r="D812" s="52">
        <v>8465</v>
      </c>
      <c r="E812" s="52">
        <v>305115</v>
      </c>
      <c r="F812" s="53">
        <v>28092.400000000001</v>
      </c>
      <c r="G812" s="54">
        <v>9.2071514000000008</v>
      </c>
    </row>
    <row r="813" spans="1:7">
      <c r="A813" s="51" t="s">
        <v>1080</v>
      </c>
      <c r="B813" s="51" t="s">
        <v>1065</v>
      </c>
      <c r="C813" s="51" t="s">
        <v>365</v>
      </c>
      <c r="D813" s="52">
        <v>23011</v>
      </c>
      <c r="E813" s="52">
        <v>432340</v>
      </c>
      <c r="F813" s="53">
        <v>49346</v>
      </c>
      <c r="G813" s="54">
        <v>11.413702000000001</v>
      </c>
    </row>
    <row r="814" spans="1:7">
      <c r="A814" s="51" t="s">
        <v>1081</v>
      </c>
      <c r="B814" s="51" t="s">
        <v>1065</v>
      </c>
      <c r="C814" s="51" t="s">
        <v>365</v>
      </c>
      <c r="D814" s="52">
        <v>28657</v>
      </c>
      <c r="E814" s="52">
        <v>661436</v>
      </c>
      <c r="F814" s="53">
        <v>72045</v>
      </c>
      <c r="G814" s="54">
        <v>10.89221</v>
      </c>
    </row>
    <row r="815" spans="1:7">
      <c r="A815" s="51" t="s">
        <v>1082</v>
      </c>
      <c r="B815" s="51" t="s">
        <v>1065</v>
      </c>
      <c r="C815" s="51" t="s">
        <v>365</v>
      </c>
      <c r="D815" s="52">
        <v>13902</v>
      </c>
      <c r="E815" s="52">
        <v>443718</v>
      </c>
      <c r="F815" s="53">
        <v>42837.9</v>
      </c>
      <c r="G815" s="54">
        <v>9.6543074999999998</v>
      </c>
    </row>
    <row r="816" spans="1:7">
      <c r="A816" s="51" t="s">
        <v>1083</v>
      </c>
      <c r="B816" s="51" t="s">
        <v>1065</v>
      </c>
      <c r="C816" s="51" t="s">
        <v>365</v>
      </c>
      <c r="D816" s="52">
        <v>13872</v>
      </c>
      <c r="E816" s="52">
        <v>254070</v>
      </c>
      <c r="F816" s="53">
        <v>31717.599999999999</v>
      </c>
      <c r="G816" s="54">
        <v>12.483803999999999</v>
      </c>
    </row>
    <row r="817" spans="1:7">
      <c r="A817" s="51" t="s">
        <v>1084</v>
      </c>
      <c r="B817" s="51" t="s">
        <v>1065</v>
      </c>
      <c r="C817" s="51" t="s">
        <v>365</v>
      </c>
      <c r="D817" s="52">
        <v>35218</v>
      </c>
      <c r="E817" s="52">
        <v>1181851</v>
      </c>
      <c r="F817" s="53">
        <v>115900</v>
      </c>
      <c r="G817" s="54">
        <v>9.8066507999999999</v>
      </c>
    </row>
    <row r="818" spans="1:7">
      <c r="A818" s="51" t="s">
        <v>1085</v>
      </c>
      <c r="B818" s="51" t="s">
        <v>1065</v>
      </c>
      <c r="C818" s="51" t="s">
        <v>360</v>
      </c>
      <c r="D818" s="52">
        <v>2084380</v>
      </c>
      <c r="E818" s="52">
        <v>55703047</v>
      </c>
      <c r="F818" s="53">
        <v>4653435.5999999996</v>
      </c>
      <c r="G818" s="54">
        <v>8.3540054999999995</v>
      </c>
    </row>
    <row r="819" spans="1:7">
      <c r="A819" s="51" t="s">
        <v>1086</v>
      </c>
      <c r="B819" s="51" t="s">
        <v>1065</v>
      </c>
      <c r="C819" s="51" t="s">
        <v>360</v>
      </c>
      <c r="D819" s="52">
        <v>1448325</v>
      </c>
      <c r="E819" s="52">
        <v>36297536</v>
      </c>
      <c r="F819" s="53">
        <v>3470054</v>
      </c>
      <c r="G819" s="54">
        <v>9.5600263000000005</v>
      </c>
    </row>
    <row r="820" spans="1:7">
      <c r="A820" s="51" t="s">
        <v>1087</v>
      </c>
      <c r="B820" s="51" t="s">
        <v>1065</v>
      </c>
      <c r="C820" s="51" t="s">
        <v>363</v>
      </c>
      <c r="D820" s="52">
        <v>11453</v>
      </c>
      <c r="E820" s="52">
        <v>213292</v>
      </c>
      <c r="F820" s="53">
        <v>26629</v>
      </c>
      <c r="G820" s="54">
        <v>12.484762999999999</v>
      </c>
    </row>
    <row r="821" spans="1:7">
      <c r="A821" s="51" t="s">
        <v>1088</v>
      </c>
      <c r="B821" s="51" t="s">
        <v>1065</v>
      </c>
      <c r="C821" s="51" t="s">
        <v>363</v>
      </c>
      <c r="D821" s="52">
        <v>132141</v>
      </c>
      <c r="E821" s="52">
        <v>2594534</v>
      </c>
      <c r="F821" s="53">
        <v>265547</v>
      </c>
      <c r="G821" s="54">
        <v>10.234863000000001</v>
      </c>
    </row>
    <row r="822" spans="1:7">
      <c r="A822" s="51" t="s">
        <v>1089</v>
      </c>
      <c r="B822" s="51" t="s">
        <v>1065</v>
      </c>
      <c r="C822" s="51" t="s">
        <v>365</v>
      </c>
      <c r="D822" s="52">
        <v>83906</v>
      </c>
      <c r="E822" s="52">
        <v>1915980</v>
      </c>
      <c r="F822" s="53">
        <v>197986</v>
      </c>
      <c r="G822" s="54">
        <v>10.333406</v>
      </c>
    </row>
    <row r="823" spans="1:7">
      <c r="A823" s="51" t="s">
        <v>1090</v>
      </c>
      <c r="B823" s="51" t="s">
        <v>1065</v>
      </c>
      <c r="C823" s="51" t="s">
        <v>363</v>
      </c>
      <c r="D823" s="52">
        <v>33234</v>
      </c>
      <c r="E823" s="52">
        <v>957198</v>
      </c>
      <c r="F823" s="53">
        <v>95678.1</v>
      </c>
      <c r="G823" s="54">
        <v>9.9956434999999999</v>
      </c>
    </row>
    <row r="824" spans="1:7">
      <c r="A824" s="51" t="s">
        <v>1091</v>
      </c>
      <c r="B824" s="51" t="s">
        <v>1065</v>
      </c>
      <c r="C824" s="51" t="s">
        <v>363</v>
      </c>
      <c r="D824" s="52">
        <v>37919</v>
      </c>
      <c r="E824" s="52">
        <v>513913</v>
      </c>
      <c r="F824" s="53">
        <v>55507</v>
      </c>
      <c r="G824" s="54">
        <v>10.800855</v>
      </c>
    </row>
    <row r="825" spans="1:7">
      <c r="A825" s="51" t="s">
        <v>1092</v>
      </c>
      <c r="B825" s="51" t="s">
        <v>1065</v>
      </c>
      <c r="C825" s="51" t="s">
        <v>365</v>
      </c>
      <c r="D825" s="52">
        <v>69981</v>
      </c>
      <c r="E825" s="52">
        <v>1685002</v>
      </c>
      <c r="F825" s="53">
        <v>165798.29999999999</v>
      </c>
      <c r="G825" s="54">
        <v>9.8396500000000007</v>
      </c>
    </row>
    <row r="826" spans="1:7">
      <c r="A826" s="51" t="s">
        <v>643</v>
      </c>
      <c r="B826" s="51" t="s">
        <v>1065</v>
      </c>
      <c r="C826" s="51" t="s">
        <v>363</v>
      </c>
      <c r="D826" s="52">
        <v>26621</v>
      </c>
      <c r="E826" s="52">
        <v>296397</v>
      </c>
      <c r="F826" s="53">
        <v>42581.3</v>
      </c>
      <c r="G826" s="54">
        <v>14.366306</v>
      </c>
    </row>
    <row r="827" spans="1:7">
      <c r="A827" s="51" t="s">
        <v>1093</v>
      </c>
      <c r="B827" s="51" t="s">
        <v>1065</v>
      </c>
      <c r="C827" s="51" t="s">
        <v>363</v>
      </c>
      <c r="D827" s="52">
        <v>77844</v>
      </c>
      <c r="E827" s="52">
        <v>1211614</v>
      </c>
      <c r="F827" s="53">
        <v>137317.29999999999</v>
      </c>
      <c r="G827" s="54">
        <v>11.33342</v>
      </c>
    </row>
    <row r="828" spans="1:7">
      <c r="A828" s="51" t="s">
        <v>1094</v>
      </c>
      <c r="B828" s="51" t="s">
        <v>1065</v>
      </c>
      <c r="C828" s="51" t="s">
        <v>363</v>
      </c>
      <c r="D828" s="52">
        <v>63439</v>
      </c>
      <c r="E828" s="52">
        <v>1272993</v>
      </c>
      <c r="F828" s="53">
        <v>137059.6</v>
      </c>
      <c r="G828" s="54">
        <v>10.766721</v>
      </c>
    </row>
    <row r="829" spans="1:7">
      <c r="A829" s="51" t="s">
        <v>1095</v>
      </c>
      <c r="B829" s="51" t="s">
        <v>1065</v>
      </c>
      <c r="C829" s="51" t="s">
        <v>363</v>
      </c>
      <c r="D829" s="52">
        <v>130</v>
      </c>
      <c r="E829" s="52">
        <v>1778</v>
      </c>
      <c r="F829" s="53">
        <v>228.2</v>
      </c>
      <c r="G829" s="54">
        <v>12.834645999999999</v>
      </c>
    </row>
    <row r="830" spans="1:7">
      <c r="A830" s="51" t="s">
        <v>1096</v>
      </c>
      <c r="B830" s="51" t="s">
        <v>1065</v>
      </c>
      <c r="C830" s="51" t="s">
        <v>363</v>
      </c>
      <c r="D830" s="52">
        <v>19304</v>
      </c>
      <c r="E830" s="52">
        <v>266633</v>
      </c>
      <c r="F830" s="53">
        <v>29581</v>
      </c>
      <c r="G830" s="54">
        <v>11.094276000000001</v>
      </c>
    </row>
    <row r="831" spans="1:7">
      <c r="A831" s="51" t="s">
        <v>1097</v>
      </c>
      <c r="B831" s="51" t="s">
        <v>1065</v>
      </c>
      <c r="C831" s="51" t="s">
        <v>352</v>
      </c>
      <c r="D831" s="52">
        <v>8538</v>
      </c>
      <c r="E831" s="52">
        <v>191618</v>
      </c>
      <c r="F831" s="53">
        <v>17784.2</v>
      </c>
      <c r="G831" s="54">
        <v>9.2810696000000004</v>
      </c>
    </row>
    <row r="832" spans="1:7">
      <c r="A832" s="51" t="s">
        <v>1098</v>
      </c>
      <c r="B832" s="51" t="s">
        <v>1065</v>
      </c>
      <c r="C832" s="51" t="s">
        <v>363</v>
      </c>
      <c r="D832" s="52">
        <v>21264</v>
      </c>
      <c r="E832" s="52">
        <v>374046</v>
      </c>
      <c r="F832" s="53">
        <v>45400</v>
      </c>
      <c r="G832" s="54">
        <v>12.137544999999999</v>
      </c>
    </row>
    <row r="833" spans="1:7">
      <c r="A833" s="51" t="s">
        <v>1099</v>
      </c>
      <c r="B833" s="51" t="s">
        <v>1065</v>
      </c>
      <c r="C833" s="51" t="s">
        <v>363</v>
      </c>
      <c r="D833" s="52">
        <v>32923</v>
      </c>
      <c r="E833" s="52">
        <v>466482</v>
      </c>
      <c r="F833" s="53">
        <v>64691.4</v>
      </c>
      <c r="G833" s="54">
        <v>13.867931</v>
      </c>
    </row>
    <row r="834" spans="1:7">
      <c r="A834" s="51" t="s">
        <v>1100</v>
      </c>
      <c r="B834" s="51" t="s">
        <v>1065</v>
      </c>
      <c r="C834" s="51" t="s">
        <v>363</v>
      </c>
      <c r="D834" s="52">
        <v>32554</v>
      </c>
      <c r="E834" s="52">
        <v>498788</v>
      </c>
      <c r="F834" s="53">
        <v>62369.599999999999</v>
      </c>
      <c r="G834" s="54">
        <v>12.50423</v>
      </c>
    </row>
    <row r="835" spans="1:7">
      <c r="A835" s="51" t="s">
        <v>1101</v>
      </c>
      <c r="B835" s="51" t="s">
        <v>1065</v>
      </c>
      <c r="C835" s="51" t="s">
        <v>363</v>
      </c>
      <c r="D835" s="52">
        <v>14169</v>
      </c>
      <c r="E835" s="52">
        <v>256835</v>
      </c>
      <c r="F835" s="53">
        <v>38709</v>
      </c>
      <c r="G835" s="54">
        <v>15.071543999999999</v>
      </c>
    </row>
    <row r="836" spans="1:7">
      <c r="A836" s="51" t="s">
        <v>1102</v>
      </c>
      <c r="B836" s="51" t="s">
        <v>1065</v>
      </c>
      <c r="C836" s="51" t="s">
        <v>363</v>
      </c>
      <c r="D836" s="52">
        <v>71036</v>
      </c>
      <c r="E836" s="52">
        <v>1268637</v>
      </c>
      <c r="F836" s="53">
        <v>136836.5</v>
      </c>
      <c r="G836" s="54">
        <v>10.786104</v>
      </c>
    </row>
    <row r="837" spans="1:7">
      <c r="A837" s="51" t="s">
        <v>1103</v>
      </c>
      <c r="B837" s="51" t="s">
        <v>1065</v>
      </c>
      <c r="C837" s="51" t="s">
        <v>363</v>
      </c>
      <c r="D837" s="52">
        <v>45526</v>
      </c>
      <c r="E837" s="52">
        <v>788668</v>
      </c>
      <c r="F837" s="53">
        <v>95690</v>
      </c>
      <c r="G837" s="54">
        <v>12.133115999999999</v>
      </c>
    </row>
    <row r="838" spans="1:7">
      <c r="A838" s="51" t="s">
        <v>1104</v>
      </c>
      <c r="B838" s="51" t="s">
        <v>1065</v>
      </c>
      <c r="C838" s="51" t="s">
        <v>363</v>
      </c>
      <c r="D838" s="52">
        <v>27215</v>
      </c>
      <c r="E838" s="52">
        <v>355074</v>
      </c>
      <c r="F838" s="53">
        <v>53115.1</v>
      </c>
      <c r="G838" s="54">
        <v>14.958881999999999</v>
      </c>
    </row>
    <row r="839" spans="1:7">
      <c r="A839" s="51" t="s">
        <v>419</v>
      </c>
      <c r="B839" s="51" t="s">
        <v>1065</v>
      </c>
      <c r="C839" s="51" t="s">
        <v>420</v>
      </c>
      <c r="D839" s="52">
        <v>1</v>
      </c>
      <c r="E839" s="52">
        <v>1968</v>
      </c>
      <c r="F839" s="53">
        <v>197.3</v>
      </c>
      <c r="G839" s="54">
        <v>10.025407</v>
      </c>
    </row>
    <row r="840" spans="1:7">
      <c r="A840" s="51" t="s">
        <v>1105</v>
      </c>
      <c r="B840" s="51" t="s">
        <v>1065</v>
      </c>
      <c r="C840" s="51" t="s">
        <v>363</v>
      </c>
      <c r="D840" s="52">
        <v>23146</v>
      </c>
      <c r="E840" s="52">
        <v>331012</v>
      </c>
      <c r="F840" s="53">
        <v>46605</v>
      </c>
      <c r="G840" s="54">
        <v>14.079549999999999</v>
      </c>
    </row>
    <row r="841" spans="1:7">
      <c r="A841" s="51" t="s">
        <v>1106</v>
      </c>
      <c r="B841" s="51" t="s">
        <v>1065</v>
      </c>
      <c r="C841" s="51" t="s">
        <v>365</v>
      </c>
      <c r="D841" s="52">
        <v>25135</v>
      </c>
      <c r="E841" s="52">
        <v>347491</v>
      </c>
      <c r="F841" s="53">
        <v>34109.699999999997</v>
      </c>
      <c r="G841" s="54">
        <v>9.8159951999999997</v>
      </c>
    </row>
    <row r="842" spans="1:7">
      <c r="A842" s="51" t="s">
        <v>1107</v>
      </c>
      <c r="B842" s="51" t="s">
        <v>1065</v>
      </c>
      <c r="C842" s="51" t="s">
        <v>365</v>
      </c>
      <c r="D842" s="52">
        <v>41905</v>
      </c>
      <c r="E842" s="52">
        <v>1137103</v>
      </c>
      <c r="F842" s="53">
        <v>125849</v>
      </c>
      <c r="G842" s="54">
        <v>11.067511</v>
      </c>
    </row>
    <row r="843" spans="1:7">
      <c r="A843" s="51" t="s">
        <v>1108</v>
      </c>
      <c r="B843" s="51" t="s">
        <v>1065</v>
      </c>
      <c r="C843" s="51" t="s">
        <v>365</v>
      </c>
      <c r="D843" s="52">
        <v>7265</v>
      </c>
      <c r="E843" s="52">
        <v>232432</v>
      </c>
      <c r="F843" s="53">
        <v>19560.3</v>
      </c>
      <c r="G843" s="54">
        <v>8.4154935999999996</v>
      </c>
    </row>
    <row r="844" spans="1:7">
      <c r="A844" s="51" t="s">
        <v>1109</v>
      </c>
      <c r="B844" s="51" t="s">
        <v>1065</v>
      </c>
      <c r="C844" s="51" t="s">
        <v>365</v>
      </c>
      <c r="D844" s="52">
        <v>5149</v>
      </c>
      <c r="E844" s="52">
        <v>306190</v>
      </c>
      <c r="F844" s="53">
        <v>20518</v>
      </c>
      <c r="G844" s="54">
        <v>6.7010680000000002</v>
      </c>
    </row>
    <row r="845" spans="1:7">
      <c r="A845" s="51" t="s">
        <v>1110</v>
      </c>
      <c r="B845" s="51" t="s">
        <v>1065</v>
      </c>
      <c r="C845" s="51" t="s">
        <v>365</v>
      </c>
      <c r="D845" s="52">
        <v>6255</v>
      </c>
      <c r="E845" s="52">
        <v>216239</v>
      </c>
      <c r="F845" s="53">
        <v>21040</v>
      </c>
      <c r="G845" s="54">
        <v>9.7299746999999996</v>
      </c>
    </row>
    <row r="846" spans="1:7">
      <c r="A846" s="51" t="s">
        <v>1111</v>
      </c>
      <c r="B846" s="51" t="s">
        <v>1065</v>
      </c>
      <c r="C846" s="51" t="s">
        <v>363</v>
      </c>
      <c r="D846" s="52">
        <v>25772</v>
      </c>
      <c r="E846" s="52">
        <v>535517</v>
      </c>
      <c r="F846" s="53">
        <v>57464.800000000003</v>
      </c>
      <c r="G846" s="54">
        <v>10.730714000000001</v>
      </c>
    </row>
    <row r="847" spans="1:7">
      <c r="A847" s="51" t="s">
        <v>660</v>
      </c>
      <c r="B847" s="51" t="s">
        <v>1065</v>
      </c>
      <c r="C847" s="51" t="s">
        <v>363</v>
      </c>
      <c r="D847" s="52">
        <v>1574</v>
      </c>
      <c r="E847" s="52">
        <v>14178</v>
      </c>
      <c r="F847" s="53">
        <v>1866</v>
      </c>
      <c r="G847" s="54">
        <v>13.161236000000001</v>
      </c>
    </row>
    <row r="848" spans="1:7">
      <c r="A848" s="51" t="s">
        <v>1112</v>
      </c>
      <c r="B848" s="51" t="s">
        <v>1065</v>
      </c>
      <c r="C848" s="51" t="s">
        <v>363</v>
      </c>
      <c r="D848" s="52">
        <v>79348</v>
      </c>
      <c r="E848" s="52">
        <v>1311706</v>
      </c>
      <c r="F848" s="53">
        <v>156112</v>
      </c>
      <c r="G848" s="54">
        <v>11.901446999999999</v>
      </c>
    </row>
    <row r="849" spans="1:7">
      <c r="A849" s="51" t="s">
        <v>1113</v>
      </c>
      <c r="B849" s="51" t="s">
        <v>1065</v>
      </c>
      <c r="C849" s="51" t="s">
        <v>360</v>
      </c>
      <c r="D849" s="52">
        <v>122878</v>
      </c>
      <c r="E849" s="52">
        <v>4168871</v>
      </c>
      <c r="F849" s="53">
        <v>370398.8</v>
      </c>
      <c r="G849" s="54">
        <v>8.8848707000000005</v>
      </c>
    </row>
    <row r="850" spans="1:7">
      <c r="A850" s="51" t="s">
        <v>1114</v>
      </c>
      <c r="B850" s="51" t="s">
        <v>1065</v>
      </c>
      <c r="C850" s="51" t="s">
        <v>363</v>
      </c>
      <c r="D850" s="52">
        <v>48093</v>
      </c>
      <c r="E850" s="52">
        <v>793517</v>
      </c>
      <c r="F850" s="53">
        <v>91981.3</v>
      </c>
      <c r="G850" s="54">
        <v>11.591597999999999</v>
      </c>
    </row>
    <row r="851" spans="1:7">
      <c r="A851" s="51" t="s">
        <v>1115</v>
      </c>
      <c r="B851" s="51" t="s">
        <v>1065</v>
      </c>
      <c r="C851" s="51" t="s">
        <v>363</v>
      </c>
      <c r="D851" s="52">
        <v>17</v>
      </c>
      <c r="E851" s="52">
        <v>355</v>
      </c>
      <c r="F851" s="53">
        <v>41</v>
      </c>
      <c r="G851" s="54">
        <v>11.549296</v>
      </c>
    </row>
    <row r="852" spans="1:7">
      <c r="A852" s="51" t="s">
        <v>1116</v>
      </c>
      <c r="B852" s="51" t="s">
        <v>1117</v>
      </c>
      <c r="C852" s="51" t="s">
        <v>363</v>
      </c>
      <c r="D852" s="52">
        <v>1</v>
      </c>
      <c r="E852" s="52">
        <v>1103767</v>
      </c>
      <c r="F852" s="53">
        <v>34168.699999999997</v>
      </c>
      <c r="G852" s="54">
        <v>3.0956443</v>
      </c>
    </row>
    <row r="853" spans="1:7">
      <c r="A853" s="51" t="s">
        <v>1118</v>
      </c>
      <c r="B853" s="51" t="s">
        <v>1117</v>
      </c>
      <c r="C853" s="51" t="s">
        <v>363</v>
      </c>
      <c r="D853" s="52">
        <v>3415</v>
      </c>
      <c r="E853" s="52">
        <v>190184</v>
      </c>
      <c r="F853" s="53">
        <v>21812</v>
      </c>
      <c r="G853" s="54">
        <v>11.468893</v>
      </c>
    </row>
    <row r="854" spans="1:7">
      <c r="A854" s="51" t="s">
        <v>1119</v>
      </c>
      <c r="B854" s="51" t="s">
        <v>1117</v>
      </c>
      <c r="C854" s="51" t="s">
        <v>363</v>
      </c>
      <c r="D854" s="52">
        <v>21305</v>
      </c>
      <c r="E854" s="52">
        <v>369943</v>
      </c>
      <c r="F854" s="53">
        <v>38935.800000000003</v>
      </c>
      <c r="G854" s="54">
        <v>10.524811</v>
      </c>
    </row>
    <row r="855" spans="1:7">
      <c r="A855" s="51" t="s">
        <v>1120</v>
      </c>
      <c r="B855" s="51" t="s">
        <v>1117</v>
      </c>
      <c r="C855" s="51" t="s">
        <v>363</v>
      </c>
      <c r="D855" s="52">
        <v>53421</v>
      </c>
      <c r="E855" s="52">
        <v>1256561</v>
      </c>
      <c r="F855" s="53">
        <v>136561</v>
      </c>
      <c r="G855" s="54">
        <v>10.867837</v>
      </c>
    </row>
    <row r="856" spans="1:7">
      <c r="A856" s="51" t="s">
        <v>1121</v>
      </c>
      <c r="B856" s="51" t="s">
        <v>1117</v>
      </c>
      <c r="C856" s="51" t="s">
        <v>363</v>
      </c>
      <c r="D856" s="52">
        <v>6680</v>
      </c>
      <c r="E856" s="52">
        <v>638536</v>
      </c>
      <c r="F856" s="53">
        <v>53039.199999999997</v>
      </c>
      <c r="G856" s="54">
        <v>8.3063757999999996</v>
      </c>
    </row>
    <row r="857" spans="1:7">
      <c r="A857" s="51" t="s">
        <v>1057</v>
      </c>
      <c r="B857" s="51" t="s">
        <v>1117</v>
      </c>
      <c r="C857" s="51" t="s">
        <v>363</v>
      </c>
      <c r="D857" s="52">
        <v>1124</v>
      </c>
      <c r="E857" s="52">
        <v>70373</v>
      </c>
      <c r="F857" s="53">
        <v>7246</v>
      </c>
      <c r="G857" s="54">
        <v>10.296563000000001</v>
      </c>
    </row>
    <row r="858" spans="1:7">
      <c r="A858" s="51" t="s">
        <v>1058</v>
      </c>
      <c r="B858" s="51" t="s">
        <v>1117</v>
      </c>
      <c r="C858" s="51" t="s">
        <v>363</v>
      </c>
      <c r="D858" s="52">
        <v>13192</v>
      </c>
      <c r="E858" s="52">
        <v>4569473</v>
      </c>
      <c r="F858" s="53">
        <v>331723.09999999998</v>
      </c>
      <c r="G858" s="54">
        <v>7.2595482999999996</v>
      </c>
    </row>
    <row r="859" spans="1:7">
      <c r="A859" s="51" t="s">
        <v>1122</v>
      </c>
      <c r="B859" s="51" t="s">
        <v>1117</v>
      </c>
      <c r="C859" s="51" t="s">
        <v>363</v>
      </c>
      <c r="D859" s="52">
        <v>4087</v>
      </c>
      <c r="E859" s="52">
        <v>131703</v>
      </c>
      <c r="F859" s="53">
        <v>14953</v>
      </c>
      <c r="G859" s="54">
        <v>11.353576</v>
      </c>
    </row>
    <row r="860" spans="1:7">
      <c r="A860" s="51" t="s">
        <v>1059</v>
      </c>
      <c r="B860" s="51" t="s">
        <v>1117</v>
      </c>
      <c r="C860" s="51" t="s">
        <v>360</v>
      </c>
      <c r="D860" s="52">
        <v>93249</v>
      </c>
      <c r="E860" s="52">
        <v>2039594</v>
      </c>
      <c r="F860" s="53">
        <v>190062</v>
      </c>
      <c r="G860" s="54">
        <v>9.3186192999999999</v>
      </c>
    </row>
    <row r="861" spans="1:7">
      <c r="A861" s="51" t="s">
        <v>1123</v>
      </c>
      <c r="B861" s="51" t="s">
        <v>1117</v>
      </c>
      <c r="C861" s="51" t="s">
        <v>363</v>
      </c>
      <c r="D861" s="52">
        <v>20950</v>
      </c>
      <c r="E861" s="52">
        <v>3383602</v>
      </c>
      <c r="F861" s="53">
        <v>293342.40000000002</v>
      </c>
      <c r="G861" s="54">
        <v>8.6695302999999999</v>
      </c>
    </row>
    <row r="862" spans="1:7">
      <c r="A862" s="51" t="s">
        <v>1124</v>
      </c>
      <c r="B862" s="51" t="s">
        <v>1117</v>
      </c>
      <c r="C862" s="51" t="s">
        <v>363</v>
      </c>
      <c r="D862" s="52">
        <v>20451</v>
      </c>
      <c r="E862" s="52">
        <v>1069436</v>
      </c>
      <c r="F862" s="53">
        <v>98918</v>
      </c>
      <c r="G862" s="54">
        <v>9.2495484000000001</v>
      </c>
    </row>
    <row r="863" spans="1:7">
      <c r="A863" s="51" t="s">
        <v>1125</v>
      </c>
      <c r="B863" s="51" t="s">
        <v>1117</v>
      </c>
      <c r="C863" s="51" t="s">
        <v>363</v>
      </c>
      <c r="D863" s="52">
        <v>7605</v>
      </c>
      <c r="E863" s="52">
        <v>220964</v>
      </c>
      <c r="F863" s="53">
        <v>23674.3</v>
      </c>
      <c r="G863" s="54">
        <v>10.714098</v>
      </c>
    </row>
    <row r="864" spans="1:7">
      <c r="A864" s="51" t="s">
        <v>1126</v>
      </c>
      <c r="B864" s="51" t="s">
        <v>1117</v>
      </c>
      <c r="C864" s="51" t="s">
        <v>363</v>
      </c>
      <c r="D864" s="52">
        <v>11697</v>
      </c>
      <c r="E864" s="52">
        <v>440879</v>
      </c>
      <c r="F864" s="53">
        <v>42362</v>
      </c>
      <c r="G864" s="54">
        <v>9.6085320000000003</v>
      </c>
    </row>
    <row r="865" spans="1:7">
      <c r="A865" s="51" t="s">
        <v>957</v>
      </c>
      <c r="B865" s="51" t="s">
        <v>1117</v>
      </c>
      <c r="C865" s="51" t="s">
        <v>360</v>
      </c>
      <c r="D865" s="52">
        <v>94511</v>
      </c>
      <c r="E865" s="52">
        <v>2127669</v>
      </c>
      <c r="F865" s="53">
        <v>200133.8</v>
      </c>
      <c r="G865" s="54">
        <v>9.4062468999999993</v>
      </c>
    </row>
    <row r="866" spans="1:7">
      <c r="A866" s="51" t="s">
        <v>959</v>
      </c>
      <c r="B866" s="51" t="s">
        <v>1117</v>
      </c>
      <c r="C866" s="51" t="s">
        <v>360</v>
      </c>
      <c r="D866" s="52">
        <v>59289</v>
      </c>
      <c r="E866" s="52">
        <v>1737886</v>
      </c>
      <c r="F866" s="53">
        <v>147822.29999999999</v>
      </c>
      <c r="G866" s="54">
        <v>8.5058685999999994</v>
      </c>
    </row>
    <row r="867" spans="1:7">
      <c r="A867" s="51" t="s">
        <v>1127</v>
      </c>
      <c r="B867" s="51" t="s">
        <v>1117</v>
      </c>
      <c r="C867" s="51" t="s">
        <v>363</v>
      </c>
      <c r="D867" s="52">
        <v>14849</v>
      </c>
      <c r="E867" s="52">
        <v>716125</v>
      </c>
      <c r="F867" s="53">
        <v>73711</v>
      </c>
      <c r="G867" s="54">
        <v>10.293035</v>
      </c>
    </row>
    <row r="868" spans="1:7">
      <c r="A868" s="51" t="s">
        <v>1128</v>
      </c>
      <c r="B868" s="51" t="s">
        <v>1117</v>
      </c>
      <c r="C868" s="51" t="s">
        <v>363</v>
      </c>
      <c r="D868" s="52">
        <v>4019</v>
      </c>
      <c r="E868" s="52">
        <v>338152</v>
      </c>
      <c r="F868" s="53">
        <v>28060</v>
      </c>
      <c r="G868" s="54">
        <v>8.2980435000000003</v>
      </c>
    </row>
    <row r="869" spans="1:7">
      <c r="A869" s="51" t="s">
        <v>1129</v>
      </c>
      <c r="B869" s="51" t="s">
        <v>1117</v>
      </c>
      <c r="C869" s="51" t="s">
        <v>363</v>
      </c>
      <c r="D869" s="52">
        <v>16432</v>
      </c>
      <c r="E869" s="52">
        <v>572327</v>
      </c>
      <c r="F869" s="53">
        <v>51179.9</v>
      </c>
      <c r="G869" s="54">
        <v>8.9424227999999992</v>
      </c>
    </row>
    <row r="870" spans="1:7">
      <c r="A870" s="51" t="s">
        <v>484</v>
      </c>
      <c r="B870" s="51" t="s">
        <v>1117</v>
      </c>
      <c r="C870" s="51" t="s">
        <v>420</v>
      </c>
      <c r="D870" s="52">
        <v>21</v>
      </c>
      <c r="E870" s="52">
        <v>199630</v>
      </c>
      <c r="F870" s="53">
        <v>4705.5</v>
      </c>
      <c r="G870" s="54">
        <v>2.3571106999999998</v>
      </c>
    </row>
    <row r="871" spans="1:7">
      <c r="A871" s="51" t="s">
        <v>1130</v>
      </c>
      <c r="B871" s="51" t="s">
        <v>1131</v>
      </c>
      <c r="C871" s="51" t="s">
        <v>460</v>
      </c>
      <c r="D871" s="52">
        <v>7475</v>
      </c>
      <c r="E871" s="52">
        <v>279076</v>
      </c>
      <c r="F871" s="53">
        <v>23242</v>
      </c>
      <c r="G871" s="54">
        <v>8.3281972999999994</v>
      </c>
    </row>
    <row r="872" spans="1:7">
      <c r="A872" s="51" t="s">
        <v>1132</v>
      </c>
      <c r="B872" s="51" t="s">
        <v>1131</v>
      </c>
      <c r="C872" s="51" t="s">
        <v>365</v>
      </c>
      <c r="D872" s="52">
        <v>15565</v>
      </c>
      <c r="E872" s="52">
        <v>471422</v>
      </c>
      <c r="F872" s="53">
        <v>42989.1</v>
      </c>
      <c r="G872" s="54">
        <v>9.1190271000000003</v>
      </c>
    </row>
    <row r="873" spans="1:7">
      <c r="A873" s="51" t="s">
        <v>1133</v>
      </c>
      <c r="B873" s="51" t="s">
        <v>1131</v>
      </c>
      <c r="C873" s="51" t="s">
        <v>365</v>
      </c>
      <c r="D873" s="52">
        <v>26331</v>
      </c>
      <c r="E873" s="52">
        <v>698567</v>
      </c>
      <c r="F873" s="53">
        <v>63826</v>
      </c>
      <c r="G873" s="54">
        <v>9.1367040999999993</v>
      </c>
    </row>
    <row r="874" spans="1:7">
      <c r="A874" s="51" t="s">
        <v>1134</v>
      </c>
      <c r="B874" s="51" t="s">
        <v>1131</v>
      </c>
      <c r="C874" s="51" t="s">
        <v>365</v>
      </c>
      <c r="D874" s="52">
        <v>13601</v>
      </c>
      <c r="E874" s="52">
        <v>420092</v>
      </c>
      <c r="F874" s="53">
        <v>35785</v>
      </c>
      <c r="G874" s="54">
        <v>8.5183721999999999</v>
      </c>
    </row>
    <row r="875" spans="1:7">
      <c r="A875" s="51" t="s">
        <v>1135</v>
      </c>
      <c r="B875" s="51" t="s">
        <v>1131</v>
      </c>
      <c r="C875" s="51" t="s">
        <v>365</v>
      </c>
      <c r="D875" s="52">
        <v>4401</v>
      </c>
      <c r="E875" s="52">
        <v>214044</v>
      </c>
      <c r="F875" s="53">
        <v>17520.099999999999</v>
      </c>
      <c r="G875" s="54">
        <v>8.1852797000000006</v>
      </c>
    </row>
    <row r="876" spans="1:7">
      <c r="A876" s="51" t="s">
        <v>1136</v>
      </c>
      <c r="B876" s="51" t="s">
        <v>1131</v>
      </c>
      <c r="C876" s="51" t="s">
        <v>365</v>
      </c>
      <c r="D876" s="52">
        <v>13583</v>
      </c>
      <c r="E876" s="52">
        <v>283699</v>
      </c>
      <c r="F876" s="53">
        <v>26835</v>
      </c>
      <c r="G876" s="54">
        <v>9.4589687999999992</v>
      </c>
    </row>
    <row r="877" spans="1:7">
      <c r="A877" s="51" t="s">
        <v>1137</v>
      </c>
      <c r="B877" s="51" t="s">
        <v>1131</v>
      </c>
      <c r="C877" s="51" t="s">
        <v>365</v>
      </c>
      <c r="D877" s="52">
        <v>5757</v>
      </c>
      <c r="E877" s="52">
        <v>204976</v>
      </c>
      <c r="F877" s="53">
        <v>19696.3</v>
      </c>
      <c r="G877" s="54">
        <v>9.6090762000000005</v>
      </c>
    </row>
    <row r="878" spans="1:7">
      <c r="A878" s="51" t="s">
        <v>1138</v>
      </c>
      <c r="B878" s="51" t="s">
        <v>1131</v>
      </c>
      <c r="C878" s="51" t="s">
        <v>460</v>
      </c>
      <c r="D878" s="52">
        <v>10129</v>
      </c>
      <c r="E878" s="52">
        <v>419806</v>
      </c>
      <c r="F878" s="53">
        <v>38037.9</v>
      </c>
      <c r="G878" s="54">
        <v>9.0608281000000002</v>
      </c>
    </row>
    <row r="879" spans="1:7">
      <c r="A879" s="51" t="s">
        <v>1139</v>
      </c>
      <c r="B879" s="51" t="s">
        <v>1131</v>
      </c>
      <c r="C879" s="51" t="s">
        <v>460</v>
      </c>
      <c r="D879" s="52">
        <v>23152</v>
      </c>
      <c r="E879" s="52">
        <v>573853</v>
      </c>
      <c r="F879" s="53">
        <v>52883.9</v>
      </c>
      <c r="G879" s="54">
        <v>9.2155830999999999</v>
      </c>
    </row>
    <row r="880" spans="1:7">
      <c r="A880" s="51" t="s">
        <v>1140</v>
      </c>
      <c r="B880" s="51" t="s">
        <v>1131</v>
      </c>
      <c r="C880" s="51" t="s">
        <v>460</v>
      </c>
      <c r="D880" s="52">
        <v>9871</v>
      </c>
      <c r="E880" s="52">
        <v>305244</v>
      </c>
      <c r="F880" s="53">
        <v>31038</v>
      </c>
      <c r="G880" s="54">
        <v>10.168259000000001</v>
      </c>
    </row>
    <row r="881" spans="1:7">
      <c r="A881" s="51" t="s">
        <v>530</v>
      </c>
      <c r="B881" s="51" t="s">
        <v>1131</v>
      </c>
      <c r="C881" s="51" t="s">
        <v>363</v>
      </c>
      <c r="D881" s="52">
        <v>2935</v>
      </c>
      <c r="E881" s="52">
        <v>114086</v>
      </c>
      <c r="F881" s="53">
        <v>13797</v>
      </c>
      <c r="G881" s="54">
        <v>12.093508</v>
      </c>
    </row>
    <row r="882" spans="1:7">
      <c r="A882" s="51" t="s">
        <v>531</v>
      </c>
      <c r="B882" s="51" t="s">
        <v>1131</v>
      </c>
      <c r="C882" s="51" t="s">
        <v>363</v>
      </c>
      <c r="D882" s="52">
        <v>1984</v>
      </c>
      <c r="E882" s="52">
        <v>91043</v>
      </c>
      <c r="F882" s="53">
        <v>11446.3</v>
      </c>
      <c r="G882" s="54">
        <v>12.572411000000001</v>
      </c>
    </row>
    <row r="883" spans="1:7">
      <c r="A883" s="51" t="s">
        <v>1141</v>
      </c>
      <c r="B883" s="51" t="s">
        <v>1131</v>
      </c>
      <c r="C883" s="51" t="s">
        <v>365</v>
      </c>
      <c r="D883" s="52">
        <v>143788</v>
      </c>
      <c r="E883" s="52">
        <v>3085705</v>
      </c>
      <c r="F883" s="53">
        <v>262878.09999999998</v>
      </c>
      <c r="G883" s="54">
        <v>8.5192233000000002</v>
      </c>
    </row>
    <row r="884" spans="1:7">
      <c r="A884" s="51" t="s">
        <v>1142</v>
      </c>
      <c r="B884" s="51" t="s">
        <v>1131</v>
      </c>
      <c r="C884" s="51" t="s">
        <v>460</v>
      </c>
      <c r="D884" s="52">
        <v>19955</v>
      </c>
      <c r="E884" s="52">
        <v>1058989</v>
      </c>
      <c r="F884" s="53">
        <v>83928.1</v>
      </c>
      <c r="G884" s="54">
        <v>7.9253042000000002</v>
      </c>
    </row>
    <row r="885" spans="1:7">
      <c r="A885" s="51" t="s">
        <v>1143</v>
      </c>
      <c r="B885" s="51" t="s">
        <v>1131</v>
      </c>
      <c r="C885" s="51" t="s">
        <v>363</v>
      </c>
      <c r="D885" s="52">
        <v>6607</v>
      </c>
      <c r="E885" s="52">
        <v>265681</v>
      </c>
      <c r="F885" s="53">
        <v>30695.4</v>
      </c>
      <c r="G885" s="54">
        <v>11.55348</v>
      </c>
    </row>
    <row r="886" spans="1:7">
      <c r="A886" s="51" t="s">
        <v>1144</v>
      </c>
      <c r="B886" s="51" t="s">
        <v>1131</v>
      </c>
      <c r="C886" s="51" t="s">
        <v>460</v>
      </c>
      <c r="D886" s="52">
        <v>90951</v>
      </c>
      <c r="E886" s="52">
        <v>3234624</v>
      </c>
      <c r="F886" s="53">
        <v>236653</v>
      </c>
      <c r="G886" s="54">
        <v>7.3162444999999998</v>
      </c>
    </row>
    <row r="887" spans="1:7">
      <c r="A887" s="51" t="s">
        <v>1145</v>
      </c>
      <c r="B887" s="51" t="s">
        <v>1131</v>
      </c>
      <c r="C887" s="51" t="s">
        <v>460</v>
      </c>
      <c r="D887" s="52">
        <v>24580</v>
      </c>
      <c r="E887" s="52">
        <v>944039</v>
      </c>
      <c r="F887" s="53">
        <v>75786.5</v>
      </c>
      <c r="G887" s="54">
        <v>8.0278992999999996</v>
      </c>
    </row>
    <row r="888" spans="1:7">
      <c r="A888" s="51" t="s">
        <v>1146</v>
      </c>
      <c r="B888" s="51" t="s">
        <v>1131</v>
      </c>
      <c r="C888" s="51" t="s">
        <v>460</v>
      </c>
      <c r="D888" s="52">
        <v>8403</v>
      </c>
      <c r="E888" s="52">
        <v>362568</v>
      </c>
      <c r="F888" s="53">
        <v>29214</v>
      </c>
      <c r="G888" s="54">
        <v>8.0575229999999998</v>
      </c>
    </row>
    <row r="889" spans="1:7">
      <c r="A889" s="51" t="s">
        <v>1147</v>
      </c>
      <c r="B889" s="51" t="s">
        <v>1131</v>
      </c>
      <c r="C889" s="51" t="s">
        <v>460</v>
      </c>
      <c r="D889" s="52">
        <v>390321</v>
      </c>
      <c r="E889" s="52">
        <v>11088938</v>
      </c>
      <c r="F889" s="53">
        <v>980478</v>
      </c>
      <c r="G889" s="54">
        <v>8.8419468000000006</v>
      </c>
    </row>
    <row r="890" spans="1:7">
      <c r="A890" s="51" t="s">
        <v>1148</v>
      </c>
      <c r="B890" s="51" t="s">
        <v>1131</v>
      </c>
      <c r="C890" s="51" t="s">
        <v>460</v>
      </c>
      <c r="D890" s="52">
        <v>7596</v>
      </c>
      <c r="E890" s="52">
        <v>365792</v>
      </c>
      <c r="F890" s="53">
        <v>28992</v>
      </c>
      <c r="G890" s="54">
        <v>7.9258157999999996</v>
      </c>
    </row>
    <row r="891" spans="1:7">
      <c r="A891" s="51" t="s">
        <v>1149</v>
      </c>
      <c r="B891" s="51" t="s">
        <v>1131</v>
      </c>
      <c r="C891" s="51" t="s">
        <v>460</v>
      </c>
      <c r="D891" s="52">
        <v>27263</v>
      </c>
      <c r="E891" s="52">
        <v>1059601</v>
      </c>
      <c r="F891" s="53">
        <v>91529.3</v>
      </c>
      <c r="G891" s="54">
        <v>8.6380911000000005</v>
      </c>
    </row>
    <row r="892" spans="1:7">
      <c r="A892" s="51" t="s">
        <v>1150</v>
      </c>
      <c r="B892" s="51" t="s">
        <v>1131</v>
      </c>
      <c r="C892" s="51" t="s">
        <v>460</v>
      </c>
      <c r="D892" s="52">
        <v>6196</v>
      </c>
      <c r="E892" s="52">
        <v>227996</v>
      </c>
      <c r="F892" s="53">
        <v>22220</v>
      </c>
      <c r="G892" s="54">
        <v>9.7457849999999997</v>
      </c>
    </row>
    <row r="893" spans="1:7">
      <c r="A893" s="51" t="s">
        <v>484</v>
      </c>
      <c r="B893" s="51" t="s">
        <v>1131</v>
      </c>
      <c r="C893" s="51" t="s">
        <v>420</v>
      </c>
      <c r="D893" s="52">
        <v>15</v>
      </c>
      <c r="E893" s="52">
        <v>161520</v>
      </c>
      <c r="F893" s="53">
        <v>3625.8</v>
      </c>
      <c r="G893" s="54">
        <v>2.2447993999999998</v>
      </c>
    </row>
    <row r="894" spans="1:7">
      <c r="A894" s="51" t="s">
        <v>551</v>
      </c>
      <c r="B894" s="51" t="s">
        <v>1131</v>
      </c>
      <c r="C894" s="51" t="s">
        <v>363</v>
      </c>
      <c r="D894" s="52">
        <v>72</v>
      </c>
      <c r="E894" s="52">
        <v>5996</v>
      </c>
      <c r="F894" s="53">
        <v>873</v>
      </c>
      <c r="G894" s="54">
        <v>14.559706</v>
      </c>
    </row>
    <row r="895" spans="1:7">
      <c r="A895" s="51" t="s">
        <v>465</v>
      </c>
      <c r="B895" s="51" t="s">
        <v>1151</v>
      </c>
      <c r="C895" s="51" t="s">
        <v>457</v>
      </c>
      <c r="D895" s="52">
        <v>1</v>
      </c>
      <c r="E895" s="52">
        <v>2754</v>
      </c>
      <c r="F895" s="53">
        <v>239.4</v>
      </c>
      <c r="G895" s="54">
        <v>8.6928105000000002</v>
      </c>
    </row>
    <row r="896" spans="1:7">
      <c r="A896" s="51" t="s">
        <v>1152</v>
      </c>
      <c r="B896" s="51" t="s">
        <v>1151</v>
      </c>
      <c r="C896" s="51" t="s">
        <v>360</v>
      </c>
      <c r="D896" s="52">
        <v>39733</v>
      </c>
      <c r="E896" s="52">
        <v>445902</v>
      </c>
      <c r="F896" s="53">
        <v>72163.100000000006</v>
      </c>
      <c r="G896" s="54">
        <v>16.183623000000001</v>
      </c>
    </row>
    <row r="897" spans="1:7">
      <c r="A897" s="51" t="s">
        <v>1153</v>
      </c>
      <c r="B897" s="51" t="s">
        <v>1151</v>
      </c>
      <c r="C897" s="51" t="s">
        <v>363</v>
      </c>
      <c r="D897" s="52">
        <v>80355</v>
      </c>
      <c r="E897" s="52">
        <v>655657</v>
      </c>
      <c r="F897" s="53">
        <v>126491.9</v>
      </c>
      <c r="G897" s="54">
        <v>19.292389</v>
      </c>
    </row>
    <row r="898" spans="1:7">
      <c r="A898" s="51" t="s">
        <v>1154</v>
      </c>
      <c r="B898" s="51" t="s">
        <v>1151</v>
      </c>
      <c r="C898" s="51" t="s">
        <v>360</v>
      </c>
      <c r="D898" s="52">
        <v>416372</v>
      </c>
      <c r="E898" s="52">
        <v>3577689</v>
      </c>
      <c r="F898" s="53">
        <v>629691</v>
      </c>
      <c r="G898" s="54">
        <v>17.600496</v>
      </c>
    </row>
    <row r="899" spans="1:7">
      <c r="A899" s="51" t="s">
        <v>472</v>
      </c>
      <c r="B899" s="51" t="s">
        <v>1151</v>
      </c>
      <c r="C899" s="51" t="s">
        <v>457</v>
      </c>
      <c r="D899" s="52">
        <v>1205</v>
      </c>
      <c r="E899" s="52">
        <v>7618</v>
      </c>
      <c r="F899" s="53">
        <v>1266.2</v>
      </c>
      <c r="G899" s="54">
        <v>16.62116</v>
      </c>
    </row>
    <row r="900" spans="1:7">
      <c r="A900" s="51" t="s">
        <v>476</v>
      </c>
      <c r="B900" s="51" t="s">
        <v>1151</v>
      </c>
      <c r="C900" s="51" t="s">
        <v>457</v>
      </c>
      <c r="D900" s="52">
        <v>1</v>
      </c>
      <c r="E900" s="52">
        <v>1</v>
      </c>
      <c r="F900" s="53">
        <v>0.1</v>
      </c>
      <c r="G900" s="54">
        <v>10</v>
      </c>
    </row>
    <row r="901" spans="1:7">
      <c r="A901" s="51" t="s">
        <v>477</v>
      </c>
      <c r="B901" s="51" t="s">
        <v>1151</v>
      </c>
      <c r="C901" s="51" t="s">
        <v>457</v>
      </c>
      <c r="D901" s="52">
        <v>623</v>
      </c>
      <c r="E901" s="52">
        <v>4794</v>
      </c>
      <c r="F901" s="53">
        <v>872.6</v>
      </c>
      <c r="G901" s="54">
        <v>18.201919</v>
      </c>
    </row>
    <row r="902" spans="1:7">
      <c r="A902" s="51" t="s">
        <v>478</v>
      </c>
      <c r="B902" s="51" t="s">
        <v>1151</v>
      </c>
      <c r="C902" s="51" t="s">
        <v>457</v>
      </c>
      <c r="D902" s="52">
        <v>1</v>
      </c>
      <c r="E902" s="52">
        <v>1156</v>
      </c>
      <c r="F902" s="53">
        <v>96.1</v>
      </c>
      <c r="G902" s="54">
        <v>8.3131488000000004</v>
      </c>
    </row>
    <row r="903" spans="1:7">
      <c r="A903" s="51" t="s">
        <v>1155</v>
      </c>
      <c r="B903" s="51" t="s">
        <v>1151</v>
      </c>
      <c r="C903" s="51" t="s">
        <v>360</v>
      </c>
      <c r="D903" s="52">
        <v>70968</v>
      </c>
      <c r="E903" s="52">
        <v>690890</v>
      </c>
      <c r="F903" s="53">
        <v>122334</v>
      </c>
      <c r="G903" s="54">
        <v>17.706726</v>
      </c>
    </row>
    <row r="904" spans="1:7">
      <c r="A904" s="51" t="s">
        <v>485</v>
      </c>
      <c r="B904" s="51" t="s">
        <v>1156</v>
      </c>
      <c r="C904" s="51" t="s">
        <v>457</v>
      </c>
      <c r="D904" s="52">
        <v>10</v>
      </c>
      <c r="E904" s="52">
        <v>1628</v>
      </c>
      <c r="F904" s="53">
        <v>124.2</v>
      </c>
      <c r="G904" s="54">
        <v>7.6289926000000001</v>
      </c>
    </row>
    <row r="905" spans="1:7">
      <c r="A905" s="51" t="s">
        <v>1157</v>
      </c>
      <c r="B905" s="51" t="s">
        <v>1156</v>
      </c>
      <c r="C905" s="51" t="s">
        <v>360</v>
      </c>
      <c r="D905" s="52">
        <v>490831</v>
      </c>
      <c r="E905" s="52">
        <v>4804403</v>
      </c>
      <c r="F905" s="53">
        <v>827156</v>
      </c>
      <c r="G905" s="54">
        <v>17.216623999999999</v>
      </c>
    </row>
    <row r="906" spans="1:7">
      <c r="A906" s="51" t="s">
        <v>1158</v>
      </c>
      <c r="B906" s="51" t="s">
        <v>1156</v>
      </c>
      <c r="C906" s="51" t="s">
        <v>365</v>
      </c>
      <c r="D906" s="52">
        <v>25659</v>
      </c>
      <c r="E906" s="52">
        <v>643210</v>
      </c>
      <c r="F906" s="53">
        <v>97659.1</v>
      </c>
      <c r="G906" s="54">
        <v>15.183082000000001</v>
      </c>
    </row>
    <row r="907" spans="1:7">
      <c r="A907" s="51" t="s">
        <v>456</v>
      </c>
      <c r="B907" s="51" t="s">
        <v>1156</v>
      </c>
      <c r="C907" s="51" t="s">
        <v>457</v>
      </c>
      <c r="D907" s="52">
        <v>1</v>
      </c>
      <c r="E907" s="52">
        <v>1741</v>
      </c>
      <c r="F907" s="53">
        <v>222.2</v>
      </c>
      <c r="G907" s="54">
        <v>12.762779999999999</v>
      </c>
    </row>
    <row r="908" spans="1:7">
      <c r="A908" s="51" t="s">
        <v>464</v>
      </c>
      <c r="B908" s="51" t="s">
        <v>1156</v>
      </c>
      <c r="C908" s="51" t="s">
        <v>457</v>
      </c>
      <c r="D908" s="52">
        <v>53</v>
      </c>
      <c r="E908" s="52">
        <v>940</v>
      </c>
      <c r="F908" s="53">
        <v>94.2</v>
      </c>
      <c r="G908" s="54">
        <v>10.021277</v>
      </c>
    </row>
    <row r="909" spans="1:7">
      <c r="A909" s="51" t="s">
        <v>465</v>
      </c>
      <c r="B909" s="51" t="s">
        <v>1156</v>
      </c>
      <c r="C909" s="51" t="s">
        <v>457</v>
      </c>
      <c r="D909" s="52">
        <v>3</v>
      </c>
      <c r="E909" s="52">
        <v>14962</v>
      </c>
      <c r="F909" s="53">
        <v>1224.5999999999999</v>
      </c>
      <c r="G909" s="54">
        <v>8.1847346999999999</v>
      </c>
    </row>
    <row r="910" spans="1:7">
      <c r="A910" s="51" t="s">
        <v>1159</v>
      </c>
      <c r="B910" s="51" t="s">
        <v>1156</v>
      </c>
      <c r="C910" s="51" t="s">
        <v>360</v>
      </c>
      <c r="D910" s="52">
        <v>922521</v>
      </c>
      <c r="E910" s="52">
        <v>10443211</v>
      </c>
      <c r="F910" s="53">
        <v>1325478.3999999999</v>
      </c>
      <c r="G910" s="54">
        <v>12.69225</v>
      </c>
    </row>
    <row r="911" spans="1:7">
      <c r="A911" s="51" t="s">
        <v>466</v>
      </c>
      <c r="B911" s="51" t="s">
        <v>1156</v>
      </c>
      <c r="C911" s="51" t="s">
        <v>457</v>
      </c>
      <c r="D911" s="52">
        <v>76</v>
      </c>
      <c r="E911" s="52">
        <v>9824</v>
      </c>
      <c r="F911" s="53">
        <v>1286.5999999999999</v>
      </c>
      <c r="G911" s="54">
        <v>13.096498</v>
      </c>
    </row>
    <row r="912" spans="1:7">
      <c r="A912" s="51" t="s">
        <v>1160</v>
      </c>
      <c r="B912" s="51" t="s">
        <v>1156</v>
      </c>
      <c r="C912" s="51" t="s">
        <v>360</v>
      </c>
      <c r="D912" s="52">
        <v>2033058</v>
      </c>
      <c r="E912" s="52">
        <v>21835878</v>
      </c>
      <c r="F912" s="53">
        <v>3252673</v>
      </c>
      <c r="G912" s="54">
        <v>14.896003</v>
      </c>
    </row>
    <row r="913" spans="1:7">
      <c r="A913" s="51" t="s">
        <v>1161</v>
      </c>
      <c r="B913" s="51" t="s">
        <v>1156</v>
      </c>
      <c r="C913" s="51" t="s">
        <v>360</v>
      </c>
      <c r="D913" s="52">
        <v>68395</v>
      </c>
      <c r="E913" s="52">
        <v>971606</v>
      </c>
      <c r="F913" s="53">
        <v>153600.1</v>
      </c>
      <c r="G913" s="54">
        <v>15.808888</v>
      </c>
    </row>
    <row r="914" spans="1:7">
      <c r="A914" s="51" t="s">
        <v>472</v>
      </c>
      <c r="B914" s="51" t="s">
        <v>1156</v>
      </c>
      <c r="C914" s="51" t="s">
        <v>457</v>
      </c>
      <c r="D914" s="52">
        <v>10124</v>
      </c>
      <c r="E914" s="52">
        <v>78710</v>
      </c>
      <c r="F914" s="53">
        <v>12292.6</v>
      </c>
      <c r="G914" s="54">
        <v>15.617584000000001</v>
      </c>
    </row>
    <row r="915" spans="1:7">
      <c r="A915" s="51" t="s">
        <v>473</v>
      </c>
      <c r="B915" s="51" t="s">
        <v>1156</v>
      </c>
      <c r="C915" s="51" t="s">
        <v>457</v>
      </c>
      <c r="D915" s="52">
        <v>2729</v>
      </c>
      <c r="E915" s="52">
        <v>22143</v>
      </c>
      <c r="F915" s="53">
        <v>3290</v>
      </c>
      <c r="G915" s="54">
        <v>14.857969000000001</v>
      </c>
    </row>
    <row r="916" spans="1:7">
      <c r="A916" s="51" t="s">
        <v>475</v>
      </c>
      <c r="B916" s="51" t="s">
        <v>1156</v>
      </c>
      <c r="C916" s="51" t="s">
        <v>457</v>
      </c>
      <c r="D916" s="52">
        <v>4352</v>
      </c>
      <c r="E916" s="52">
        <v>37855</v>
      </c>
      <c r="F916" s="53">
        <v>6480</v>
      </c>
      <c r="G916" s="54">
        <v>17.11795</v>
      </c>
    </row>
    <row r="917" spans="1:7">
      <c r="A917" s="51" t="s">
        <v>476</v>
      </c>
      <c r="B917" s="51" t="s">
        <v>1156</v>
      </c>
      <c r="C917" s="51" t="s">
        <v>457</v>
      </c>
      <c r="D917" s="52">
        <v>19724</v>
      </c>
      <c r="E917" s="52">
        <v>187317</v>
      </c>
      <c r="F917" s="53">
        <v>33605.9</v>
      </c>
      <c r="G917" s="54">
        <v>17.940657000000002</v>
      </c>
    </row>
    <row r="918" spans="1:7">
      <c r="A918" s="51" t="s">
        <v>477</v>
      </c>
      <c r="B918" s="51" t="s">
        <v>1156</v>
      </c>
      <c r="C918" s="51" t="s">
        <v>457</v>
      </c>
      <c r="D918" s="52">
        <v>19369</v>
      </c>
      <c r="E918" s="52">
        <v>143942</v>
      </c>
      <c r="F918" s="53">
        <v>23215.8</v>
      </c>
      <c r="G918" s="54">
        <v>16.128579999999999</v>
      </c>
    </row>
    <row r="919" spans="1:7">
      <c r="A919" s="51" t="s">
        <v>478</v>
      </c>
      <c r="B919" s="51" t="s">
        <v>1156</v>
      </c>
      <c r="C919" s="51" t="s">
        <v>457</v>
      </c>
      <c r="D919" s="52">
        <v>148</v>
      </c>
      <c r="E919" s="52">
        <v>45195</v>
      </c>
      <c r="F919" s="53">
        <v>5356.2</v>
      </c>
      <c r="G919" s="54">
        <v>11.851311000000001</v>
      </c>
    </row>
    <row r="920" spans="1:7">
      <c r="A920" s="51" t="s">
        <v>483</v>
      </c>
      <c r="B920" s="51" t="s">
        <v>1156</v>
      </c>
      <c r="C920" s="51" t="s">
        <v>457</v>
      </c>
      <c r="D920" s="52">
        <v>16967</v>
      </c>
      <c r="E920" s="52">
        <v>100004</v>
      </c>
      <c r="F920" s="53">
        <v>13748.3</v>
      </c>
      <c r="G920" s="54">
        <v>13.74775</v>
      </c>
    </row>
    <row r="921" spans="1:7">
      <c r="A921" s="51" t="s">
        <v>1162</v>
      </c>
      <c r="B921" s="51" t="s">
        <v>1163</v>
      </c>
      <c r="C921" s="51" t="s">
        <v>363</v>
      </c>
      <c r="D921" s="52">
        <v>18156</v>
      </c>
      <c r="E921" s="52">
        <v>228012</v>
      </c>
      <c r="F921" s="53">
        <v>36014</v>
      </c>
      <c r="G921" s="54">
        <v>15.794783000000001</v>
      </c>
    </row>
    <row r="922" spans="1:7">
      <c r="A922" s="51" t="s">
        <v>1164</v>
      </c>
      <c r="B922" s="51" t="s">
        <v>1163</v>
      </c>
      <c r="C922" s="51" t="s">
        <v>363</v>
      </c>
      <c r="D922" s="52">
        <v>14897</v>
      </c>
      <c r="E922" s="52">
        <v>741215</v>
      </c>
      <c r="F922" s="53">
        <v>55379.4</v>
      </c>
      <c r="G922" s="54">
        <v>7.4714353999999998</v>
      </c>
    </row>
    <row r="923" spans="1:7">
      <c r="A923" s="51" t="s">
        <v>1165</v>
      </c>
      <c r="B923" s="51" t="s">
        <v>1163</v>
      </c>
      <c r="C923" s="51" t="s">
        <v>365</v>
      </c>
      <c r="D923" s="52">
        <v>44713</v>
      </c>
      <c r="E923" s="52">
        <v>930019</v>
      </c>
      <c r="F923" s="53">
        <v>84798</v>
      </c>
      <c r="G923" s="54">
        <v>9.1178781999999998</v>
      </c>
    </row>
    <row r="924" spans="1:7">
      <c r="A924" s="51" t="s">
        <v>1166</v>
      </c>
      <c r="B924" s="51" t="s">
        <v>1163</v>
      </c>
      <c r="C924" s="51" t="s">
        <v>363</v>
      </c>
      <c r="D924" s="52">
        <v>24559</v>
      </c>
      <c r="E924" s="52">
        <v>619392</v>
      </c>
      <c r="F924" s="53">
        <v>56353</v>
      </c>
      <c r="G924" s="54">
        <v>9.0981155999999999</v>
      </c>
    </row>
    <row r="925" spans="1:7">
      <c r="A925" s="51" t="s">
        <v>1167</v>
      </c>
      <c r="B925" s="51" t="s">
        <v>1163</v>
      </c>
      <c r="C925" s="51" t="s">
        <v>360</v>
      </c>
      <c r="D925" s="52">
        <v>102145</v>
      </c>
      <c r="E925" s="52">
        <v>1705968</v>
      </c>
      <c r="F925" s="53">
        <v>166462</v>
      </c>
      <c r="G925" s="54">
        <v>9.7576272999999993</v>
      </c>
    </row>
    <row r="926" spans="1:7">
      <c r="A926" s="51" t="s">
        <v>1168</v>
      </c>
      <c r="B926" s="51" t="s">
        <v>1163</v>
      </c>
      <c r="C926" s="51" t="s">
        <v>363</v>
      </c>
      <c r="D926" s="52">
        <v>13285</v>
      </c>
      <c r="E926" s="52">
        <v>401337</v>
      </c>
      <c r="F926" s="53">
        <v>38467.599999999999</v>
      </c>
      <c r="G926" s="54">
        <v>9.5848625999999992</v>
      </c>
    </row>
    <row r="927" spans="1:7">
      <c r="A927" s="51" t="s">
        <v>1169</v>
      </c>
      <c r="B927" s="51" t="s">
        <v>1163</v>
      </c>
      <c r="C927" s="51" t="s">
        <v>363</v>
      </c>
      <c r="D927" s="52">
        <v>31163</v>
      </c>
      <c r="E927" s="52">
        <v>345162</v>
      </c>
      <c r="F927" s="53">
        <v>46192</v>
      </c>
      <c r="G927" s="54">
        <v>13.382701000000001</v>
      </c>
    </row>
    <row r="928" spans="1:7">
      <c r="A928" s="51" t="s">
        <v>1170</v>
      </c>
      <c r="B928" s="51" t="s">
        <v>1163</v>
      </c>
      <c r="C928" s="51" t="s">
        <v>363</v>
      </c>
      <c r="D928" s="52">
        <v>29696</v>
      </c>
      <c r="E928" s="52">
        <v>264153</v>
      </c>
      <c r="F928" s="53">
        <v>46714</v>
      </c>
      <c r="G928" s="54">
        <v>17.684448</v>
      </c>
    </row>
    <row r="929" spans="1:7">
      <c r="A929" s="51" t="s">
        <v>1171</v>
      </c>
      <c r="B929" s="51" t="s">
        <v>1163</v>
      </c>
      <c r="C929" s="51" t="s">
        <v>363</v>
      </c>
      <c r="D929" s="52">
        <v>11156</v>
      </c>
      <c r="E929" s="52">
        <v>709494</v>
      </c>
      <c r="F929" s="53">
        <v>49006</v>
      </c>
      <c r="G929" s="54">
        <v>6.9071761</v>
      </c>
    </row>
    <row r="930" spans="1:7">
      <c r="A930" s="51" t="s">
        <v>1172</v>
      </c>
      <c r="B930" s="51" t="s">
        <v>1163</v>
      </c>
      <c r="C930" s="51" t="s">
        <v>365</v>
      </c>
      <c r="D930" s="52">
        <v>8884</v>
      </c>
      <c r="E930" s="52">
        <v>539291</v>
      </c>
      <c r="F930" s="53">
        <v>38912.6</v>
      </c>
      <c r="G930" s="54">
        <v>7.2155107000000003</v>
      </c>
    </row>
    <row r="931" spans="1:7">
      <c r="A931" s="51" t="s">
        <v>469</v>
      </c>
      <c r="B931" s="51" t="s">
        <v>1163</v>
      </c>
      <c r="C931" s="51" t="s">
        <v>352</v>
      </c>
      <c r="D931" s="52">
        <v>10743</v>
      </c>
      <c r="E931" s="52">
        <v>134812</v>
      </c>
      <c r="F931" s="53">
        <v>18066</v>
      </c>
      <c r="G931" s="54">
        <v>13.400884</v>
      </c>
    </row>
    <row r="932" spans="1:7">
      <c r="A932" s="51" t="s">
        <v>470</v>
      </c>
      <c r="B932" s="51" t="s">
        <v>1163</v>
      </c>
      <c r="C932" s="51" t="s">
        <v>363</v>
      </c>
      <c r="D932" s="52">
        <v>1594</v>
      </c>
      <c r="E932" s="52">
        <v>10942</v>
      </c>
      <c r="F932" s="53">
        <v>1346</v>
      </c>
      <c r="G932" s="54">
        <v>12.301225000000001</v>
      </c>
    </row>
    <row r="933" spans="1:7">
      <c r="A933" s="51" t="s">
        <v>1173</v>
      </c>
      <c r="B933" s="51" t="s">
        <v>1163</v>
      </c>
      <c r="C933" s="51" t="s">
        <v>363</v>
      </c>
      <c r="D933" s="52">
        <v>19839</v>
      </c>
      <c r="E933" s="52">
        <v>193009</v>
      </c>
      <c r="F933" s="53">
        <v>34265.300000000003</v>
      </c>
      <c r="G933" s="54">
        <v>17.753214</v>
      </c>
    </row>
    <row r="934" spans="1:7">
      <c r="A934" s="51" t="s">
        <v>1174</v>
      </c>
      <c r="B934" s="51" t="s">
        <v>1163</v>
      </c>
      <c r="C934" s="51" t="s">
        <v>360</v>
      </c>
      <c r="D934" s="52">
        <v>535206</v>
      </c>
      <c r="E934" s="52">
        <v>8945883</v>
      </c>
      <c r="F934" s="53">
        <v>1004991.9</v>
      </c>
      <c r="G934" s="54">
        <v>11.234127000000001</v>
      </c>
    </row>
    <row r="935" spans="1:7">
      <c r="A935" s="51" t="s">
        <v>1175</v>
      </c>
      <c r="B935" s="51" t="s">
        <v>1163</v>
      </c>
      <c r="C935" s="51" t="s">
        <v>363</v>
      </c>
      <c r="D935" s="52">
        <v>328</v>
      </c>
      <c r="E935" s="52">
        <v>2977</v>
      </c>
      <c r="F935" s="53">
        <v>439.8</v>
      </c>
      <c r="G935" s="54">
        <v>14.773262000000001</v>
      </c>
    </row>
    <row r="936" spans="1:7">
      <c r="A936" s="51" t="s">
        <v>1176</v>
      </c>
      <c r="B936" s="51" t="s">
        <v>1163</v>
      </c>
      <c r="C936" s="51" t="s">
        <v>363</v>
      </c>
      <c r="D936" s="52">
        <v>6066</v>
      </c>
      <c r="E936" s="52">
        <v>168171</v>
      </c>
      <c r="F936" s="53">
        <v>17055</v>
      </c>
      <c r="G936" s="54">
        <v>10.141463</v>
      </c>
    </row>
    <row r="937" spans="1:7">
      <c r="A937" s="51" t="s">
        <v>472</v>
      </c>
      <c r="B937" s="51" t="s">
        <v>1163</v>
      </c>
      <c r="C937" s="51" t="s">
        <v>457</v>
      </c>
      <c r="D937" s="52">
        <v>1122</v>
      </c>
      <c r="E937" s="52">
        <v>14147</v>
      </c>
      <c r="F937" s="53">
        <v>1545.2</v>
      </c>
      <c r="G937" s="54">
        <v>10.922457</v>
      </c>
    </row>
    <row r="938" spans="1:7">
      <c r="A938" s="51" t="s">
        <v>546</v>
      </c>
      <c r="B938" s="51" t="s">
        <v>1163</v>
      </c>
      <c r="C938" s="51" t="s">
        <v>363</v>
      </c>
      <c r="D938" s="52">
        <v>2206</v>
      </c>
      <c r="E938" s="52">
        <v>320233</v>
      </c>
      <c r="F938" s="53">
        <v>26941.7</v>
      </c>
      <c r="G938" s="54">
        <v>8.4131554000000008</v>
      </c>
    </row>
    <row r="939" spans="1:7">
      <c r="A939" s="51" t="s">
        <v>1177</v>
      </c>
      <c r="B939" s="51" t="s">
        <v>1163</v>
      </c>
      <c r="C939" s="51" t="s">
        <v>360</v>
      </c>
      <c r="D939" s="52">
        <v>124121</v>
      </c>
      <c r="E939" s="52">
        <v>7287300</v>
      </c>
      <c r="F939" s="53">
        <v>453845.5</v>
      </c>
      <c r="G939" s="54">
        <v>6.2278964999999999</v>
      </c>
    </row>
    <row r="940" spans="1:7">
      <c r="A940" s="51" t="s">
        <v>1178</v>
      </c>
      <c r="B940" s="51" t="s">
        <v>1163</v>
      </c>
      <c r="C940" s="51" t="s">
        <v>363</v>
      </c>
      <c r="D940" s="52">
        <v>3047</v>
      </c>
      <c r="E940" s="52">
        <v>228717</v>
      </c>
      <c r="F940" s="53">
        <v>19735</v>
      </c>
      <c r="G940" s="54">
        <v>8.6285672000000009</v>
      </c>
    </row>
    <row r="941" spans="1:7">
      <c r="A941" s="51" t="s">
        <v>476</v>
      </c>
      <c r="B941" s="51" t="s">
        <v>1163</v>
      </c>
      <c r="C941" s="51" t="s">
        <v>457</v>
      </c>
      <c r="D941" s="52">
        <v>731</v>
      </c>
      <c r="E941" s="52">
        <v>7090</v>
      </c>
      <c r="F941" s="53">
        <v>1268.3</v>
      </c>
      <c r="G941" s="54">
        <v>17.888574999999999</v>
      </c>
    </row>
    <row r="942" spans="1:7">
      <c r="A942" s="51" t="s">
        <v>477</v>
      </c>
      <c r="B942" s="51" t="s">
        <v>1163</v>
      </c>
      <c r="C942" s="51" t="s">
        <v>457</v>
      </c>
      <c r="D942" s="52">
        <v>1244</v>
      </c>
      <c r="E942" s="52">
        <v>9678</v>
      </c>
      <c r="F942" s="53">
        <v>1353.8</v>
      </c>
      <c r="G942" s="54">
        <v>13.988427</v>
      </c>
    </row>
    <row r="943" spans="1:7">
      <c r="A943" s="51" t="s">
        <v>547</v>
      </c>
      <c r="B943" s="51" t="s">
        <v>1163</v>
      </c>
      <c r="C943" s="51" t="s">
        <v>363</v>
      </c>
      <c r="D943" s="52">
        <v>6</v>
      </c>
      <c r="E943" s="52">
        <v>18</v>
      </c>
      <c r="F943" s="53">
        <v>3.9</v>
      </c>
      <c r="G943" s="54">
        <v>21.666667</v>
      </c>
    </row>
    <row r="944" spans="1:7">
      <c r="A944" s="51" t="s">
        <v>483</v>
      </c>
      <c r="B944" s="51" t="s">
        <v>1163</v>
      </c>
      <c r="C944" s="51" t="s">
        <v>457</v>
      </c>
      <c r="D944" s="52">
        <v>2445</v>
      </c>
      <c r="E944" s="52">
        <v>17844</v>
      </c>
      <c r="F944" s="53">
        <v>2007.3</v>
      </c>
      <c r="G944" s="54">
        <v>11.249159000000001</v>
      </c>
    </row>
    <row r="945" spans="1:7">
      <c r="A945" s="51" t="s">
        <v>484</v>
      </c>
      <c r="B945" s="51" t="s">
        <v>1163</v>
      </c>
      <c r="C945" s="51" t="s">
        <v>420</v>
      </c>
      <c r="D945" s="52">
        <v>5</v>
      </c>
      <c r="E945" s="52">
        <v>187457</v>
      </c>
      <c r="F945" s="53">
        <v>4924.2</v>
      </c>
      <c r="G945" s="54">
        <v>2.6268424000000001</v>
      </c>
    </row>
    <row r="946" spans="1:7">
      <c r="A946" s="51" t="s">
        <v>1179</v>
      </c>
      <c r="B946" s="51" t="s">
        <v>1180</v>
      </c>
      <c r="C946" s="51" t="s">
        <v>365</v>
      </c>
      <c r="D946" s="52">
        <v>8102</v>
      </c>
      <c r="E946" s="52">
        <v>154341</v>
      </c>
      <c r="F946" s="53">
        <v>17007</v>
      </c>
      <c r="G946" s="54">
        <v>11.019107</v>
      </c>
    </row>
    <row r="947" spans="1:7">
      <c r="A947" s="51" t="s">
        <v>1181</v>
      </c>
      <c r="B947" s="51" t="s">
        <v>1180</v>
      </c>
      <c r="C947" s="51" t="s">
        <v>352</v>
      </c>
      <c r="D947" s="52">
        <v>6</v>
      </c>
      <c r="E947" s="52">
        <v>628164</v>
      </c>
      <c r="F947" s="53">
        <v>16628.3</v>
      </c>
      <c r="G947" s="54">
        <v>2.6471271999999999</v>
      </c>
    </row>
    <row r="948" spans="1:7">
      <c r="A948" s="51" t="s">
        <v>464</v>
      </c>
      <c r="B948" s="51" t="s">
        <v>1180</v>
      </c>
      <c r="C948" s="51" t="s">
        <v>457</v>
      </c>
      <c r="D948" s="52">
        <v>8</v>
      </c>
      <c r="E948" s="52">
        <v>43</v>
      </c>
      <c r="F948" s="53">
        <v>4.8</v>
      </c>
      <c r="G948" s="54">
        <v>11.162791</v>
      </c>
    </row>
    <row r="949" spans="1:7">
      <c r="A949" s="51" t="s">
        <v>465</v>
      </c>
      <c r="B949" s="51" t="s">
        <v>1180</v>
      </c>
      <c r="C949" s="51" t="s">
        <v>457</v>
      </c>
      <c r="D949" s="52">
        <v>1</v>
      </c>
      <c r="E949" s="52">
        <v>1689</v>
      </c>
      <c r="F949" s="53">
        <v>205.5</v>
      </c>
      <c r="G949" s="54">
        <v>12.166963000000001</v>
      </c>
    </row>
    <row r="950" spans="1:7">
      <c r="A950" s="51" t="s">
        <v>1182</v>
      </c>
      <c r="B950" s="51" t="s">
        <v>1180</v>
      </c>
      <c r="C950" s="51" t="s">
        <v>363</v>
      </c>
      <c r="D950" s="52">
        <v>7519</v>
      </c>
      <c r="E950" s="52">
        <v>577224</v>
      </c>
      <c r="F950" s="53">
        <v>38094</v>
      </c>
      <c r="G950" s="54">
        <v>6.5995176999999998</v>
      </c>
    </row>
    <row r="951" spans="1:7">
      <c r="A951" s="51" t="s">
        <v>1183</v>
      </c>
      <c r="B951" s="51" t="s">
        <v>1180</v>
      </c>
      <c r="C951" s="51" t="s">
        <v>360</v>
      </c>
      <c r="D951" s="52">
        <v>967407</v>
      </c>
      <c r="E951" s="52">
        <v>20144059</v>
      </c>
      <c r="F951" s="53">
        <v>2000174</v>
      </c>
      <c r="G951" s="54">
        <v>9.9293493999999995</v>
      </c>
    </row>
    <row r="952" spans="1:7">
      <c r="A952" s="51" t="s">
        <v>1184</v>
      </c>
      <c r="B952" s="51" t="s">
        <v>1180</v>
      </c>
      <c r="C952" s="51" t="s">
        <v>460</v>
      </c>
      <c r="D952" s="52">
        <v>16578</v>
      </c>
      <c r="E952" s="52">
        <v>386475</v>
      </c>
      <c r="F952" s="53">
        <v>38154</v>
      </c>
      <c r="G952" s="54">
        <v>9.8723074000000004</v>
      </c>
    </row>
    <row r="953" spans="1:7">
      <c r="A953" s="51" t="s">
        <v>703</v>
      </c>
      <c r="B953" s="51" t="s">
        <v>1180</v>
      </c>
      <c r="C953" s="51" t="s">
        <v>363</v>
      </c>
      <c r="D953" s="52">
        <v>1788</v>
      </c>
      <c r="E953" s="52">
        <v>47648</v>
      </c>
      <c r="F953" s="53">
        <v>3618</v>
      </c>
      <c r="G953" s="54">
        <v>7.5931832999999997</v>
      </c>
    </row>
    <row r="954" spans="1:7">
      <c r="A954" s="51" t="s">
        <v>1185</v>
      </c>
      <c r="B954" s="51" t="s">
        <v>1180</v>
      </c>
      <c r="C954" s="51" t="s">
        <v>360</v>
      </c>
      <c r="D954" s="52">
        <v>358669</v>
      </c>
      <c r="E954" s="52">
        <v>9208624</v>
      </c>
      <c r="F954" s="53">
        <v>677918</v>
      </c>
      <c r="G954" s="54">
        <v>7.3617730999999997</v>
      </c>
    </row>
    <row r="955" spans="1:7">
      <c r="A955" s="51" t="s">
        <v>472</v>
      </c>
      <c r="B955" s="51" t="s">
        <v>1180</v>
      </c>
      <c r="C955" s="51" t="s">
        <v>457</v>
      </c>
      <c r="D955" s="52">
        <v>12393</v>
      </c>
      <c r="E955" s="52">
        <v>122821</v>
      </c>
      <c r="F955" s="53">
        <v>14178.6</v>
      </c>
      <c r="G955" s="54">
        <v>11.544117</v>
      </c>
    </row>
    <row r="956" spans="1:7">
      <c r="A956" s="51" t="s">
        <v>473</v>
      </c>
      <c r="B956" s="51" t="s">
        <v>1180</v>
      </c>
      <c r="C956" s="51" t="s">
        <v>457</v>
      </c>
      <c r="D956" s="52">
        <v>105</v>
      </c>
      <c r="E956" s="52">
        <v>1199</v>
      </c>
      <c r="F956" s="53">
        <v>152</v>
      </c>
      <c r="G956" s="54">
        <v>12.677231000000001</v>
      </c>
    </row>
    <row r="957" spans="1:7">
      <c r="A957" s="51" t="s">
        <v>475</v>
      </c>
      <c r="B957" s="51" t="s">
        <v>1180</v>
      </c>
      <c r="C957" s="51" t="s">
        <v>457</v>
      </c>
      <c r="D957" s="52">
        <v>722</v>
      </c>
      <c r="E957" s="52">
        <v>8494</v>
      </c>
      <c r="F957" s="53">
        <v>1198.3</v>
      </c>
      <c r="G957" s="54">
        <v>14.107605</v>
      </c>
    </row>
    <row r="958" spans="1:7">
      <c r="A958" s="51" t="s">
        <v>476</v>
      </c>
      <c r="B958" s="51" t="s">
        <v>1180</v>
      </c>
      <c r="C958" s="51" t="s">
        <v>457</v>
      </c>
      <c r="D958" s="52">
        <v>2432</v>
      </c>
      <c r="E958" s="52">
        <v>26446</v>
      </c>
      <c r="F958" s="53">
        <v>4121.8999999999996</v>
      </c>
      <c r="G958" s="54">
        <v>15.5861</v>
      </c>
    </row>
    <row r="959" spans="1:7">
      <c r="A959" s="51" t="s">
        <v>477</v>
      </c>
      <c r="B959" s="51" t="s">
        <v>1180</v>
      </c>
      <c r="C959" s="51" t="s">
        <v>457</v>
      </c>
      <c r="D959" s="52">
        <v>8713</v>
      </c>
      <c r="E959" s="52">
        <v>99611</v>
      </c>
      <c r="F959" s="53">
        <v>13192.3</v>
      </c>
      <c r="G959" s="54">
        <v>13.243817999999999</v>
      </c>
    </row>
    <row r="960" spans="1:7">
      <c r="A960" s="51" t="s">
        <v>516</v>
      </c>
      <c r="B960" s="51" t="s">
        <v>1180</v>
      </c>
      <c r="C960" s="51" t="s">
        <v>363</v>
      </c>
      <c r="D960" s="52">
        <v>10</v>
      </c>
      <c r="E960" s="52">
        <v>118</v>
      </c>
      <c r="F960" s="53">
        <v>12</v>
      </c>
      <c r="G960" s="54">
        <v>10.169492</v>
      </c>
    </row>
    <row r="961" spans="1:7">
      <c r="A961" s="51" t="s">
        <v>518</v>
      </c>
      <c r="B961" s="51" t="s">
        <v>1180</v>
      </c>
      <c r="C961" s="51" t="s">
        <v>363</v>
      </c>
      <c r="D961" s="52">
        <v>23302</v>
      </c>
      <c r="E961" s="52">
        <v>547944</v>
      </c>
      <c r="F961" s="53">
        <v>66214.899999999994</v>
      </c>
      <c r="G961" s="54">
        <v>12.084246</v>
      </c>
    </row>
    <row r="962" spans="1:7">
      <c r="A962" s="51" t="s">
        <v>483</v>
      </c>
      <c r="B962" s="51" t="s">
        <v>1180</v>
      </c>
      <c r="C962" s="51" t="s">
        <v>457</v>
      </c>
      <c r="D962" s="52">
        <v>3147</v>
      </c>
      <c r="E962" s="52">
        <v>30108</v>
      </c>
      <c r="F962" s="53">
        <v>3406</v>
      </c>
      <c r="G962" s="54">
        <v>11.312608000000001</v>
      </c>
    </row>
    <row r="963" spans="1:7">
      <c r="A963" s="51" t="s">
        <v>484</v>
      </c>
      <c r="B963" s="51" t="s">
        <v>1180</v>
      </c>
      <c r="C963" s="51" t="s">
        <v>420</v>
      </c>
      <c r="D963" s="52">
        <v>3</v>
      </c>
      <c r="E963" s="52">
        <v>26805</v>
      </c>
      <c r="F963" s="53">
        <v>360.5</v>
      </c>
      <c r="G963" s="54">
        <v>1.3448983000000001</v>
      </c>
    </row>
    <row r="964" spans="1:7">
      <c r="A964" s="51" t="s">
        <v>1186</v>
      </c>
      <c r="B964" s="51" t="s">
        <v>1180</v>
      </c>
      <c r="C964" s="51" t="s">
        <v>363</v>
      </c>
      <c r="D964" s="52">
        <v>5609</v>
      </c>
      <c r="E964" s="52">
        <v>745297</v>
      </c>
      <c r="F964" s="53">
        <v>41477.300000000003</v>
      </c>
      <c r="G964" s="54">
        <v>5.5652042000000002</v>
      </c>
    </row>
    <row r="965" spans="1:7">
      <c r="A965" s="51" t="s">
        <v>1187</v>
      </c>
      <c r="B965" s="51" t="s">
        <v>1188</v>
      </c>
      <c r="C965" s="51" t="s">
        <v>360</v>
      </c>
      <c r="D965" s="52">
        <v>244944</v>
      </c>
      <c r="E965" s="52">
        <v>2584095</v>
      </c>
      <c r="F965" s="53">
        <v>416744</v>
      </c>
      <c r="G965" s="54">
        <v>16.127271</v>
      </c>
    </row>
    <row r="966" spans="1:7">
      <c r="A966" s="51" t="s">
        <v>1189</v>
      </c>
      <c r="B966" s="51" t="s">
        <v>1188</v>
      </c>
      <c r="C966" s="51" t="s">
        <v>365</v>
      </c>
      <c r="D966" s="52">
        <v>10141</v>
      </c>
      <c r="E966" s="52">
        <v>469973</v>
      </c>
      <c r="F966" s="53">
        <v>18330.2</v>
      </c>
      <c r="G966" s="54">
        <v>3.9002666000000001</v>
      </c>
    </row>
    <row r="967" spans="1:7">
      <c r="A967" s="51" t="s">
        <v>1190</v>
      </c>
      <c r="B967" s="51" t="s">
        <v>1188</v>
      </c>
      <c r="C967" s="51" t="s">
        <v>360</v>
      </c>
      <c r="D967" s="52">
        <v>2827709</v>
      </c>
      <c r="E967" s="52">
        <v>20544059</v>
      </c>
      <c r="F967" s="53">
        <v>4804476</v>
      </c>
      <c r="G967" s="54">
        <v>23.386206000000001</v>
      </c>
    </row>
    <row r="968" spans="1:7">
      <c r="A968" s="51" t="s">
        <v>1191</v>
      </c>
      <c r="B968" s="51" t="s">
        <v>1188</v>
      </c>
      <c r="C968" s="51" t="s">
        <v>360</v>
      </c>
      <c r="D968" s="52">
        <v>761</v>
      </c>
      <c r="E968" s="52">
        <v>6675</v>
      </c>
      <c r="F968" s="53">
        <v>1939.7</v>
      </c>
      <c r="G968" s="54">
        <v>29.059176000000001</v>
      </c>
    </row>
    <row r="969" spans="1:7">
      <c r="A969" s="51" t="s">
        <v>464</v>
      </c>
      <c r="B969" s="51" t="s">
        <v>1188</v>
      </c>
      <c r="C969" s="51" t="s">
        <v>457</v>
      </c>
      <c r="D969" s="52">
        <v>47</v>
      </c>
      <c r="E969" s="52">
        <v>574</v>
      </c>
      <c r="F969" s="53">
        <v>86.4</v>
      </c>
      <c r="G969" s="54">
        <v>15.052265</v>
      </c>
    </row>
    <row r="970" spans="1:7">
      <c r="A970" s="51" t="s">
        <v>465</v>
      </c>
      <c r="B970" s="51" t="s">
        <v>1188</v>
      </c>
      <c r="C970" s="51" t="s">
        <v>457</v>
      </c>
      <c r="D970" s="52">
        <v>2</v>
      </c>
      <c r="E970" s="52">
        <v>14790</v>
      </c>
      <c r="F970" s="53">
        <v>1520.4</v>
      </c>
      <c r="G970" s="54">
        <v>10.279919</v>
      </c>
    </row>
    <row r="971" spans="1:7">
      <c r="A971" s="51" t="s">
        <v>1192</v>
      </c>
      <c r="B971" s="51" t="s">
        <v>1188</v>
      </c>
      <c r="C971" s="51" t="s">
        <v>365</v>
      </c>
      <c r="D971" s="52">
        <v>18976</v>
      </c>
      <c r="E971" s="52">
        <v>404926</v>
      </c>
      <c r="F971" s="53">
        <v>33733</v>
      </c>
      <c r="G971" s="54">
        <v>8.3306579000000003</v>
      </c>
    </row>
    <row r="972" spans="1:7">
      <c r="A972" s="51" t="s">
        <v>1193</v>
      </c>
      <c r="B972" s="51" t="s">
        <v>1188</v>
      </c>
      <c r="C972" s="51" t="s">
        <v>352</v>
      </c>
      <c r="D972" s="52">
        <v>1142119</v>
      </c>
      <c r="E972" s="52">
        <v>18080399</v>
      </c>
      <c r="F972" s="53">
        <v>3619477.1</v>
      </c>
      <c r="G972" s="54">
        <v>20.018789999999999</v>
      </c>
    </row>
    <row r="973" spans="1:7">
      <c r="A973" s="51" t="s">
        <v>466</v>
      </c>
      <c r="B973" s="51" t="s">
        <v>1188</v>
      </c>
      <c r="C973" s="51" t="s">
        <v>457</v>
      </c>
      <c r="D973" s="52">
        <v>3</v>
      </c>
      <c r="E973" s="52">
        <v>1118</v>
      </c>
      <c r="F973" s="53">
        <v>203.8</v>
      </c>
      <c r="G973" s="54">
        <v>18.22898</v>
      </c>
    </row>
    <row r="974" spans="1:7">
      <c r="A974" s="51" t="s">
        <v>1194</v>
      </c>
      <c r="B974" s="51" t="s">
        <v>1188</v>
      </c>
      <c r="C974" s="51" t="s">
        <v>360</v>
      </c>
      <c r="D974" s="52">
        <v>736407</v>
      </c>
      <c r="E974" s="52">
        <v>7459396</v>
      </c>
      <c r="F974" s="53">
        <v>825018</v>
      </c>
      <c r="G974" s="54">
        <v>11.060117999999999</v>
      </c>
    </row>
    <row r="975" spans="1:7">
      <c r="A975" s="51" t="s">
        <v>1195</v>
      </c>
      <c r="B975" s="51" t="s">
        <v>1188</v>
      </c>
      <c r="C975" s="51" t="s">
        <v>360</v>
      </c>
      <c r="D975" s="52">
        <v>1421431</v>
      </c>
      <c r="E975" s="52">
        <v>14582571</v>
      </c>
      <c r="F975" s="53">
        <v>1635889.8</v>
      </c>
      <c r="G975" s="54">
        <v>11.218116</v>
      </c>
    </row>
    <row r="976" spans="1:7">
      <c r="A976" s="51" t="s">
        <v>1196</v>
      </c>
      <c r="B976" s="51" t="s">
        <v>1188</v>
      </c>
      <c r="C976" s="51" t="s">
        <v>360</v>
      </c>
      <c r="D976" s="52">
        <v>160614</v>
      </c>
      <c r="E976" s="52">
        <v>1742964</v>
      </c>
      <c r="F976" s="53">
        <v>288245</v>
      </c>
      <c r="G976" s="54">
        <v>16.537634000000001</v>
      </c>
    </row>
    <row r="977" spans="1:7">
      <c r="A977" s="51" t="s">
        <v>1197</v>
      </c>
      <c r="B977" s="51" t="s">
        <v>1188</v>
      </c>
      <c r="C977" s="51" t="s">
        <v>360</v>
      </c>
      <c r="D977" s="52">
        <v>3680</v>
      </c>
      <c r="E977" s="52">
        <v>49840</v>
      </c>
      <c r="F977" s="53">
        <v>4697.3999999999996</v>
      </c>
      <c r="G977" s="54">
        <v>9.4249598999999993</v>
      </c>
    </row>
    <row r="978" spans="1:7">
      <c r="A978" s="51" t="s">
        <v>1198</v>
      </c>
      <c r="B978" s="51" t="s">
        <v>1188</v>
      </c>
      <c r="C978" s="51" t="s">
        <v>360</v>
      </c>
      <c r="D978" s="52">
        <v>326373</v>
      </c>
      <c r="E978" s="52">
        <v>3147878</v>
      </c>
      <c r="F978" s="53">
        <v>384897.4</v>
      </c>
      <c r="G978" s="54">
        <v>12.227202</v>
      </c>
    </row>
    <row r="979" spans="1:7">
      <c r="A979" s="51" t="s">
        <v>472</v>
      </c>
      <c r="B979" s="51" t="s">
        <v>1188</v>
      </c>
      <c r="C979" s="51" t="s">
        <v>457</v>
      </c>
      <c r="D979" s="52">
        <v>17155</v>
      </c>
      <c r="E979" s="52">
        <v>137425</v>
      </c>
      <c r="F979" s="53">
        <v>21692</v>
      </c>
      <c r="G979" s="54">
        <v>15.784610000000001</v>
      </c>
    </row>
    <row r="980" spans="1:7">
      <c r="A980" s="51" t="s">
        <v>473</v>
      </c>
      <c r="B980" s="51" t="s">
        <v>1188</v>
      </c>
      <c r="C980" s="51" t="s">
        <v>457</v>
      </c>
      <c r="D980" s="52">
        <v>1643</v>
      </c>
      <c r="E980" s="52">
        <v>10772</v>
      </c>
      <c r="F980" s="53">
        <v>1906</v>
      </c>
      <c r="G980" s="54">
        <v>17.694022</v>
      </c>
    </row>
    <row r="981" spans="1:7">
      <c r="A981" s="51" t="s">
        <v>475</v>
      </c>
      <c r="B981" s="51" t="s">
        <v>1188</v>
      </c>
      <c r="C981" s="51" t="s">
        <v>457</v>
      </c>
      <c r="D981" s="52">
        <v>8493</v>
      </c>
      <c r="E981" s="52">
        <v>72971</v>
      </c>
      <c r="F981" s="53">
        <v>14388.2</v>
      </c>
      <c r="G981" s="54">
        <v>19.717696</v>
      </c>
    </row>
    <row r="982" spans="1:7">
      <c r="A982" s="51" t="s">
        <v>476</v>
      </c>
      <c r="B982" s="51" t="s">
        <v>1188</v>
      </c>
      <c r="C982" s="51" t="s">
        <v>457</v>
      </c>
      <c r="D982" s="52">
        <v>3795</v>
      </c>
      <c r="E982" s="52">
        <v>30668</v>
      </c>
      <c r="F982" s="53">
        <v>7317.5</v>
      </c>
      <c r="G982" s="54">
        <v>23.860375999999999</v>
      </c>
    </row>
    <row r="983" spans="1:7">
      <c r="A983" s="51" t="s">
        <v>477</v>
      </c>
      <c r="B983" s="51" t="s">
        <v>1188</v>
      </c>
      <c r="C983" s="51" t="s">
        <v>457</v>
      </c>
      <c r="D983" s="52">
        <v>18873</v>
      </c>
      <c r="E983" s="52">
        <v>117842</v>
      </c>
      <c r="F983" s="53">
        <v>23564.7</v>
      </c>
      <c r="G983" s="54">
        <v>19.996860000000002</v>
      </c>
    </row>
    <row r="984" spans="1:7">
      <c r="A984" s="51" t="s">
        <v>478</v>
      </c>
      <c r="B984" s="51" t="s">
        <v>1188</v>
      </c>
      <c r="C984" s="51" t="s">
        <v>457</v>
      </c>
      <c r="D984" s="52">
        <v>6</v>
      </c>
      <c r="E984" s="52">
        <v>1696</v>
      </c>
      <c r="F984" s="53">
        <v>220.5</v>
      </c>
      <c r="G984" s="54">
        <v>13.001179</v>
      </c>
    </row>
    <row r="985" spans="1:7">
      <c r="A985" s="51" t="s">
        <v>1199</v>
      </c>
      <c r="B985" s="51" t="s">
        <v>1188</v>
      </c>
      <c r="C985" s="51" t="s">
        <v>365</v>
      </c>
      <c r="D985" s="52">
        <v>9337</v>
      </c>
      <c r="E985" s="52">
        <v>196535</v>
      </c>
      <c r="F985" s="53">
        <v>9996.9</v>
      </c>
      <c r="G985" s="54">
        <v>5.0865748999999996</v>
      </c>
    </row>
    <row r="986" spans="1:7">
      <c r="A986" s="51" t="s">
        <v>1200</v>
      </c>
      <c r="B986" s="51" t="s">
        <v>1188</v>
      </c>
      <c r="C986" s="51" t="s">
        <v>365</v>
      </c>
      <c r="D986" s="52">
        <v>17766</v>
      </c>
      <c r="E986" s="52">
        <v>419515</v>
      </c>
      <c r="F986" s="53">
        <v>23454.2</v>
      </c>
      <c r="G986" s="54">
        <v>5.5907894000000002</v>
      </c>
    </row>
    <row r="987" spans="1:7">
      <c r="A987" s="51" t="s">
        <v>1201</v>
      </c>
      <c r="B987" s="51" t="s">
        <v>1188</v>
      </c>
      <c r="C987" s="51" t="s">
        <v>365</v>
      </c>
      <c r="D987" s="52">
        <v>15169</v>
      </c>
      <c r="E987" s="52">
        <v>248849</v>
      </c>
      <c r="F987" s="53">
        <v>31193</v>
      </c>
      <c r="G987" s="54">
        <v>12.534910999999999</v>
      </c>
    </row>
    <row r="988" spans="1:7">
      <c r="A988" s="51" t="s">
        <v>1202</v>
      </c>
      <c r="B988" s="51" t="s">
        <v>1188</v>
      </c>
      <c r="C988" s="51" t="s">
        <v>365</v>
      </c>
      <c r="D988" s="52">
        <v>5163</v>
      </c>
      <c r="E988" s="52">
        <v>543085</v>
      </c>
      <c r="F988" s="53">
        <v>25632.9</v>
      </c>
      <c r="G988" s="54">
        <v>4.7198688999999998</v>
      </c>
    </row>
    <row r="989" spans="1:7">
      <c r="A989" s="51" t="s">
        <v>483</v>
      </c>
      <c r="B989" s="51" t="s">
        <v>1188</v>
      </c>
      <c r="C989" s="51" t="s">
        <v>457</v>
      </c>
      <c r="D989" s="52">
        <v>14007</v>
      </c>
      <c r="E989" s="52">
        <v>88079</v>
      </c>
      <c r="F989" s="53">
        <v>14022.9</v>
      </c>
      <c r="G989" s="54">
        <v>15.920821</v>
      </c>
    </row>
    <row r="990" spans="1:7">
      <c r="A990" s="51" t="s">
        <v>1203</v>
      </c>
      <c r="B990" s="51" t="s">
        <v>1204</v>
      </c>
      <c r="C990" s="51" t="s">
        <v>363</v>
      </c>
      <c r="D990" s="52">
        <v>18550</v>
      </c>
      <c r="E990" s="52">
        <v>240795</v>
      </c>
      <c r="F990" s="53">
        <v>38952.5</v>
      </c>
      <c r="G990" s="54">
        <v>16.176622999999999</v>
      </c>
    </row>
    <row r="991" spans="1:7">
      <c r="A991" s="51" t="s">
        <v>1205</v>
      </c>
      <c r="B991" s="51" t="s">
        <v>1204</v>
      </c>
      <c r="C991" s="51" t="s">
        <v>363</v>
      </c>
      <c r="D991" s="52">
        <v>11548</v>
      </c>
      <c r="E991" s="52">
        <v>210088</v>
      </c>
      <c r="F991" s="53">
        <v>32977</v>
      </c>
      <c r="G991" s="54">
        <v>15.696756000000001</v>
      </c>
    </row>
    <row r="992" spans="1:7">
      <c r="A992" s="51" t="s">
        <v>1206</v>
      </c>
      <c r="B992" s="51" t="s">
        <v>1204</v>
      </c>
      <c r="C992" s="51" t="s">
        <v>365</v>
      </c>
      <c r="D992" s="52">
        <v>14755</v>
      </c>
      <c r="E992" s="52">
        <v>483454</v>
      </c>
      <c r="F992" s="53">
        <v>56697</v>
      </c>
      <c r="G992" s="54">
        <v>11.727486000000001</v>
      </c>
    </row>
    <row r="993" spans="1:7">
      <c r="A993" s="51" t="s">
        <v>1207</v>
      </c>
      <c r="B993" s="51" t="s">
        <v>1204</v>
      </c>
      <c r="C993" s="51" t="s">
        <v>365</v>
      </c>
      <c r="D993" s="52">
        <v>7906</v>
      </c>
      <c r="E993" s="52">
        <v>239968</v>
      </c>
      <c r="F993" s="53">
        <v>24384</v>
      </c>
      <c r="G993" s="54">
        <v>10.161355</v>
      </c>
    </row>
    <row r="994" spans="1:7">
      <c r="A994" s="51" t="s">
        <v>1208</v>
      </c>
      <c r="B994" s="51" t="s">
        <v>1204</v>
      </c>
      <c r="C994" s="51" t="s">
        <v>365</v>
      </c>
      <c r="D994" s="52">
        <v>74400</v>
      </c>
      <c r="E994" s="52">
        <v>1528964</v>
      </c>
      <c r="F994" s="53">
        <v>195496</v>
      </c>
      <c r="G994" s="54">
        <v>12.786174000000001</v>
      </c>
    </row>
    <row r="995" spans="1:7">
      <c r="A995" s="51" t="s">
        <v>1209</v>
      </c>
      <c r="B995" s="51" t="s">
        <v>1204</v>
      </c>
      <c r="C995" s="51" t="s">
        <v>365</v>
      </c>
      <c r="D995" s="52">
        <v>16465</v>
      </c>
      <c r="E995" s="52">
        <v>796873</v>
      </c>
      <c r="F995" s="53">
        <v>85226.4</v>
      </c>
      <c r="G995" s="54">
        <v>10.695104000000001</v>
      </c>
    </row>
    <row r="996" spans="1:7">
      <c r="A996" s="51" t="s">
        <v>1210</v>
      </c>
      <c r="B996" s="51" t="s">
        <v>1204</v>
      </c>
      <c r="C996" s="51" t="s">
        <v>365</v>
      </c>
      <c r="D996" s="52">
        <v>26003</v>
      </c>
      <c r="E996" s="52">
        <v>402639</v>
      </c>
      <c r="F996" s="53">
        <v>51249.599999999999</v>
      </c>
      <c r="G996" s="54">
        <v>12.728424</v>
      </c>
    </row>
    <row r="997" spans="1:7">
      <c r="A997" s="51" t="s">
        <v>1211</v>
      </c>
      <c r="B997" s="51" t="s">
        <v>1204</v>
      </c>
      <c r="C997" s="51" t="s">
        <v>365</v>
      </c>
      <c r="D997" s="52">
        <v>6829</v>
      </c>
      <c r="E997" s="52">
        <v>216891</v>
      </c>
      <c r="F997" s="53">
        <v>28077</v>
      </c>
      <c r="G997" s="54">
        <v>12.945212</v>
      </c>
    </row>
    <row r="998" spans="1:7">
      <c r="A998" s="51" t="s">
        <v>1212</v>
      </c>
      <c r="B998" s="51" t="s">
        <v>1204</v>
      </c>
      <c r="C998" s="51" t="s">
        <v>365</v>
      </c>
      <c r="D998" s="52">
        <v>29491</v>
      </c>
      <c r="E998" s="52">
        <v>547178</v>
      </c>
      <c r="F998" s="53">
        <v>72411</v>
      </c>
      <c r="G998" s="54">
        <v>13.233536000000001</v>
      </c>
    </row>
    <row r="999" spans="1:7">
      <c r="A999" s="51" t="s">
        <v>1213</v>
      </c>
      <c r="B999" s="51" t="s">
        <v>1204</v>
      </c>
      <c r="C999" s="51" t="s">
        <v>365</v>
      </c>
      <c r="D999" s="52">
        <v>9392</v>
      </c>
      <c r="E999" s="52">
        <v>349424</v>
      </c>
      <c r="F999" s="53">
        <v>30445</v>
      </c>
      <c r="G999" s="54">
        <v>8.7129104000000002</v>
      </c>
    </row>
    <row r="1000" spans="1:7">
      <c r="A1000" s="51" t="s">
        <v>1214</v>
      </c>
      <c r="B1000" s="51" t="s">
        <v>1204</v>
      </c>
      <c r="C1000" s="51" t="s">
        <v>365</v>
      </c>
      <c r="D1000" s="52">
        <v>12694</v>
      </c>
      <c r="E1000" s="52">
        <v>233316</v>
      </c>
      <c r="F1000" s="53">
        <v>18931</v>
      </c>
      <c r="G1000" s="54">
        <v>8.1138884999999998</v>
      </c>
    </row>
    <row r="1001" spans="1:7">
      <c r="A1001" s="51" t="s">
        <v>1215</v>
      </c>
      <c r="B1001" s="51" t="s">
        <v>1204</v>
      </c>
      <c r="C1001" s="51" t="s">
        <v>365</v>
      </c>
      <c r="D1001" s="52">
        <v>7444</v>
      </c>
      <c r="E1001" s="52">
        <v>280791</v>
      </c>
      <c r="F1001" s="53">
        <v>28885</v>
      </c>
      <c r="G1001" s="54">
        <v>10.287011</v>
      </c>
    </row>
    <row r="1002" spans="1:7">
      <c r="A1002" s="51" t="s">
        <v>1216</v>
      </c>
      <c r="B1002" s="51" t="s">
        <v>1204</v>
      </c>
      <c r="C1002" s="51" t="s">
        <v>365</v>
      </c>
      <c r="D1002" s="52">
        <v>12523</v>
      </c>
      <c r="E1002" s="52">
        <v>218358</v>
      </c>
      <c r="F1002" s="53">
        <v>29106.3</v>
      </c>
      <c r="G1002" s="54">
        <v>13.329624000000001</v>
      </c>
    </row>
    <row r="1003" spans="1:7">
      <c r="A1003" s="51" t="s">
        <v>1217</v>
      </c>
      <c r="B1003" s="51" t="s">
        <v>1204</v>
      </c>
      <c r="C1003" s="51" t="s">
        <v>365</v>
      </c>
      <c r="D1003" s="52">
        <v>10809</v>
      </c>
      <c r="E1003" s="52">
        <v>285883</v>
      </c>
      <c r="F1003" s="53">
        <v>27306.9</v>
      </c>
      <c r="G1003" s="54">
        <v>9.5517746999999993</v>
      </c>
    </row>
    <row r="1004" spans="1:7">
      <c r="A1004" s="51" t="s">
        <v>1218</v>
      </c>
      <c r="B1004" s="51" t="s">
        <v>1204</v>
      </c>
      <c r="C1004" s="51" t="s">
        <v>365</v>
      </c>
      <c r="D1004" s="52">
        <v>4222</v>
      </c>
      <c r="E1004" s="52">
        <v>187225</v>
      </c>
      <c r="F1004" s="53">
        <v>19166.099999999999</v>
      </c>
      <c r="G1004" s="54">
        <v>10.236934</v>
      </c>
    </row>
    <row r="1005" spans="1:7">
      <c r="A1005" s="51" t="s">
        <v>1219</v>
      </c>
      <c r="B1005" s="51" t="s">
        <v>1204</v>
      </c>
      <c r="C1005" s="51" t="s">
        <v>365</v>
      </c>
      <c r="D1005" s="52">
        <v>13214</v>
      </c>
      <c r="E1005" s="52">
        <v>269500</v>
      </c>
      <c r="F1005" s="53">
        <v>25103</v>
      </c>
      <c r="G1005" s="54">
        <v>9.3146567999999998</v>
      </c>
    </row>
    <row r="1006" spans="1:7">
      <c r="A1006" s="51" t="s">
        <v>1220</v>
      </c>
      <c r="B1006" s="51" t="s">
        <v>1204</v>
      </c>
      <c r="C1006" s="51" t="s">
        <v>365</v>
      </c>
      <c r="D1006" s="52">
        <v>5861</v>
      </c>
      <c r="E1006" s="52">
        <v>148831</v>
      </c>
      <c r="F1006" s="53">
        <v>18605</v>
      </c>
      <c r="G1006" s="54">
        <v>12.500756000000001</v>
      </c>
    </row>
    <row r="1007" spans="1:7">
      <c r="A1007" s="51" t="s">
        <v>1221</v>
      </c>
      <c r="B1007" s="51" t="s">
        <v>1204</v>
      </c>
      <c r="C1007" s="51" t="s">
        <v>365</v>
      </c>
      <c r="D1007" s="52">
        <v>17765</v>
      </c>
      <c r="E1007" s="52">
        <v>467626</v>
      </c>
      <c r="F1007" s="53">
        <v>49446</v>
      </c>
      <c r="G1007" s="54">
        <v>10.573835000000001</v>
      </c>
    </row>
    <row r="1008" spans="1:7">
      <c r="A1008" s="51" t="s">
        <v>1222</v>
      </c>
      <c r="B1008" s="51" t="s">
        <v>1204</v>
      </c>
      <c r="C1008" s="51" t="s">
        <v>360</v>
      </c>
      <c r="D1008" s="52">
        <v>182430</v>
      </c>
      <c r="E1008" s="52">
        <v>2046855</v>
      </c>
      <c r="F1008" s="53">
        <v>231335</v>
      </c>
      <c r="G1008" s="54">
        <v>11.301973</v>
      </c>
    </row>
    <row r="1009" spans="1:7">
      <c r="A1009" s="51" t="s">
        <v>1223</v>
      </c>
      <c r="B1009" s="51" t="s">
        <v>1204</v>
      </c>
      <c r="C1009" s="51" t="s">
        <v>365</v>
      </c>
      <c r="D1009" s="52">
        <v>3079</v>
      </c>
      <c r="E1009" s="52">
        <v>194949</v>
      </c>
      <c r="F1009" s="53">
        <v>17813</v>
      </c>
      <c r="G1009" s="54">
        <v>9.1372614999999993</v>
      </c>
    </row>
    <row r="1010" spans="1:7">
      <c r="A1010" s="51" t="s">
        <v>1224</v>
      </c>
      <c r="B1010" s="51" t="s">
        <v>1204</v>
      </c>
      <c r="C1010" s="51" t="s">
        <v>363</v>
      </c>
      <c r="D1010" s="52">
        <v>17999</v>
      </c>
      <c r="E1010" s="52">
        <v>396527</v>
      </c>
      <c r="F1010" s="53">
        <v>51189</v>
      </c>
      <c r="G1010" s="54">
        <v>12.909335</v>
      </c>
    </row>
    <row r="1011" spans="1:7">
      <c r="A1011" s="51" t="s">
        <v>1225</v>
      </c>
      <c r="B1011" s="51" t="s">
        <v>1204</v>
      </c>
      <c r="C1011" s="51" t="s">
        <v>360</v>
      </c>
      <c r="D1011" s="52">
        <v>273970</v>
      </c>
      <c r="E1011" s="52">
        <v>3870133</v>
      </c>
      <c r="F1011" s="53">
        <v>352426</v>
      </c>
      <c r="G1011" s="54">
        <v>9.1063019999999995</v>
      </c>
    </row>
    <row r="1012" spans="1:7">
      <c r="A1012" s="51" t="s">
        <v>1226</v>
      </c>
      <c r="B1012" s="51" t="s">
        <v>1204</v>
      </c>
      <c r="C1012" s="51" t="s">
        <v>360</v>
      </c>
      <c r="D1012" s="52">
        <v>281312</v>
      </c>
      <c r="E1012" s="52">
        <v>3707504</v>
      </c>
      <c r="F1012" s="53">
        <v>402430.9</v>
      </c>
      <c r="G1012" s="54">
        <v>10.854497</v>
      </c>
    </row>
    <row r="1013" spans="1:7">
      <c r="A1013" s="51" t="s">
        <v>1227</v>
      </c>
      <c r="B1013" s="51" t="s">
        <v>1204</v>
      </c>
      <c r="C1013" s="51" t="s">
        <v>363</v>
      </c>
      <c r="D1013" s="52">
        <v>16904</v>
      </c>
      <c r="E1013" s="52">
        <v>244827</v>
      </c>
      <c r="F1013" s="53">
        <v>34387</v>
      </c>
      <c r="G1013" s="54">
        <v>14.045427999999999</v>
      </c>
    </row>
    <row r="1014" spans="1:7">
      <c r="A1014" s="51" t="s">
        <v>1228</v>
      </c>
      <c r="B1014" s="51" t="s">
        <v>1204</v>
      </c>
      <c r="C1014" s="51" t="s">
        <v>363</v>
      </c>
      <c r="D1014" s="52">
        <v>13432</v>
      </c>
      <c r="E1014" s="52">
        <v>346231</v>
      </c>
      <c r="F1014" s="53">
        <v>43957.9</v>
      </c>
      <c r="G1014" s="54">
        <v>12.696118999999999</v>
      </c>
    </row>
    <row r="1015" spans="1:7">
      <c r="A1015" s="51" t="s">
        <v>1229</v>
      </c>
      <c r="B1015" s="51" t="s">
        <v>1204</v>
      </c>
      <c r="C1015" s="51" t="s">
        <v>363</v>
      </c>
      <c r="D1015" s="52">
        <v>17557</v>
      </c>
      <c r="E1015" s="52">
        <v>349090</v>
      </c>
      <c r="F1015" s="53">
        <v>43137.9</v>
      </c>
      <c r="G1015" s="54">
        <v>12.357243</v>
      </c>
    </row>
    <row r="1016" spans="1:7">
      <c r="A1016" s="51" t="s">
        <v>1230</v>
      </c>
      <c r="B1016" s="51" t="s">
        <v>1204</v>
      </c>
      <c r="C1016" s="51" t="s">
        <v>363</v>
      </c>
      <c r="D1016" s="52">
        <v>26344</v>
      </c>
      <c r="E1016" s="52">
        <v>396185</v>
      </c>
      <c r="F1016" s="53">
        <v>55361.5</v>
      </c>
      <c r="G1016" s="54">
        <v>13.973649</v>
      </c>
    </row>
    <row r="1017" spans="1:7">
      <c r="A1017" s="51" t="s">
        <v>466</v>
      </c>
      <c r="B1017" s="51" t="s">
        <v>1204</v>
      </c>
      <c r="C1017" s="51" t="s">
        <v>457</v>
      </c>
      <c r="D1017" s="52">
        <v>1</v>
      </c>
      <c r="E1017" s="52">
        <v>428</v>
      </c>
      <c r="F1017" s="53">
        <v>47.6</v>
      </c>
      <c r="G1017" s="54">
        <v>11.121494999999999</v>
      </c>
    </row>
    <row r="1018" spans="1:7">
      <c r="A1018" s="51" t="s">
        <v>1231</v>
      </c>
      <c r="B1018" s="51" t="s">
        <v>1204</v>
      </c>
      <c r="C1018" s="51" t="s">
        <v>363</v>
      </c>
      <c r="D1018" s="52">
        <v>16521</v>
      </c>
      <c r="E1018" s="52">
        <v>319011</v>
      </c>
      <c r="F1018" s="53">
        <v>38140.6</v>
      </c>
      <c r="G1018" s="54">
        <v>11.955889000000001</v>
      </c>
    </row>
    <row r="1019" spans="1:7">
      <c r="A1019" s="51" t="s">
        <v>1232</v>
      </c>
      <c r="B1019" s="51" t="s">
        <v>1204</v>
      </c>
      <c r="C1019" s="51" t="s">
        <v>363</v>
      </c>
      <c r="D1019" s="52">
        <v>10892</v>
      </c>
      <c r="E1019" s="52">
        <v>270521</v>
      </c>
      <c r="F1019" s="53">
        <v>30926.3</v>
      </c>
      <c r="G1019" s="54">
        <v>11.432124999999999</v>
      </c>
    </row>
    <row r="1020" spans="1:7">
      <c r="A1020" s="51" t="s">
        <v>763</v>
      </c>
      <c r="B1020" s="51" t="s">
        <v>1204</v>
      </c>
      <c r="C1020" s="51" t="s">
        <v>363</v>
      </c>
      <c r="D1020" s="52">
        <v>1060</v>
      </c>
      <c r="E1020" s="52">
        <v>16945</v>
      </c>
      <c r="F1020" s="53">
        <v>2480.5</v>
      </c>
      <c r="G1020" s="54">
        <v>14.638536</v>
      </c>
    </row>
    <row r="1021" spans="1:7">
      <c r="A1021" s="51" t="s">
        <v>1125</v>
      </c>
      <c r="B1021" s="51" t="s">
        <v>1204</v>
      </c>
      <c r="C1021" s="51" t="s">
        <v>363</v>
      </c>
      <c r="D1021" s="52">
        <v>9653</v>
      </c>
      <c r="E1021" s="52">
        <v>206447</v>
      </c>
      <c r="F1021" s="53">
        <v>25453.200000000001</v>
      </c>
      <c r="G1021" s="54">
        <v>12.329169</v>
      </c>
    </row>
    <row r="1022" spans="1:7">
      <c r="A1022" s="51" t="s">
        <v>1233</v>
      </c>
      <c r="B1022" s="51" t="s">
        <v>1204</v>
      </c>
      <c r="C1022" s="51" t="s">
        <v>360</v>
      </c>
      <c r="D1022" s="52">
        <v>330450</v>
      </c>
      <c r="E1022" s="52">
        <v>3963479</v>
      </c>
      <c r="F1022" s="53">
        <v>458412.5</v>
      </c>
      <c r="G1022" s="54">
        <v>11.565912000000001</v>
      </c>
    </row>
    <row r="1023" spans="1:7">
      <c r="A1023" s="51" t="s">
        <v>1234</v>
      </c>
      <c r="B1023" s="51" t="s">
        <v>1204</v>
      </c>
      <c r="C1023" s="51" t="s">
        <v>360</v>
      </c>
      <c r="D1023" s="52">
        <v>923769</v>
      </c>
      <c r="E1023" s="52">
        <v>11304989</v>
      </c>
      <c r="F1023" s="53">
        <v>1395177</v>
      </c>
      <c r="G1023" s="54">
        <v>12.34125</v>
      </c>
    </row>
    <row r="1024" spans="1:7">
      <c r="A1024" s="51" t="s">
        <v>1235</v>
      </c>
      <c r="B1024" s="51" t="s">
        <v>1204</v>
      </c>
      <c r="C1024" s="51" t="s">
        <v>360</v>
      </c>
      <c r="D1024" s="52">
        <v>1</v>
      </c>
      <c r="E1024" s="52">
        <v>109944</v>
      </c>
      <c r="F1024" s="53">
        <v>3266</v>
      </c>
      <c r="G1024" s="54">
        <v>2.9706032000000002</v>
      </c>
    </row>
    <row r="1025" spans="1:7">
      <c r="A1025" s="51" t="s">
        <v>768</v>
      </c>
      <c r="B1025" s="51" t="s">
        <v>1204</v>
      </c>
      <c r="C1025" s="51" t="s">
        <v>363</v>
      </c>
      <c r="D1025" s="52">
        <v>9562</v>
      </c>
      <c r="E1025" s="52">
        <v>254780</v>
      </c>
      <c r="F1025" s="53">
        <v>29484.799999999999</v>
      </c>
      <c r="G1025" s="54">
        <v>11.572651</v>
      </c>
    </row>
    <row r="1026" spans="1:7">
      <c r="A1026" s="51" t="s">
        <v>1236</v>
      </c>
      <c r="B1026" s="51" t="s">
        <v>1204</v>
      </c>
      <c r="C1026" s="51" t="s">
        <v>363</v>
      </c>
      <c r="D1026" s="52">
        <v>16885</v>
      </c>
      <c r="E1026" s="52">
        <v>607350</v>
      </c>
      <c r="F1026" s="53">
        <v>66656.3</v>
      </c>
      <c r="G1026" s="54">
        <v>10.97494</v>
      </c>
    </row>
    <row r="1027" spans="1:7">
      <c r="A1027" s="51" t="s">
        <v>472</v>
      </c>
      <c r="B1027" s="51" t="s">
        <v>1204</v>
      </c>
      <c r="C1027" s="51" t="s">
        <v>457</v>
      </c>
      <c r="D1027" s="52">
        <v>19</v>
      </c>
      <c r="E1027" s="52">
        <v>6739</v>
      </c>
      <c r="F1027" s="53">
        <v>553.5</v>
      </c>
      <c r="G1027" s="54">
        <v>8.2133848</v>
      </c>
    </row>
    <row r="1028" spans="1:7">
      <c r="A1028" s="51" t="s">
        <v>1237</v>
      </c>
      <c r="B1028" s="51" t="s">
        <v>1204</v>
      </c>
      <c r="C1028" s="51" t="s">
        <v>363</v>
      </c>
      <c r="D1028" s="52">
        <v>121608</v>
      </c>
      <c r="E1028" s="52">
        <v>2682081</v>
      </c>
      <c r="F1028" s="53">
        <v>299932.90000000002</v>
      </c>
      <c r="G1028" s="54">
        <v>11.182843</v>
      </c>
    </row>
    <row r="1029" spans="1:7">
      <c r="A1029" s="51" t="s">
        <v>1238</v>
      </c>
      <c r="B1029" s="51" t="s">
        <v>1204</v>
      </c>
      <c r="C1029" s="51" t="s">
        <v>360</v>
      </c>
      <c r="D1029" s="52">
        <v>97447</v>
      </c>
      <c r="E1029" s="52">
        <v>1090720</v>
      </c>
      <c r="F1029" s="53">
        <v>133288</v>
      </c>
      <c r="G1029" s="54">
        <v>12.220185000000001</v>
      </c>
    </row>
    <row r="1030" spans="1:7">
      <c r="A1030" s="51" t="s">
        <v>1239</v>
      </c>
      <c r="B1030" s="51" t="s">
        <v>1204</v>
      </c>
      <c r="C1030" s="51" t="s">
        <v>363</v>
      </c>
      <c r="D1030" s="52">
        <v>10748</v>
      </c>
      <c r="E1030" s="52">
        <v>502118</v>
      </c>
      <c r="F1030" s="53">
        <v>53556.9</v>
      </c>
      <c r="G1030" s="54">
        <v>10.666198</v>
      </c>
    </row>
    <row r="1031" spans="1:7">
      <c r="A1031" s="51" t="s">
        <v>778</v>
      </c>
      <c r="B1031" s="51" t="s">
        <v>1240</v>
      </c>
      <c r="C1031" s="51" t="s">
        <v>363</v>
      </c>
      <c r="D1031" s="52">
        <v>7594</v>
      </c>
      <c r="E1031" s="52">
        <v>505999</v>
      </c>
      <c r="F1031" s="53">
        <v>39545</v>
      </c>
      <c r="G1031" s="54">
        <v>7.8152328000000004</v>
      </c>
    </row>
    <row r="1032" spans="1:7">
      <c r="A1032" s="51" t="s">
        <v>422</v>
      </c>
      <c r="B1032" s="51" t="s">
        <v>1240</v>
      </c>
      <c r="C1032" s="51" t="s">
        <v>363</v>
      </c>
      <c r="D1032" s="52">
        <v>4813</v>
      </c>
      <c r="E1032" s="52">
        <v>84888</v>
      </c>
      <c r="F1032" s="53">
        <v>8750.9</v>
      </c>
      <c r="G1032" s="54">
        <v>10.308759999999999</v>
      </c>
    </row>
    <row r="1033" spans="1:7">
      <c r="A1033" s="51" t="s">
        <v>1241</v>
      </c>
      <c r="B1033" s="51" t="s">
        <v>1240</v>
      </c>
      <c r="C1033" s="51" t="s">
        <v>363</v>
      </c>
      <c r="D1033" s="52">
        <v>25967</v>
      </c>
      <c r="E1033" s="52">
        <v>619129</v>
      </c>
      <c r="F1033" s="53">
        <v>67922</v>
      </c>
      <c r="G1033" s="54">
        <v>10.970573</v>
      </c>
    </row>
    <row r="1034" spans="1:7">
      <c r="A1034" s="51" t="s">
        <v>1242</v>
      </c>
      <c r="B1034" s="51" t="s">
        <v>1240</v>
      </c>
      <c r="C1034" s="51" t="s">
        <v>363</v>
      </c>
      <c r="D1034" s="52">
        <v>25441</v>
      </c>
      <c r="E1034" s="52">
        <v>716346</v>
      </c>
      <c r="F1034" s="53">
        <v>61080.6</v>
      </c>
      <c r="G1034" s="54">
        <v>8.5266895999999992</v>
      </c>
    </row>
    <row r="1035" spans="1:7">
      <c r="A1035" s="51" t="s">
        <v>1243</v>
      </c>
      <c r="B1035" s="51" t="s">
        <v>1240</v>
      </c>
      <c r="C1035" s="51" t="s">
        <v>363</v>
      </c>
      <c r="D1035" s="52">
        <v>22319</v>
      </c>
      <c r="E1035" s="52">
        <v>514616</v>
      </c>
      <c r="F1035" s="53">
        <v>53809.8</v>
      </c>
      <c r="G1035" s="54">
        <v>10.456301</v>
      </c>
    </row>
    <row r="1036" spans="1:7">
      <c r="A1036" s="51" t="s">
        <v>1244</v>
      </c>
      <c r="B1036" s="51" t="s">
        <v>1240</v>
      </c>
      <c r="C1036" s="51" t="s">
        <v>363</v>
      </c>
      <c r="D1036" s="52">
        <v>19401</v>
      </c>
      <c r="E1036" s="52">
        <v>470023</v>
      </c>
      <c r="F1036" s="53">
        <v>46554.2</v>
      </c>
      <c r="G1036" s="54">
        <v>9.9046641999999991</v>
      </c>
    </row>
    <row r="1037" spans="1:7">
      <c r="A1037" s="51" t="s">
        <v>1245</v>
      </c>
      <c r="B1037" s="51" t="s">
        <v>1240</v>
      </c>
      <c r="C1037" s="51" t="s">
        <v>363</v>
      </c>
      <c r="D1037" s="52">
        <v>18029</v>
      </c>
      <c r="E1037" s="52">
        <v>597704</v>
      </c>
      <c r="F1037" s="53">
        <v>58198</v>
      </c>
      <c r="G1037" s="54">
        <v>9.7369266000000003</v>
      </c>
    </row>
    <row r="1038" spans="1:7">
      <c r="A1038" s="51" t="s">
        <v>1246</v>
      </c>
      <c r="B1038" s="51" t="s">
        <v>1240</v>
      </c>
      <c r="C1038" s="51" t="s">
        <v>365</v>
      </c>
      <c r="D1038" s="52">
        <v>12719</v>
      </c>
      <c r="E1038" s="52">
        <v>252930</v>
      </c>
      <c r="F1038" s="53">
        <v>25012</v>
      </c>
      <c r="G1038" s="54">
        <v>9.8889020999999993</v>
      </c>
    </row>
    <row r="1039" spans="1:7">
      <c r="A1039" s="51" t="s">
        <v>1247</v>
      </c>
      <c r="B1039" s="51" t="s">
        <v>1240</v>
      </c>
      <c r="C1039" s="51" t="s">
        <v>365</v>
      </c>
      <c r="D1039" s="52">
        <v>41932</v>
      </c>
      <c r="E1039" s="52">
        <v>869443</v>
      </c>
      <c r="F1039" s="53">
        <v>90556</v>
      </c>
      <c r="G1039" s="54">
        <v>10.415404000000001</v>
      </c>
    </row>
    <row r="1040" spans="1:7">
      <c r="A1040" s="51" t="s">
        <v>1248</v>
      </c>
      <c r="B1040" s="51" t="s">
        <v>1240</v>
      </c>
      <c r="C1040" s="51" t="s">
        <v>365</v>
      </c>
      <c r="D1040" s="52">
        <v>15851</v>
      </c>
      <c r="E1040" s="52">
        <v>348678</v>
      </c>
      <c r="F1040" s="53">
        <v>35200</v>
      </c>
      <c r="G1040" s="54">
        <v>10.095274</v>
      </c>
    </row>
    <row r="1041" spans="1:7">
      <c r="A1041" s="51" t="s">
        <v>1249</v>
      </c>
      <c r="B1041" s="51" t="s">
        <v>1240</v>
      </c>
      <c r="C1041" s="51" t="s">
        <v>363</v>
      </c>
      <c r="D1041" s="52">
        <v>18092</v>
      </c>
      <c r="E1041" s="52">
        <v>290214</v>
      </c>
      <c r="F1041" s="53">
        <v>34391</v>
      </c>
      <c r="G1041" s="54">
        <v>11.850220999999999</v>
      </c>
    </row>
    <row r="1042" spans="1:7">
      <c r="A1042" s="51" t="s">
        <v>1250</v>
      </c>
      <c r="B1042" s="51" t="s">
        <v>1240</v>
      </c>
      <c r="C1042" s="51" t="s">
        <v>363</v>
      </c>
      <c r="D1042" s="52">
        <v>22580</v>
      </c>
      <c r="E1042" s="52">
        <v>739132</v>
      </c>
      <c r="F1042" s="53">
        <v>64960.4</v>
      </c>
      <c r="G1042" s="54">
        <v>8.7887413999999993</v>
      </c>
    </row>
    <row r="1043" spans="1:7">
      <c r="A1043" s="51" t="s">
        <v>1251</v>
      </c>
      <c r="B1043" s="51" t="s">
        <v>1240</v>
      </c>
      <c r="C1043" s="51" t="s">
        <v>363</v>
      </c>
      <c r="D1043" s="52">
        <v>35098</v>
      </c>
      <c r="E1043" s="52">
        <v>516880</v>
      </c>
      <c r="F1043" s="53">
        <v>58341</v>
      </c>
      <c r="G1043" s="54">
        <v>11.287146</v>
      </c>
    </row>
    <row r="1044" spans="1:7">
      <c r="A1044" s="51" t="s">
        <v>437</v>
      </c>
      <c r="B1044" s="51" t="s">
        <v>1240</v>
      </c>
      <c r="C1044" s="51" t="s">
        <v>360</v>
      </c>
      <c r="D1044" s="52">
        <v>4730</v>
      </c>
      <c r="E1044" s="52">
        <v>141838</v>
      </c>
      <c r="F1044" s="53">
        <v>13140.4</v>
      </c>
      <c r="G1044" s="54">
        <v>9.2643719999999998</v>
      </c>
    </row>
    <row r="1045" spans="1:7">
      <c r="A1045" s="51" t="s">
        <v>1252</v>
      </c>
      <c r="B1045" s="51" t="s">
        <v>1240</v>
      </c>
      <c r="C1045" s="51" t="s">
        <v>352</v>
      </c>
      <c r="D1045" s="52">
        <v>82</v>
      </c>
      <c r="E1045" s="52">
        <v>2970244</v>
      </c>
      <c r="F1045" s="53">
        <v>129847.8</v>
      </c>
      <c r="G1045" s="54">
        <v>4.3716206</v>
      </c>
    </row>
    <row r="1046" spans="1:7">
      <c r="A1046" s="51" t="s">
        <v>1253</v>
      </c>
      <c r="B1046" s="51" t="s">
        <v>1240</v>
      </c>
      <c r="C1046" s="51" t="s">
        <v>363</v>
      </c>
      <c r="D1046" s="52">
        <v>19720</v>
      </c>
      <c r="E1046" s="52">
        <v>511013</v>
      </c>
      <c r="F1046" s="53">
        <v>48461</v>
      </c>
      <c r="G1046" s="54">
        <v>9.4833204000000002</v>
      </c>
    </row>
    <row r="1047" spans="1:7">
      <c r="A1047" s="51" t="s">
        <v>1254</v>
      </c>
      <c r="B1047" s="51" t="s">
        <v>1240</v>
      </c>
      <c r="C1047" s="51" t="s">
        <v>363</v>
      </c>
      <c r="D1047" s="52">
        <v>5785</v>
      </c>
      <c r="E1047" s="52">
        <v>371371</v>
      </c>
      <c r="F1047" s="53">
        <v>30813</v>
      </c>
      <c r="G1047" s="54">
        <v>8.2970936999999996</v>
      </c>
    </row>
    <row r="1048" spans="1:7">
      <c r="A1048" s="51" t="s">
        <v>1255</v>
      </c>
      <c r="B1048" s="51" t="s">
        <v>1240</v>
      </c>
      <c r="C1048" s="51" t="s">
        <v>363</v>
      </c>
      <c r="D1048" s="52">
        <v>22123</v>
      </c>
      <c r="E1048" s="52">
        <v>354460</v>
      </c>
      <c r="F1048" s="53">
        <v>39032</v>
      </c>
      <c r="G1048" s="54">
        <v>11.01168</v>
      </c>
    </row>
    <row r="1049" spans="1:7">
      <c r="A1049" s="51" t="s">
        <v>1256</v>
      </c>
      <c r="B1049" s="51" t="s">
        <v>1240</v>
      </c>
      <c r="C1049" s="51" t="s">
        <v>363</v>
      </c>
      <c r="D1049" s="52">
        <v>25075</v>
      </c>
      <c r="E1049" s="52">
        <v>405549</v>
      </c>
      <c r="F1049" s="53">
        <v>42047</v>
      </c>
      <c r="G1049" s="54">
        <v>10.367921000000001</v>
      </c>
    </row>
    <row r="1050" spans="1:7">
      <c r="A1050" s="51" t="s">
        <v>1257</v>
      </c>
      <c r="B1050" s="51" t="s">
        <v>1240</v>
      </c>
      <c r="C1050" s="51" t="s">
        <v>363</v>
      </c>
      <c r="D1050" s="52">
        <v>39705</v>
      </c>
      <c r="E1050" s="52">
        <v>655072</v>
      </c>
      <c r="F1050" s="53">
        <v>74282</v>
      </c>
      <c r="G1050" s="54">
        <v>11.339517000000001</v>
      </c>
    </row>
    <row r="1051" spans="1:7">
      <c r="A1051" s="51" t="s">
        <v>1258</v>
      </c>
      <c r="B1051" s="51" t="s">
        <v>1240</v>
      </c>
      <c r="C1051" s="51" t="s">
        <v>363</v>
      </c>
      <c r="D1051" s="52">
        <v>11848</v>
      </c>
      <c r="E1051" s="52">
        <v>310936</v>
      </c>
      <c r="F1051" s="53">
        <v>32384</v>
      </c>
      <c r="G1051" s="54">
        <v>10.415005000000001</v>
      </c>
    </row>
    <row r="1052" spans="1:7">
      <c r="A1052" s="51" t="s">
        <v>1259</v>
      </c>
      <c r="B1052" s="51" t="s">
        <v>1240</v>
      </c>
      <c r="C1052" s="51" t="s">
        <v>363</v>
      </c>
      <c r="D1052" s="52">
        <v>58478</v>
      </c>
      <c r="E1052" s="52">
        <v>1240913</v>
      </c>
      <c r="F1052" s="53">
        <v>130330</v>
      </c>
      <c r="G1052" s="54">
        <v>10.502751</v>
      </c>
    </row>
    <row r="1053" spans="1:7">
      <c r="A1053" s="51" t="s">
        <v>442</v>
      </c>
      <c r="B1053" s="51" t="s">
        <v>1240</v>
      </c>
      <c r="C1053" s="51" t="s">
        <v>360</v>
      </c>
      <c r="D1053" s="52">
        <v>794788</v>
      </c>
      <c r="E1053" s="52">
        <v>24590220</v>
      </c>
      <c r="F1053" s="53">
        <v>1732577.7</v>
      </c>
      <c r="G1053" s="54">
        <v>7.0457998999999996</v>
      </c>
    </row>
    <row r="1054" spans="1:7">
      <c r="A1054" s="51" t="s">
        <v>444</v>
      </c>
      <c r="B1054" s="51" t="s">
        <v>1240</v>
      </c>
      <c r="C1054" s="51" t="s">
        <v>363</v>
      </c>
      <c r="D1054" s="52">
        <v>12239</v>
      </c>
      <c r="E1054" s="52">
        <v>192821</v>
      </c>
      <c r="F1054" s="53">
        <v>22363</v>
      </c>
      <c r="G1054" s="54">
        <v>11.597803000000001</v>
      </c>
    </row>
    <row r="1055" spans="1:7">
      <c r="A1055" s="51" t="s">
        <v>1260</v>
      </c>
      <c r="B1055" s="51" t="s">
        <v>1240</v>
      </c>
      <c r="C1055" s="51" t="s">
        <v>363</v>
      </c>
      <c r="D1055" s="52">
        <v>22032</v>
      </c>
      <c r="E1055" s="52">
        <v>714524</v>
      </c>
      <c r="F1055" s="53">
        <v>65303.3</v>
      </c>
      <c r="G1055" s="54">
        <v>9.1394131000000005</v>
      </c>
    </row>
    <row r="1056" spans="1:7">
      <c r="A1056" s="51" t="s">
        <v>1261</v>
      </c>
      <c r="B1056" s="51" t="s">
        <v>1240</v>
      </c>
      <c r="C1056" s="51" t="s">
        <v>360</v>
      </c>
      <c r="D1056" s="52">
        <v>562618</v>
      </c>
      <c r="E1056" s="52">
        <v>17702245</v>
      </c>
      <c r="F1056" s="53">
        <v>1187464.8</v>
      </c>
      <c r="G1056" s="54">
        <v>6.7079899000000003</v>
      </c>
    </row>
    <row r="1057" spans="1:7">
      <c r="A1057" s="51" t="s">
        <v>1262</v>
      </c>
      <c r="B1057" s="51" t="s">
        <v>1240</v>
      </c>
      <c r="C1057" s="51" t="s">
        <v>363</v>
      </c>
      <c r="D1057" s="52">
        <v>16601</v>
      </c>
      <c r="E1057" s="52">
        <v>415851</v>
      </c>
      <c r="F1057" s="53">
        <v>36822</v>
      </c>
      <c r="G1057" s="54">
        <v>8.8546137999999992</v>
      </c>
    </row>
    <row r="1058" spans="1:7">
      <c r="A1058" s="51" t="s">
        <v>1263</v>
      </c>
      <c r="B1058" s="51" t="s">
        <v>1240</v>
      </c>
      <c r="C1058" s="51" t="s">
        <v>363</v>
      </c>
      <c r="D1058" s="52">
        <v>11967</v>
      </c>
      <c r="E1058" s="52">
        <v>437242</v>
      </c>
      <c r="F1058" s="53">
        <v>37373.5</v>
      </c>
      <c r="G1058" s="54">
        <v>8.5475548999999997</v>
      </c>
    </row>
    <row r="1059" spans="1:7">
      <c r="A1059" s="51" t="s">
        <v>1264</v>
      </c>
      <c r="B1059" s="51" t="s">
        <v>1240</v>
      </c>
      <c r="C1059" s="51" t="s">
        <v>363</v>
      </c>
      <c r="D1059" s="52">
        <v>15535</v>
      </c>
      <c r="E1059" s="52">
        <v>395618</v>
      </c>
      <c r="F1059" s="53">
        <v>34057</v>
      </c>
      <c r="G1059" s="54">
        <v>8.6085566999999994</v>
      </c>
    </row>
    <row r="1060" spans="1:7">
      <c r="A1060" s="51" t="s">
        <v>448</v>
      </c>
      <c r="B1060" s="51" t="s">
        <v>1240</v>
      </c>
      <c r="C1060" s="51" t="s">
        <v>363</v>
      </c>
      <c r="D1060" s="52">
        <v>232</v>
      </c>
      <c r="E1060" s="52">
        <v>2769</v>
      </c>
      <c r="F1060" s="53">
        <v>296.10000000000002</v>
      </c>
      <c r="G1060" s="54">
        <v>10.693391</v>
      </c>
    </row>
    <row r="1061" spans="1:7">
      <c r="A1061" s="51" t="s">
        <v>546</v>
      </c>
      <c r="B1061" s="51" t="s">
        <v>1240</v>
      </c>
      <c r="C1061" s="51" t="s">
        <v>363</v>
      </c>
      <c r="D1061" s="52">
        <v>17</v>
      </c>
      <c r="E1061" s="52">
        <v>942</v>
      </c>
      <c r="F1061" s="53">
        <v>117</v>
      </c>
      <c r="G1061" s="54">
        <v>12.420382</v>
      </c>
    </row>
    <row r="1062" spans="1:7">
      <c r="A1062" s="51" t="s">
        <v>1265</v>
      </c>
      <c r="B1062" s="51" t="s">
        <v>1240</v>
      </c>
      <c r="C1062" s="51" t="s">
        <v>365</v>
      </c>
      <c r="D1062" s="52">
        <v>21567</v>
      </c>
      <c r="E1062" s="52">
        <v>425244</v>
      </c>
      <c r="F1062" s="53">
        <v>43364</v>
      </c>
      <c r="G1062" s="54">
        <v>10.19744</v>
      </c>
    </row>
    <row r="1063" spans="1:7">
      <c r="A1063" s="51" t="s">
        <v>547</v>
      </c>
      <c r="B1063" s="51" t="s">
        <v>1240</v>
      </c>
      <c r="C1063" s="51" t="s">
        <v>363</v>
      </c>
      <c r="D1063" s="52">
        <v>24202</v>
      </c>
      <c r="E1063" s="52">
        <v>765111</v>
      </c>
      <c r="F1063" s="53">
        <v>78144.399999999994</v>
      </c>
      <c r="G1063" s="54">
        <v>10.213471999999999</v>
      </c>
    </row>
    <row r="1064" spans="1:7">
      <c r="A1064" s="51" t="s">
        <v>1266</v>
      </c>
      <c r="B1064" s="51" t="s">
        <v>1240</v>
      </c>
      <c r="C1064" s="51" t="s">
        <v>363</v>
      </c>
      <c r="D1064" s="52">
        <v>37534</v>
      </c>
      <c r="E1064" s="52">
        <v>662525</v>
      </c>
      <c r="F1064" s="53">
        <v>69872.600000000006</v>
      </c>
      <c r="G1064" s="54">
        <v>10.54641</v>
      </c>
    </row>
    <row r="1065" spans="1:7">
      <c r="A1065" s="51" t="s">
        <v>1267</v>
      </c>
      <c r="B1065" s="51" t="s">
        <v>1268</v>
      </c>
      <c r="C1065" s="51" t="s">
        <v>420</v>
      </c>
      <c r="D1065" s="52">
        <v>1</v>
      </c>
      <c r="E1065" s="52">
        <v>5795</v>
      </c>
      <c r="F1065" s="53">
        <v>224.9</v>
      </c>
      <c r="G1065" s="54">
        <v>3.8809317999999999</v>
      </c>
    </row>
    <row r="1066" spans="1:7">
      <c r="A1066" s="51" t="s">
        <v>1269</v>
      </c>
      <c r="B1066" s="51" t="s">
        <v>1268</v>
      </c>
      <c r="C1066" s="51" t="s">
        <v>363</v>
      </c>
      <c r="D1066" s="52">
        <v>35659</v>
      </c>
      <c r="E1066" s="52">
        <v>753497</v>
      </c>
      <c r="F1066" s="53">
        <v>64819</v>
      </c>
      <c r="G1066" s="54">
        <v>8.6024230999999993</v>
      </c>
    </row>
    <row r="1067" spans="1:7">
      <c r="A1067" s="51" t="s">
        <v>1270</v>
      </c>
      <c r="B1067" s="51" t="s">
        <v>1268</v>
      </c>
      <c r="C1067" s="51" t="s">
        <v>460</v>
      </c>
      <c r="D1067" s="52">
        <v>40267</v>
      </c>
      <c r="E1067" s="52">
        <v>1254427</v>
      </c>
      <c r="F1067" s="53">
        <v>91740</v>
      </c>
      <c r="G1067" s="54">
        <v>7.3132992000000003</v>
      </c>
    </row>
    <row r="1068" spans="1:7">
      <c r="A1068" s="51" t="s">
        <v>1271</v>
      </c>
      <c r="B1068" s="51" t="s">
        <v>1268</v>
      </c>
      <c r="C1068" s="51" t="s">
        <v>365</v>
      </c>
      <c r="D1068" s="52">
        <v>95604</v>
      </c>
      <c r="E1068" s="52">
        <v>2261295</v>
      </c>
      <c r="F1068" s="53">
        <v>204354</v>
      </c>
      <c r="G1068" s="54">
        <v>9.0370340999999996</v>
      </c>
    </row>
    <row r="1069" spans="1:7">
      <c r="A1069" s="51" t="s">
        <v>1272</v>
      </c>
      <c r="B1069" s="51" t="s">
        <v>1268</v>
      </c>
      <c r="C1069" s="51" t="s">
        <v>365</v>
      </c>
      <c r="D1069" s="52">
        <v>10465</v>
      </c>
      <c r="E1069" s="52">
        <v>249112</v>
      </c>
      <c r="F1069" s="53">
        <v>19668</v>
      </c>
      <c r="G1069" s="54">
        <v>7.8952438999999996</v>
      </c>
    </row>
    <row r="1070" spans="1:7">
      <c r="A1070" s="51" t="s">
        <v>1273</v>
      </c>
      <c r="B1070" s="51" t="s">
        <v>1268</v>
      </c>
      <c r="C1070" s="51" t="s">
        <v>365</v>
      </c>
      <c r="D1070" s="52">
        <v>16917</v>
      </c>
      <c r="E1070" s="52">
        <v>697188</v>
      </c>
      <c r="F1070" s="53">
        <v>44010</v>
      </c>
      <c r="G1070" s="54">
        <v>6.3125011000000004</v>
      </c>
    </row>
    <row r="1071" spans="1:7">
      <c r="A1071" s="51" t="s">
        <v>1274</v>
      </c>
      <c r="B1071" s="51" t="s">
        <v>1268</v>
      </c>
      <c r="C1071" s="51" t="s">
        <v>365</v>
      </c>
      <c r="D1071" s="52">
        <v>32483</v>
      </c>
      <c r="E1071" s="52">
        <v>743098</v>
      </c>
      <c r="F1071" s="53">
        <v>52713.9</v>
      </c>
      <c r="G1071" s="54">
        <v>7.0938018999999999</v>
      </c>
    </row>
    <row r="1072" spans="1:7">
      <c r="A1072" s="51" t="s">
        <v>1275</v>
      </c>
      <c r="B1072" s="51" t="s">
        <v>1268</v>
      </c>
      <c r="C1072" s="51" t="s">
        <v>460</v>
      </c>
      <c r="D1072" s="52">
        <v>4261</v>
      </c>
      <c r="E1072" s="52">
        <v>984467</v>
      </c>
      <c r="F1072" s="53">
        <v>52681.5</v>
      </c>
      <c r="G1072" s="54">
        <v>5.3512712999999996</v>
      </c>
    </row>
    <row r="1073" spans="1:7">
      <c r="A1073" s="51" t="s">
        <v>1276</v>
      </c>
      <c r="B1073" s="51" t="s">
        <v>1268</v>
      </c>
      <c r="C1073" s="51" t="s">
        <v>460</v>
      </c>
      <c r="D1073" s="52">
        <v>16768</v>
      </c>
      <c r="E1073" s="52">
        <v>467178</v>
      </c>
      <c r="F1073" s="53">
        <v>34512</v>
      </c>
      <c r="G1073" s="54">
        <v>7.3873341999999997</v>
      </c>
    </row>
    <row r="1074" spans="1:7">
      <c r="A1074" s="51" t="s">
        <v>1277</v>
      </c>
      <c r="B1074" s="51" t="s">
        <v>1268</v>
      </c>
      <c r="C1074" s="51" t="s">
        <v>363</v>
      </c>
      <c r="D1074" s="52">
        <v>135</v>
      </c>
      <c r="E1074" s="52">
        <v>5906</v>
      </c>
      <c r="F1074" s="53">
        <v>571.70000000000005</v>
      </c>
      <c r="G1074" s="54">
        <v>9.6799865</v>
      </c>
    </row>
    <row r="1075" spans="1:7">
      <c r="A1075" s="51" t="s">
        <v>1278</v>
      </c>
      <c r="B1075" s="51" t="s">
        <v>1268</v>
      </c>
      <c r="C1075" s="51" t="s">
        <v>363</v>
      </c>
      <c r="D1075" s="52">
        <v>22811</v>
      </c>
      <c r="E1075" s="52">
        <v>400166</v>
      </c>
      <c r="F1075" s="53">
        <v>40858.5</v>
      </c>
      <c r="G1075" s="54">
        <v>10.210388</v>
      </c>
    </row>
    <row r="1076" spans="1:7">
      <c r="A1076" s="51" t="s">
        <v>1279</v>
      </c>
      <c r="B1076" s="51" t="s">
        <v>1268</v>
      </c>
      <c r="C1076" s="51" t="s">
        <v>363</v>
      </c>
      <c r="D1076" s="52">
        <v>18203</v>
      </c>
      <c r="E1076" s="52">
        <v>331863</v>
      </c>
      <c r="F1076" s="53">
        <v>37980.800000000003</v>
      </c>
      <c r="G1076" s="54">
        <v>11.444723</v>
      </c>
    </row>
    <row r="1077" spans="1:7">
      <c r="A1077" s="51" t="s">
        <v>1280</v>
      </c>
      <c r="B1077" s="51" t="s">
        <v>1268</v>
      </c>
      <c r="C1077" s="51" t="s">
        <v>460</v>
      </c>
      <c r="D1077" s="52">
        <v>21957</v>
      </c>
      <c r="E1077" s="52">
        <v>477134</v>
      </c>
      <c r="F1077" s="53">
        <v>47492.9</v>
      </c>
      <c r="G1077" s="54">
        <v>9.9537866000000008</v>
      </c>
    </row>
    <row r="1078" spans="1:7">
      <c r="A1078" s="51" t="s">
        <v>697</v>
      </c>
      <c r="B1078" s="51" t="s">
        <v>1268</v>
      </c>
      <c r="C1078" s="51" t="s">
        <v>360</v>
      </c>
      <c r="D1078" s="52">
        <v>19403</v>
      </c>
      <c r="E1078" s="52">
        <v>668085</v>
      </c>
      <c r="F1078" s="53">
        <v>51246.5</v>
      </c>
      <c r="G1078" s="54">
        <v>7.6706557000000002</v>
      </c>
    </row>
    <row r="1079" spans="1:7">
      <c r="A1079" s="51" t="s">
        <v>1281</v>
      </c>
      <c r="B1079" s="51" t="s">
        <v>1268</v>
      </c>
      <c r="C1079" s="51" t="s">
        <v>363</v>
      </c>
      <c r="D1079" s="52">
        <v>12974</v>
      </c>
      <c r="E1079" s="52">
        <v>239069</v>
      </c>
      <c r="F1079" s="53">
        <v>26924</v>
      </c>
      <c r="G1079" s="54">
        <v>11.262021000000001</v>
      </c>
    </row>
    <row r="1080" spans="1:7">
      <c r="A1080" s="51" t="s">
        <v>466</v>
      </c>
      <c r="B1080" s="51" t="s">
        <v>1268</v>
      </c>
      <c r="C1080" s="51" t="s">
        <v>457</v>
      </c>
      <c r="D1080" s="52">
        <v>24</v>
      </c>
      <c r="E1080" s="52">
        <v>1744</v>
      </c>
      <c r="F1080" s="53">
        <v>104.6</v>
      </c>
      <c r="G1080" s="54">
        <v>5.9977064000000002</v>
      </c>
    </row>
    <row r="1081" spans="1:7">
      <c r="A1081" s="51" t="s">
        <v>1282</v>
      </c>
      <c r="B1081" s="51" t="s">
        <v>1268</v>
      </c>
      <c r="C1081" s="51" t="s">
        <v>363</v>
      </c>
      <c r="D1081" s="52">
        <v>19972</v>
      </c>
      <c r="E1081" s="52">
        <v>418598</v>
      </c>
      <c r="F1081" s="53">
        <v>35451</v>
      </c>
      <c r="G1081" s="54">
        <v>8.4689846000000006</v>
      </c>
    </row>
    <row r="1082" spans="1:7">
      <c r="A1082" s="51" t="s">
        <v>1283</v>
      </c>
      <c r="B1082" s="51" t="s">
        <v>1268</v>
      </c>
      <c r="C1082" s="51" t="s">
        <v>460</v>
      </c>
      <c r="D1082" s="52">
        <v>10286</v>
      </c>
      <c r="E1082" s="52">
        <v>981049</v>
      </c>
      <c r="F1082" s="53">
        <v>54038.8</v>
      </c>
      <c r="G1082" s="54">
        <v>5.5082671999999997</v>
      </c>
    </row>
    <row r="1083" spans="1:7">
      <c r="A1083" s="51" t="s">
        <v>1284</v>
      </c>
      <c r="B1083" s="51" t="s">
        <v>1268</v>
      </c>
      <c r="C1083" s="51" t="s">
        <v>363</v>
      </c>
      <c r="D1083" s="52">
        <v>31398</v>
      </c>
      <c r="E1083" s="52">
        <v>639533</v>
      </c>
      <c r="F1083" s="53">
        <v>55188.5</v>
      </c>
      <c r="G1083" s="54">
        <v>8.6295000000000002</v>
      </c>
    </row>
    <row r="1084" spans="1:7">
      <c r="A1084" s="51" t="s">
        <v>511</v>
      </c>
      <c r="B1084" s="51" t="s">
        <v>1268</v>
      </c>
      <c r="C1084" s="51" t="s">
        <v>360</v>
      </c>
      <c r="D1084" s="52">
        <v>603955</v>
      </c>
      <c r="E1084" s="52">
        <v>12993460</v>
      </c>
      <c r="F1084" s="53">
        <v>1244124.5</v>
      </c>
      <c r="G1084" s="54">
        <v>9.5750054000000002</v>
      </c>
    </row>
    <row r="1085" spans="1:7">
      <c r="A1085" s="51" t="s">
        <v>1285</v>
      </c>
      <c r="B1085" s="51" t="s">
        <v>1268</v>
      </c>
      <c r="C1085" s="51" t="s">
        <v>360</v>
      </c>
      <c r="D1085" s="52">
        <v>901603</v>
      </c>
      <c r="E1085" s="52">
        <v>17423803</v>
      </c>
      <c r="F1085" s="53">
        <v>1800113.3</v>
      </c>
      <c r="G1085" s="54">
        <v>10.331346</v>
      </c>
    </row>
    <row r="1086" spans="1:7">
      <c r="A1086" s="51" t="s">
        <v>1286</v>
      </c>
      <c r="B1086" s="51" t="s">
        <v>1268</v>
      </c>
      <c r="C1086" s="51" t="s">
        <v>363</v>
      </c>
      <c r="D1086" s="52">
        <v>20412</v>
      </c>
      <c r="E1086" s="52">
        <v>316666</v>
      </c>
      <c r="F1086" s="53">
        <v>29672.799999999999</v>
      </c>
      <c r="G1086" s="54">
        <v>9.3703775999999994</v>
      </c>
    </row>
    <row r="1087" spans="1:7">
      <c r="A1087" s="51" t="s">
        <v>472</v>
      </c>
      <c r="B1087" s="51" t="s">
        <v>1268</v>
      </c>
      <c r="C1087" s="51" t="s">
        <v>457</v>
      </c>
      <c r="D1087" s="52">
        <v>3707</v>
      </c>
      <c r="E1087" s="52">
        <v>27862</v>
      </c>
      <c r="F1087" s="53">
        <v>2646.3</v>
      </c>
      <c r="G1087" s="54">
        <v>9.4978823999999999</v>
      </c>
    </row>
    <row r="1088" spans="1:7">
      <c r="A1088" s="51" t="s">
        <v>477</v>
      </c>
      <c r="B1088" s="51" t="s">
        <v>1268</v>
      </c>
      <c r="C1088" s="51" t="s">
        <v>457</v>
      </c>
      <c r="D1088" s="52">
        <v>94</v>
      </c>
      <c r="E1088" s="52">
        <v>435</v>
      </c>
      <c r="F1088" s="53">
        <v>55.6</v>
      </c>
      <c r="G1088" s="54">
        <v>12.781609</v>
      </c>
    </row>
    <row r="1089" spans="1:7">
      <c r="A1089" s="51" t="s">
        <v>516</v>
      </c>
      <c r="B1089" s="51" t="s">
        <v>1268</v>
      </c>
      <c r="C1089" s="51" t="s">
        <v>363</v>
      </c>
      <c r="D1089" s="52">
        <v>1788</v>
      </c>
      <c r="E1089" s="52">
        <v>39848</v>
      </c>
      <c r="F1089" s="53">
        <v>3724.5</v>
      </c>
      <c r="G1089" s="54">
        <v>9.3467676999999991</v>
      </c>
    </row>
    <row r="1090" spans="1:7">
      <c r="A1090" s="51" t="s">
        <v>478</v>
      </c>
      <c r="B1090" s="51" t="s">
        <v>1268</v>
      </c>
      <c r="C1090" s="51" t="s">
        <v>457</v>
      </c>
      <c r="D1090" s="52">
        <v>3</v>
      </c>
      <c r="E1090" s="52">
        <v>1134</v>
      </c>
      <c r="F1090" s="53">
        <v>83.2</v>
      </c>
      <c r="G1090" s="54">
        <v>7.3368606999999999</v>
      </c>
    </row>
    <row r="1091" spans="1:7">
      <c r="A1091" s="51" t="s">
        <v>1287</v>
      </c>
      <c r="B1091" s="51" t="s">
        <v>1268</v>
      </c>
      <c r="C1091" s="51" t="s">
        <v>460</v>
      </c>
      <c r="D1091" s="52">
        <v>21564</v>
      </c>
      <c r="E1091" s="52">
        <v>480390</v>
      </c>
      <c r="F1091" s="53">
        <v>41081</v>
      </c>
      <c r="G1091" s="54">
        <v>8.5515934999999992</v>
      </c>
    </row>
    <row r="1092" spans="1:7">
      <c r="A1092" s="51" t="s">
        <v>1288</v>
      </c>
      <c r="B1092" s="51" t="s">
        <v>1268</v>
      </c>
      <c r="C1092" s="51" t="s">
        <v>363</v>
      </c>
      <c r="D1092" s="52">
        <v>15797</v>
      </c>
      <c r="E1092" s="52">
        <v>3771463</v>
      </c>
      <c r="F1092" s="53">
        <v>173478.9</v>
      </c>
      <c r="G1092" s="54">
        <v>4.5997773000000004</v>
      </c>
    </row>
    <row r="1093" spans="1:7">
      <c r="A1093" s="51" t="s">
        <v>1289</v>
      </c>
      <c r="B1093" s="51" t="s">
        <v>1290</v>
      </c>
      <c r="C1093" s="51" t="s">
        <v>363</v>
      </c>
      <c r="D1093" s="52">
        <v>32951</v>
      </c>
      <c r="E1093" s="52">
        <v>548849</v>
      </c>
      <c r="F1093" s="53">
        <v>66164</v>
      </c>
      <c r="G1093" s="54">
        <v>12.055046000000001</v>
      </c>
    </row>
    <row r="1094" spans="1:7">
      <c r="A1094" s="51" t="s">
        <v>1291</v>
      </c>
      <c r="B1094" s="51" t="s">
        <v>1290</v>
      </c>
      <c r="C1094" s="51" t="s">
        <v>363</v>
      </c>
      <c r="D1094" s="52">
        <v>9420</v>
      </c>
      <c r="E1094" s="52">
        <v>348453</v>
      </c>
      <c r="F1094" s="53">
        <v>29047</v>
      </c>
      <c r="G1094" s="54">
        <v>8.3359878999999992</v>
      </c>
    </row>
    <row r="1095" spans="1:7">
      <c r="A1095" s="51" t="s">
        <v>1292</v>
      </c>
      <c r="B1095" s="51" t="s">
        <v>1290</v>
      </c>
      <c r="C1095" s="51" t="s">
        <v>365</v>
      </c>
      <c r="D1095" s="52">
        <v>12259</v>
      </c>
      <c r="E1095" s="52">
        <v>298723</v>
      </c>
      <c r="F1095" s="53">
        <v>26879</v>
      </c>
      <c r="G1095" s="54">
        <v>8.9979680000000002</v>
      </c>
    </row>
    <row r="1096" spans="1:7">
      <c r="A1096" s="51" t="s">
        <v>1293</v>
      </c>
      <c r="B1096" s="51" t="s">
        <v>1290</v>
      </c>
      <c r="C1096" s="51" t="s">
        <v>363</v>
      </c>
      <c r="D1096" s="52">
        <v>25416</v>
      </c>
      <c r="E1096" s="52">
        <v>300496</v>
      </c>
      <c r="F1096" s="53">
        <v>42195</v>
      </c>
      <c r="G1096" s="54">
        <v>14.041784</v>
      </c>
    </row>
    <row r="1097" spans="1:7">
      <c r="A1097" s="51" t="s">
        <v>1294</v>
      </c>
      <c r="B1097" s="51" t="s">
        <v>1290</v>
      </c>
      <c r="C1097" s="51" t="s">
        <v>360</v>
      </c>
      <c r="D1097" s="52">
        <v>6958</v>
      </c>
      <c r="E1097" s="52">
        <v>116315</v>
      </c>
      <c r="F1097" s="53">
        <v>12702</v>
      </c>
      <c r="G1097" s="54">
        <v>10.920346</v>
      </c>
    </row>
    <row r="1098" spans="1:7">
      <c r="A1098" s="51" t="s">
        <v>1295</v>
      </c>
      <c r="B1098" s="51" t="s">
        <v>1290</v>
      </c>
      <c r="C1098" s="51" t="s">
        <v>363</v>
      </c>
      <c r="D1098" s="52">
        <v>18831</v>
      </c>
      <c r="E1098" s="52">
        <v>371051</v>
      </c>
      <c r="F1098" s="53">
        <v>37028</v>
      </c>
      <c r="G1098" s="54">
        <v>9.9792211999999996</v>
      </c>
    </row>
    <row r="1099" spans="1:7">
      <c r="A1099" s="51" t="s">
        <v>1296</v>
      </c>
      <c r="B1099" s="51" t="s">
        <v>1290</v>
      </c>
      <c r="C1099" s="51" t="s">
        <v>360</v>
      </c>
      <c r="D1099" s="52">
        <v>441239</v>
      </c>
      <c r="E1099" s="52">
        <v>4225254</v>
      </c>
      <c r="F1099" s="53">
        <v>613463.9</v>
      </c>
      <c r="G1099" s="54">
        <v>14.518983</v>
      </c>
    </row>
    <row r="1100" spans="1:7">
      <c r="A1100" s="51" t="s">
        <v>465</v>
      </c>
      <c r="B1100" s="51" t="s">
        <v>1290</v>
      </c>
      <c r="C1100" s="51" t="s">
        <v>457</v>
      </c>
      <c r="D1100" s="52">
        <v>1</v>
      </c>
      <c r="E1100" s="52">
        <v>7617</v>
      </c>
      <c r="F1100" s="53">
        <v>629.79999999999995</v>
      </c>
      <c r="G1100" s="54">
        <v>8.2683470999999997</v>
      </c>
    </row>
    <row r="1101" spans="1:7">
      <c r="A1101" s="51" t="s">
        <v>466</v>
      </c>
      <c r="B1101" s="51" t="s">
        <v>1290</v>
      </c>
      <c r="C1101" s="51" t="s">
        <v>457</v>
      </c>
      <c r="D1101" s="52">
        <v>5</v>
      </c>
      <c r="E1101" s="52">
        <v>1986</v>
      </c>
      <c r="F1101" s="53">
        <v>267.5</v>
      </c>
      <c r="G1101" s="54">
        <v>13.469284999999999</v>
      </c>
    </row>
    <row r="1102" spans="1:7">
      <c r="A1102" s="51" t="s">
        <v>1297</v>
      </c>
      <c r="B1102" s="51" t="s">
        <v>1290</v>
      </c>
      <c r="C1102" s="51" t="s">
        <v>360</v>
      </c>
      <c r="D1102" s="52">
        <v>412139</v>
      </c>
      <c r="E1102" s="52">
        <v>5026699</v>
      </c>
      <c r="F1102" s="53">
        <v>589001.5</v>
      </c>
      <c r="G1102" s="54">
        <v>11.717461</v>
      </c>
    </row>
    <row r="1103" spans="1:7">
      <c r="A1103" s="51" t="s">
        <v>1298</v>
      </c>
      <c r="B1103" s="51" t="s">
        <v>1290</v>
      </c>
      <c r="C1103" s="51" t="s">
        <v>363</v>
      </c>
      <c r="D1103" s="52">
        <v>19537</v>
      </c>
      <c r="E1103" s="52">
        <v>247980</v>
      </c>
      <c r="F1103" s="53">
        <v>32388</v>
      </c>
      <c r="G1103" s="54">
        <v>13.060731000000001</v>
      </c>
    </row>
    <row r="1104" spans="1:7">
      <c r="A1104" s="51" t="s">
        <v>1299</v>
      </c>
      <c r="B1104" s="51" t="s">
        <v>1290</v>
      </c>
      <c r="C1104" s="51" t="s">
        <v>360</v>
      </c>
      <c r="D1104" s="52">
        <v>1179727</v>
      </c>
      <c r="E1104" s="52">
        <v>12672004</v>
      </c>
      <c r="F1104" s="53">
        <v>1494034</v>
      </c>
      <c r="G1104" s="54">
        <v>11.790037</v>
      </c>
    </row>
    <row r="1105" spans="1:7">
      <c r="A1105" s="51" t="s">
        <v>1300</v>
      </c>
      <c r="B1105" s="51" t="s">
        <v>1290</v>
      </c>
      <c r="C1105" s="51" t="s">
        <v>360</v>
      </c>
      <c r="D1105" s="52">
        <v>881096</v>
      </c>
      <c r="E1105" s="52">
        <v>10559053</v>
      </c>
      <c r="F1105" s="53">
        <v>1328774.3999999999</v>
      </c>
      <c r="G1105" s="54">
        <v>12.584218999999999</v>
      </c>
    </row>
    <row r="1106" spans="1:7">
      <c r="A1106" s="51" t="s">
        <v>1197</v>
      </c>
      <c r="B1106" s="51" t="s">
        <v>1290</v>
      </c>
      <c r="C1106" s="51" t="s">
        <v>360</v>
      </c>
      <c r="D1106" s="52">
        <v>431622</v>
      </c>
      <c r="E1106" s="52">
        <v>4139190</v>
      </c>
      <c r="F1106" s="53">
        <v>567883.1</v>
      </c>
      <c r="G1106" s="54">
        <v>13.719666999999999</v>
      </c>
    </row>
    <row r="1107" spans="1:7">
      <c r="A1107" s="51" t="s">
        <v>1301</v>
      </c>
      <c r="B1107" s="51" t="s">
        <v>1290</v>
      </c>
      <c r="C1107" s="51" t="s">
        <v>360</v>
      </c>
      <c r="D1107" s="52">
        <v>125449</v>
      </c>
      <c r="E1107" s="52">
        <v>1604844</v>
      </c>
      <c r="F1107" s="53">
        <v>196973.5</v>
      </c>
      <c r="G1107" s="54">
        <v>12.273685</v>
      </c>
    </row>
    <row r="1108" spans="1:7">
      <c r="A1108" s="51" t="s">
        <v>1302</v>
      </c>
      <c r="B1108" s="51" t="s">
        <v>1290</v>
      </c>
      <c r="C1108" s="51" t="s">
        <v>360</v>
      </c>
      <c r="D1108" s="52">
        <v>3518</v>
      </c>
      <c r="E1108" s="52">
        <v>52125</v>
      </c>
      <c r="F1108" s="53">
        <v>5793.4</v>
      </c>
      <c r="G1108" s="54">
        <v>11.114436</v>
      </c>
    </row>
    <row r="1109" spans="1:7">
      <c r="A1109" s="51" t="s">
        <v>1303</v>
      </c>
      <c r="B1109" s="51" t="s">
        <v>1290</v>
      </c>
      <c r="C1109" s="51" t="s">
        <v>363</v>
      </c>
      <c r="D1109" s="52">
        <v>22691</v>
      </c>
      <c r="E1109" s="52">
        <v>373621</v>
      </c>
      <c r="F1109" s="53">
        <v>44026</v>
      </c>
      <c r="G1109" s="54">
        <v>11.783599000000001</v>
      </c>
    </row>
    <row r="1110" spans="1:7">
      <c r="A1110" s="51" t="s">
        <v>472</v>
      </c>
      <c r="B1110" s="51" t="s">
        <v>1290</v>
      </c>
      <c r="C1110" s="51" t="s">
        <v>457</v>
      </c>
      <c r="D1110" s="52">
        <v>6963</v>
      </c>
      <c r="E1110" s="52">
        <v>62444</v>
      </c>
      <c r="F1110" s="53">
        <v>8558.6</v>
      </c>
      <c r="G1110" s="54">
        <v>13.706041000000001</v>
      </c>
    </row>
    <row r="1111" spans="1:7">
      <c r="A1111" s="51" t="s">
        <v>1304</v>
      </c>
      <c r="B1111" s="51" t="s">
        <v>1290</v>
      </c>
      <c r="C1111" s="51" t="s">
        <v>363</v>
      </c>
      <c r="D1111" s="52">
        <v>13694</v>
      </c>
      <c r="E1111" s="52">
        <v>195830</v>
      </c>
      <c r="F1111" s="53">
        <v>21447</v>
      </c>
      <c r="G1111" s="54">
        <v>10.951846</v>
      </c>
    </row>
    <row r="1112" spans="1:7">
      <c r="A1112" s="51" t="s">
        <v>475</v>
      </c>
      <c r="B1112" s="51" t="s">
        <v>1290</v>
      </c>
      <c r="C1112" s="51" t="s">
        <v>457</v>
      </c>
      <c r="D1112" s="52">
        <v>52</v>
      </c>
      <c r="E1112" s="52">
        <v>508</v>
      </c>
      <c r="F1112" s="53">
        <v>27.8</v>
      </c>
      <c r="G1112" s="54">
        <v>5.4724408999999996</v>
      </c>
    </row>
    <row r="1113" spans="1:7">
      <c r="A1113" s="51" t="s">
        <v>476</v>
      </c>
      <c r="B1113" s="51" t="s">
        <v>1290</v>
      </c>
      <c r="C1113" s="51" t="s">
        <v>457</v>
      </c>
      <c r="D1113" s="52">
        <v>2016</v>
      </c>
      <c r="E1113" s="52">
        <v>21606</v>
      </c>
      <c r="F1113" s="53">
        <v>3807.6</v>
      </c>
      <c r="G1113" s="54">
        <v>17.622883000000002</v>
      </c>
    </row>
    <row r="1114" spans="1:7">
      <c r="A1114" s="51" t="s">
        <v>477</v>
      </c>
      <c r="B1114" s="51" t="s">
        <v>1290</v>
      </c>
      <c r="C1114" s="51" t="s">
        <v>457</v>
      </c>
      <c r="D1114" s="52">
        <v>1849</v>
      </c>
      <c r="E1114" s="52">
        <v>16224</v>
      </c>
      <c r="F1114" s="53">
        <v>2512.6</v>
      </c>
      <c r="G1114" s="54">
        <v>15.486933000000001</v>
      </c>
    </row>
    <row r="1115" spans="1:7">
      <c r="A1115" s="51" t="s">
        <v>478</v>
      </c>
      <c r="B1115" s="51" t="s">
        <v>1290</v>
      </c>
      <c r="C1115" s="51" t="s">
        <v>457</v>
      </c>
      <c r="D1115" s="52">
        <v>19</v>
      </c>
      <c r="E1115" s="52">
        <v>5127</v>
      </c>
      <c r="F1115" s="53">
        <v>459.1</v>
      </c>
      <c r="G1115" s="54">
        <v>8.9545542999999999</v>
      </c>
    </row>
    <row r="1116" spans="1:7">
      <c r="A1116" s="51" t="s">
        <v>1305</v>
      </c>
      <c r="B1116" s="51" t="s">
        <v>1290</v>
      </c>
      <c r="C1116" s="51" t="s">
        <v>363</v>
      </c>
      <c r="D1116" s="52">
        <v>19417</v>
      </c>
      <c r="E1116" s="52">
        <v>216077</v>
      </c>
      <c r="F1116" s="53">
        <v>29568</v>
      </c>
      <c r="G1116" s="54">
        <v>13.684011</v>
      </c>
    </row>
    <row r="1117" spans="1:7">
      <c r="A1117" s="51" t="s">
        <v>1306</v>
      </c>
      <c r="B1117" s="51" t="s">
        <v>1290</v>
      </c>
      <c r="C1117" s="51" t="s">
        <v>360</v>
      </c>
      <c r="D1117" s="52">
        <v>62796</v>
      </c>
      <c r="E1117" s="52">
        <v>747640</v>
      </c>
      <c r="F1117" s="53">
        <v>79440.399999999994</v>
      </c>
      <c r="G1117" s="54">
        <v>10.625488000000001</v>
      </c>
    </row>
    <row r="1118" spans="1:7">
      <c r="A1118" s="51" t="s">
        <v>1307</v>
      </c>
      <c r="B1118" s="51" t="s">
        <v>1290</v>
      </c>
      <c r="C1118" s="51" t="s">
        <v>363</v>
      </c>
      <c r="D1118" s="52">
        <v>22126</v>
      </c>
      <c r="E1118" s="52">
        <v>282552</v>
      </c>
      <c r="F1118" s="53">
        <v>35373</v>
      </c>
      <c r="G1118" s="54">
        <v>12.519112</v>
      </c>
    </row>
    <row r="1119" spans="1:7">
      <c r="A1119" s="51" t="s">
        <v>483</v>
      </c>
      <c r="B1119" s="51" t="s">
        <v>1290</v>
      </c>
      <c r="C1119" s="51" t="s">
        <v>457</v>
      </c>
      <c r="D1119" s="52">
        <v>2903</v>
      </c>
      <c r="E1119" s="52">
        <v>18693</v>
      </c>
      <c r="F1119" s="53">
        <v>2479.1999999999998</v>
      </c>
      <c r="G1119" s="54">
        <v>13.262719000000001</v>
      </c>
    </row>
    <row r="1120" spans="1:7">
      <c r="A1120" s="51" t="s">
        <v>1308</v>
      </c>
      <c r="B1120" s="51" t="s">
        <v>1290</v>
      </c>
      <c r="C1120" s="51" t="s">
        <v>360</v>
      </c>
      <c r="D1120" s="52">
        <v>6294</v>
      </c>
      <c r="E1120" s="52">
        <v>74855</v>
      </c>
      <c r="F1120" s="53">
        <v>9755</v>
      </c>
      <c r="G1120" s="54">
        <v>13.031862</v>
      </c>
    </row>
    <row r="1121" spans="1:7">
      <c r="A1121" s="51" t="s">
        <v>1309</v>
      </c>
      <c r="B1121" s="51" t="s">
        <v>1290</v>
      </c>
      <c r="C1121" s="51" t="s">
        <v>360</v>
      </c>
      <c r="D1121" s="52">
        <v>551474</v>
      </c>
      <c r="E1121" s="52">
        <v>7045020</v>
      </c>
      <c r="F1121" s="53">
        <v>707982.4</v>
      </c>
      <c r="G1121" s="54">
        <v>10.049402000000001</v>
      </c>
    </row>
    <row r="1122" spans="1:7">
      <c r="A1122" s="51" t="s">
        <v>1310</v>
      </c>
      <c r="B1122" s="51" t="s">
        <v>1311</v>
      </c>
      <c r="C1122" s="51" t="s">
        <v>460</v>
      </c>
      <c r="D1122" s="52">
        <v>1966</v>
      </c>
      <c r="E1122" s="52">
        <v>13046</v>
      </c>
      <c r="F1122" s="53">
        <v>5292</v>
      </c>
      <c r="G1122" s="54">
        <v>40.564157999999999</v>
      </c>
    </row>
    <row r="1123" spans="1:7">
      <c r="A1123" s="51" t="s">
        <v>465</v>
      </c>
      <c r="B1123" s="51" t="s">
        <v>1311</v>
      </c>
      <c r="C1123" s="51" t="s">
        <v>457</v>
      </c>
      <c r="D1123" s="52">
        <v>1</v>
      </c>
      <c r="E1123" s="52">
        <v>186</v>
      </c>
      <c r="F1123" s="53">
        <v>14.8</v>
      </c>
      <c r="G1123" s="54">
        <v>7.9569891999999998</v>
      </c>
    </row>
    <row r="1124" spans="1:7">
      <c r="A1124" s="51" t="s">
        <v>1312</v>
      </c>
      <c r="B1124" s="51" t="s">
        <v>1311</v>
      </c>
      <c r="C1124" s="51" t="s">
        <v>365</v>
      </c>
      <c r="D1124" s="52">
        <v>4896</v>
      </c>
      <c r="E1124" s="52">
        <v>54494</v>
      </c>
      <c r="F1124" s="53">
        <v>7975</v>
      </c>
      <c r="G1124" s="54">
        <v>14.634639</v>
      </c>
    </row>
    <row r="1125" spans="1:7">
      <c r="A1125" s="51" t="s">
        <v>472</v>
      </c>
      <c r="B1125" s="51" t="s">
        <v>1311</v>
      </c>
      <c r="C1125" s="51" t="s">
        <v>457</v>
      </c>
      <c r="D1125" s="52">
        <v>309</v>
      </c>
      <c r="E1125" s="52">
        <v>3075</v>
      </c>
      <c r="F1125" s="53">
        <v>392.4</v>
      </c>
      <c r="G1125" s="54">
        <v>12.760975999999999</v>
      </c>
    </row>
    <row r="1126" spans="1:7">
      <c r="A1126" s="51" t="s">
        <v>476</v>
      </c>
      <c r="B1126" s="51" t="s">
        <v>1311</v>
      </c>
      <c r="C1126" s="51" t="s">
        <v>457</v>
      </c>
      <c r="D1126" s="52">
        <v>896</v>
      </c>
      <c r="E1126" s="52">
        <v>6216</v>
      </c>
      <c r="F1126" s="53">
        <v>1162</v>
      </c>
      <c r="G1126" s="54">
        <v>18.693694000000001</v>
      </c>
    </row>
    <row r="1127" spans="1:7">
      <c r="A1127" s="51" t="s">
        <v>477</v>
      </c>
      <c r="B1127" s="51" t="s">
        <v>1311</v>
      </c>
      <c r="C1127" s="51" t="s">
        <v>457</v>
      </c>
      <c r="D1127" s="52">
        <v>510</v>
      </c>
      <c r="E1127" s="52">
        <v>3394</v>
      </c>
      <c r="F1127" s="53">
        <v>764.7</v>
      </c>
      <c r="G1127" s="54">
        <v>22.530937000000002</v>
      </c>
    </row>
    <row r="1128" spans="1:7">
      <c r="A1128" s="51" t="s">
        <v>1313</v>
      </c>
      <c r="B1128" s="51" t="s">
        <v>1311</v>
      </c>
      <c r="C1128" s="51" t="s">
        <v>360</v>
      </c>
      <c r="D1128" s="52">
        <v>437256</v>
      </c>
      <c r="E1128" s="52">
        <v>3986031</v>
      </c>
      <c r="F1128" s="53">
        <v>799214.8</v>
      </c>
      <c r="G1128" s="54">
        <v>20.050391000000001</v>
      </c>
    </row>
    <row r="1129" spans="1:7">
      <c r="A1129" s="51" t="s">
        <v>483</v>
      </c>
      <c r="B1129" s="51" t="s">
        <v>1311</v>
      </c>
      <c r="C1129" s="51" t="s">
        <v>457</v>
      </c>
      <c r="D1129" s="52">
        <v>123</v>
      </c>
      <c r="E1129" s="52">
        <v>628</v>
      </c>
      <c r="F1129" s="53">
        <v>114.9</v>
      </c>
      <c r="G1129" s="54">
        <v>18.296178000000001</v>
      </c>
    </row>
    <row r="1130" spans="1:7">
      <c r="A1130" s="51" t="s">
        <v>1314</v>
      </c>
      <c r="B1130" s="51" t="s">
        <v>1315</v>
      </c>
      <c r="C1130" s="51" t="s">
        <v>363</v>
      </c>
      <c r="D1130" s="52">
        <v>49307</v>
      </c>
      <c r="E1130" s="52">
        <v>900029</v>
      </c>
      <c r="F1130" s="53">
        <v>109814</v>
      </c>
      <c r="G1130" s="54">
        <v>12.201162</v>
      </c>
    </row>
    <row r="1131" spans="1:7">
      <c r="A1131" s="51" t="s">
        <v>1316</v>
      </c>
      <c r="B1131" s="51" t="s">
        <v>1315</v>
      </c>
      <c r="C1131" s="51" t="s">
        <v>363</v>
      </c>
      <c r="D1131" s="52">
        <v>108196</v>
      </c>
      <c r="E1131" s="52">
        <v>3586238</v>
      </c>
      <c r="F1131" s="53">
        <v>333671</v>
      </c>
      <c r="G1131" s="54">
        <v>9.3042067999999993</v>
      </c>
    </row>
    <row r="1132" spans="1:7">
      <c r="A1132" s="51" t="s">
        <v>1317</v>
      </c>
      <c r="B1132" s="51" t="s">
        <v>1315</v>
      </c>
      <c r="C1132" s="51" t="s">
        <v>363</v>
      </c>
      <c r="D1132" s="52">
        <v>33136</v>
      </c>
      <c r="E1132" s="52">
        <v>675895</v>
      </c>
      <c r="F1132" s="53">
        <v>75841.8</v>
      </c>
      <c r="G1132" s="54">
        <v>11.220943999999999</v>
      </c>
    </row>
    <row r="1133" spans="1:7">
      <c r="A1133" s="51" t="s">
        <v>1318</v>
      </c>
      <c r="B1133" s="51" t="s">
        <v>1315</v>
      </c>
      <c r="C1133" s="51" t="s">
        <v>363</v>
      </c>
      <c r="D1133" s="52">
        <v>67589</v>
      </c>
      <c r="E1133" s="52">
        <v>1050089</v>
      </c>
      <c r="F1133" s="53">
        <v>146566.9</v>
      </c>
      <c r="G1133" s="54">
        <v>13.957568999999999</v>
      </c>
    </row>
    <row r="1134" spans="1:7">
      <c r="A1134" s="51" t="s">
        <v>1067</v>
      </c>
      <c r="B1134" s="51" t="s">
        <v>1315</v>
      </c>
      <c r="C1134" s="51" t="s">
        <v>363</v>
      </c>
      <c r="D1134" s="52">
        <v>22436</v>
      </c>
      <c r="E1134" s="52">
        <v>374182</v>
      </c>
      <c r="F1134" s="53">
        <v>49744</v>
      </c>
      <c r="G1134" s="54">
        <v>13.294065</v>
      </c>
    </row>
    <row r="1135" spans="1:7">
      <c r="A1135" s="51" t="s">
        <v>1319</v>
      </c>
      <c r="B1135" s="51" t="s">
        <v>1315</v>
      </c>
      <c r="C1135" s="51" t="s">
        <v>365</v>
      </c>
      <c r="D1135" s="52">
        <v>6722</v>
      </c>
      <c r="E1135" s="52">
        <v>215155</v>
      </c>
      <c r="F1135" s="53">
        <v>22929</v>
      </c>
      <c r="G1135" s="54">
        <v>10.656968000000001</v>
      </c>
    </row>
    <row r="1136" spans="1:7">
      <c r="A1136" s="51" t="s">
        <v>1320</v>
      </c>
      <c r="B1136" s="51" t="s">
        <v>1315</v>
      </c>
      <c r="C1136" s="51" t="s">
        <v>365</v>
      </c>
      <c r="D1136" s="52">
        <v>4967</v>
      </c>
      <c r="E1136" s="52">
        <v>206595</v>
      </c>
      <c r="F1136" s="53">
        <v>24225.1</v>
      </c>
      <c r="G1136" s="54">
        <v>11.725889</v>
      </c>
    </row>
    <row r="1137" spans="1:7">
      <c r="A1137" s="51" t="s">
        <v>1321</v>
      </c>
      <c r="B1137" s="51" t="s">
        <v>1315</v>
      </c>
      <c r="C1137" s="51" t="s">
        <v>365</v>
      </c>
      <c r="D1137" s="52">
        <v>24507</v>
      </c>
      <c r="E1137" s="52">
        <v>800411</v>
      </c>
      <c r="F1137" s="53">
        <v>79160.2</v>
      </c>
      <c r="G1137" s="54">
        <v>9.8899439999999998</v>
      </c>
    </row>
    <row r="1138" spans="1:7">
      <c r="A1138" s="51" t="s">
        <v>1322</v>
      </c>
      <c r="B1138" s="51" t="s">
        <v>1315</v>
      </c>
      <c r="C1138" s="51" t="s">
        <v>365</v>
      </c>
      <c r="D1138" s="52">
        <v>39933</v>
      </c>
      <c r="E1138" s="52">
        <v>839050</v>
      </c>
      <c r="F1138" s="53">
        <v>109071</v>
      </c>
      <c r="G1138" s="54">
        <v>12.999344000000001</v>
      </c>
    </row>
    <row r="1139" spans="1:7">
      <c r="A1139" s="51" t="s">
        <v>1323</v>
      </c>
      <c r="B1139" s="51" t="s">
        <v>1315</v>
      </c>
      <c r="C1139" s="51" t="s">
        <v>360</v>
      </c>
      <c r="D1139" s="52">
        <v>758495</v>
      </c>
      <c r="E1139" s="52">
        <v>21261356</v>
      </c>
      <c r="F1139" s="53">
        <v>2269774.7000000002</v>
      </c>
      <c r="G1139" s="54">
        <v>10.675587999999999</v>
      </c>
    </row>
    <row r="1140" spans="1:7">
      <c r="A1140" s="51" t="s">
        <v>1085</v>
      </c>
      <c r="B1140" s="51" t="s">
        <v>1315</v>
      </c>
      <c r="C1140" s="51" t="s">
        <v>360</v>
      </c>
      <c r="D1140" s="52">
        <v>617774</v>
      </c>
      <c r="E1140" s="52">
        <v>20013838</v>
      </c>
      <c r="F1140" s="53">
        <v>1705530</v>
      </c>
      <c r="G1140" s="54">
        <v>8.5217538000000008</v>
      </c>
    </row>
    <row r="1141" spans="1:7">
      <c r="A1141" s="51" t="s">
        <v>1086</v>
      </c>
      <c r="B1141" s="51" t="s">
        <v>1315</v>
      </c>
      <c r="C1141" s="51" t="s">
        <v>360</v>
      </c>
      <c r="D1141" s="52">
        <v>171560</v>
      </c>
      <c r="E1141" s="52">
        <v>5956348</v>
      </c>
      <c r="F1141" s="53">
        <v>544895.69999999995</v>
      </c>
      <c r="G1141" s="54">
        <v>9.1481507999999998</v>
      </c>
    </row>
    <row r="1142" spans="1:7">
      <c r="A1142" s="51" t="s">
        <v>1324</v>
      </c>
      <c r="B1142" s="51" t="s">
        <v>1315</v>
      </c>
      <c r="C1142" s="51" t="s">
        <v>365</v>
      </c>
      <c r="D1142" s="52">
        <v>15197</v>
      </c>
      <c r="E1142" s="52">
        <v>279754</v>
      </c>
      <c r="F1142" s="53">
        <v>34874</v>
      </c>
      <c r="G1142" s="54">
        <v>12.465952</v>
      </c>
    </row>
    <row r="1143" spans="1:7">
      <c r="A1143" s="51" t="s">
        <v>1325</v>
      </c>
      <c r="B1143" s="51" t="s">
        <v>1315</v>
      </c>
      <c r="C1143" s="51" t="s">
        <v>363</v>
      </c>
      <c r="D1143" s="52">
        <v>20550</v>
      </c>
      <c r="E1143" s="52">
        <v>342833</v>
      </c>
      <c r="F1143" s="53">
        <v>48189.1</v>
      </c>
      <c r="G1143" s="54">
        <v>14.056144</v>
      </c>
    </row>
    <row r="1144" spans="1:7">
      <c r="A1144" s="51" t="s">
        <v>1326</v>
      </c>
      <c r="B1144" s="51" t="s">
        <v>1315</v>
      </c>
      <c r="C1144" s="51" t="s">
        <v>363</v>
      </c>
      <c r="D1144" s="52">
        <v>30450</v>
      </c>
      <c r="E1144" s="52">
        <v>630870</v>
      </c>
      <c r="F1144" s="53">
        <v>71579</v>
      </c>
      <c r="G1144" s="54">
        <v>11.346078</v>
      </c>
    </row>
    <row r="1145" spans="1:7">
      <c r="A1145" s="51" t="s">
        <v>465</v>
      </c>
      <c r="B1145" s="51" t="s">
        <v>1315</v>
      </c>
      <c r="C1145" s="51" t="s">
        <v>457</v>
      </c>
      <c r="D1145" s="52">
        <v>1</v>
      </c>
      <c r="E1145" s="52">
        <v>3697</v>
      </c>
      <c r="F1145" s="53">
        <v>342.4</v>
      </c>
      <c r="G1145" s="54">
        <v>9.2615634</v>
      </c>
    </row>
    <row r="1146" spans="1:7">
      <c r="A1146" s="51" t="s">
        <v>1327</v>
      </c>
      <c r="B1146" s="51" t="s">
        <v>1315</v>
      </c>
      <c r="C1146" s="51" t="s">
        <v>365</v>
      </c>
      <c r="D1146" s="52">
        <v>14245</v>
      </c>
      <c r="E1146" s="52">
        <v>287042</v>
      </c>
      <c r="F1146" s="53">
        <v>21335</v>
      </c>
      <c r="G1146" s="54">
        <v>7.4327101999999998</v>
      </c>
    </row>
    <row r="1147" spans="1:7">
      <c r="A1147" s="51" t="s">
        <v>1328</v>
      </c>
      <c r="B1147" s="51" t="s">
        <v>1315</v>
      </c>
      <c r="C1147" s="51" t="s">
        <v>365</v>
      </c>
      <c r="D1147" s="52">
        <v>33975</v>
      </c>
      <c r="E1147" s="52">
        <v>371667</v>
      </c>
      <c r="F1147" s="53">
        <v>45670</v>
      </c>
      <c r="G1147" s="54">
        <v>12.287881</v>
      </c>
    </row>
    <row r="1148" spans="1:7">
      <c r="A1148" s="51" t="s">
        <v>643</v>
      </c>
      <c r="B1148" s="51" t="s">
        <v>1315</v>
      </c>
      <c r="C1148" s="51" t="s">
        <v>363</v>
      </c>
      <c r="D1148" s="52">
        <v>14</v>
      </c>
      <c r="E1148" s="52">
        <v>87</v>
      </c>
      <c r="F1148" s="53">
        <v>15</v>
      </c>
      <c r="G1148" s="54">
        <v>17.241378999999998</v>
      </c>
    </row>
    <row r="1149" spans="1:7">
      <c r="A1149" s="51" t="s">
        <v>1329</v>
      </c>
      <c r="B1149" s="51" t="s">
        <v>1315</v>
      </c>
      <c r="C1149" s="51" t="s">
        <v>363</v>
      </c>
      <c r="D1149" s="52">
        <v>84507</v>
      </c>
      <c r="E1149" s="52">
        <v>1206314</v>
      </c>
      <c r="F1149" s="53">
        <v>164067</v>
      </c>
      <c r="G1149" s="54">
        <v>13.600688</v>
      </c>
    </row>
    <row r="1150" spans="1:7">
      <c r="A1150" s="51" t="s">
        <v>1330</v>
      </c>
      <c r="B1150" s="51" t="s">
        <v>1315</v>
      </c>
      <c r="C1150" s="51" t="s">
        <v>363</v>
      </c>
      <c r="D1150" s="52">
        <v>60308</v>
      </c>
      <c r="E1150" s="52">
        <v>1066052</v>
      </c>
      <c r="F1150" s="53">
        <v>135223</v>
      </c>
      <c r="G1150" s="54">
        <v>12.684466</v>
      </c>
    </row>
    <row r="1151" spans="1:7">
      <c r="A1151" s="51" t="s">
        <v>1331</v>
      </c>
      <c r="B1151" s="51" t="s">
        <v>1315</v>
      </c>
      <c r="C1151" s="51" t="s">
        <v>360</v>
      </c>
      <c r="D1151" s="52">
        <v>6165</v>
      </c>
      <c r="E1151" s="52">
        <v>208175</v>
      </c>
      <c r="F1151" s="53">
        <v>19669.400000000001</v>
      </c>
      <c r="G1151" s="54">
        <v>9.4484928999999998</v>
      </c>
    </row>
    <row r="1152" spans="1:7">
      <c r="A1152" s="51" t="s">
        <v>1332</v>
      </c>
      <c r="B1152" s="51" t="s">
        <v>1315</v>
      </c>
      <c r="C1152" s="51" t="s">
        <v>363</v>
      </c>
      <c r="D1152" s="52">
        <v>21324</v>
      </c>
      <c r="E1152" s="52">
        <v>438762</v>
      </c>
      <c r="F1152" s="53">
        <v>50523</v>
      </c>
      <c r="G1152" s="54">
        <v>11.514899</v>
      </c>
    </row>
    <row r="1153" spans="1:7">
      <c r="A1153" s="51" t="s">
        <v>1333</v>
      </c>
      <c r="B1153" s="51" t="s">
        <v>1315</v>
      </c>
      <c r="C1153" s="51" t="s">
        <v>363</v>
      </c>
      <c r="D1153" s="52">
        <v>6528</v>
      </c>
      <c r="E1153" s="52">
        <v>810547</v>
      </c>
      <c r="F1153" s="53">
        <v>58130</v>
      </c>
      <c r="G1153" s="54">
        <v>7.1717000999999998</v>
      </c>
    </row>
    <row r="1154" spans="1:7">
      <c r="A1154" s="51" t="s">
        <v>1334</v>
      </c>
      <c r="B1154" s="51" t="s">
        <v>1315</v>
      </c>
      <c r="C1154" s="51" t="s">
        <v>363</v>
      </c>
      <c r="D1154" s="52">
        <v>57785</v>
      </c>
      <c r="E1154" s="52">
        <v>1006213</v>
      </c>
      <c r="F1154" s="53">
        <v>126053</v>
      </c>
      <c r="G1154" s="54">
        <v>12.527467</v>
      </c>
    </row>
    <row r="1155" spans="1:7">
      <c r="A1155" s="51" t="s">
        <v>1335</v>
      </c>
      <c r="B1155" s="51" t="s">
        <v>1315</v>
      </c>
      <c r="C1155" s="51" t="s">
        <v>363</v>
      </c>
      <c r="D1155" s="52">
        <v>13205</v>
      </c>
      <c r="E1155" s="52">
        <v>348797</v>
      </c>
      <c r="F1155" s="53">
        <v>39419</v>
      </c>
      <c r="G1155" s="54">
        <v>11.301416</v>
      </c>
    </row>
    <row r="1156" spans="1:7">
      <c r="A1156" s="51" t="s">
        <v>1336</v>
      </c>
      <c r="B1156" s="51" t="s">
        <v>1315</v>
      </c>
      <c r="C1156" s="51" t="s">
        <v>363</v>
      </c>
      <c r="D1156" s="52">
        <v>75203</v>
      </c>
      <c r="E1156" s="52">
        <v>1478506</v>
      </c>
      <c r="F1156" s="53">
        <v>168134</v>
      </c>
      <c r="G1156" s="54">
        <v>11.371885000000001</v>
      </c>
    </row>
    <row r="1157" spans="1:7">
      <c r="A1157" s="51" t="s">
        <v>1337</v>
      </c>
      <c r="B1157" s="51" t="s">
        <v>1315</v>
      </c>
      <c r="C1157" s="51" t="s">
        <v>363</v>
      </c>
      <c r="D1157" s="52">
        <v>30785</v>
      </c>
      <c r="E1157" s="52">
        <v>685201</v>
      </c>
      <c r="F1157" s="53">
        <v>70858</v>
      </c>
      <c r="G1157" s="54">
        <v>10.341199</v>
      </c>
    </row>
    <row r="1158" spans="1:7">
      <c r="A1158" s="51" t="s">
        <v>1338</v>
      </c>
      <c r="B1158" s="51" t="s">
        <v>1315</v>
      </c>
      <c r="C1158" s="51" t="s">
        <v>363</v>
      </c>
      <c r="D1158" s="52">
        <v>43664</v>
      </c>
      <c r="E1158" s="52">
        <v>1201329</v>
      </c>
      <c r="F1158" s="53">
        <v>128943.3</v>
      </c>
      <c r="G1158" s="54">
        <v>10.733388</v>
      </c>
    </row>
    <row r="1159" spans="1:7">
      <c r="A1159" s="51" t="s">
        <v>1339</v>
      </c>
      <c r="B1159" s="51" t="s">
        <v>1315</v>
      </c>
      <c r="C1159" s="51" t="s">
        <v>352</v>
      </c>
      <c r="D1159" s="52">
        <v>191785</v>
      </c>
      <c r="E1159" s="52">
        <v>7669358</v>
      </c>
      <c r="F1159" s="53">
        <v>580526</v>
      </c>
      <c r="G1159" s="54">
        <v>7.5694210999999996</v>
      </c>
    </row>
    <row r="1160" spans="1:7">
      <c r="A1160" s="51" t="s">
        <v>476</v>
      </c>
      <c r="B1160" s="51" t="s">
        <v>1315</v>
      </c>
      <c r="C1160" s="51" t="s">
        <v>457</v>
      </c>
      <c r="D1160" s="52">
        <v>33</v>
      </c>
      <c r="E1160" s="52">
        <v>269</v>
      </c>
      <c r="F1160" s="53">
        <v>36.5</v>
      </c>
      <c r="G1160" s="54">
        <v>13.568773</v>
      </c>
    </row>
    <row r="1161" spans="1:7">
      <c r="A1161" s="51" t="s">
        <v>477</v>
      </c>
      <c r="B1161" s="51" t="s">
        <v>1315</v>
      </c>
      <c r="C1161" s="51" t="s">
        <v>457</v>
      </c>
      <c r="D1161" s="52">
        <v>7128</v>
      </c>
      <c r="E1161" s="52">
        <v>68586</v>
      </c>
      <c r="F1161" s="53">
        <v>10787.9</v>
      </c>
      <c r="G1161" s="54">
        <v>15.729012000000001</v>
      </c>
    </row>
    <row r="1162" spans="1:7">
      <c r="A1162" s="51" t="s">
        <v>1340</v>
      </c>
      <c r="B1162" s="51" t="s">
        <v>1315</v>
      </c>
      <c r="C1162" s="51" t="s">
        <v>363</v>
      </c>
      <c r="D1162" s="52">
        <v>18278</v>
      </c>
      <c r="E1162" s="52">
        <v>295660</v>
      </c>
      <c r="F1162" s="53">
        <v>43362</v>
      </c>
      <c r="G1162" s="54">
        <v>14.666171</v>
      </c>
    </row>
    <row r="1163" spans="1:7">
      <c r="A1163" s="51" t="s">
        <v>483</v>
      </c>
      <c r="B1163" s="51" t="s">
        <v>1315</v>
      </c>
      <c r="C1163" s="51" t="s">
        <v>457</v>
      </c>
      <c r="D1163" s="52">
        <v>899</v>
      </c>
      <c r="E1163" s="52">
        <v>6901</v>
      </c>
      <c r="F1163" s="53">
        <v>951.2</v>
      </c>
      <c r="G1163" s="54">
        <v>13.78351</v>
      </c>
    </row>
    <row r="1164" spans="1:7">
      <c r="A1164" s="51" t="s">
        <v>1115</v>
      </c>
      <c r="B1164" s="51" t="s">
        <v>1315</v>
      </c>
      <c r="C1164" s="51" t="s">
        <v>363</v>
      </c>
      <c r="D1164" s="52">
        <v>64416</v>
      </c>
      <c r="E1164" s="52">
        <v>1048826</v>
      </c>
      <c r="F1164" s="53">
        <v>124741</v>
      </c>
      <c r="G1164" s="54">
        <v>11.893393</v>
      </c>
    </row>
    <row r="1165" spans="1:7">
      <c r="A1165" s="51" t="s">
        <v>1341</v>
      </c>
      <c r="B1165" s="51" t="s">
        <v>1342</v>
      </c>
      <c r="C1165" s="51" t="s">
        <v>363</v>
      </c>
      <c r="D1165" s="52">
        <v>10343</v>
      </c>
      <c r="E1165" s="52">
        <v>151309</v>
      </c>
      <c r="F1165" s="53">
        <v>21369.1</v>
      </c>
      <c r="G1165" s="54">
        <v>14.122821999999999</v>
      </c>
    </row>
    <row r="1166" spans="1:7">
      <c r="A1166" s="51" t="s">
        <v>1054</v>
      </c>
      <c r="B1166" s="51" t="s">
        <v>1342</v>
      </c>
      <c r="C1166" s="51" t="s">
        <v>360</v>
      </c>
      <c r="D1166" s="52">
        <v>71008</v>
      </c>
      <c r="E1166" s="52">
        <v>1465737</v>
      </c>
      <c r="F1166" s="53">
        <v>177156</v>
      </c>
      <c r="G1166" s="54">
        <v>12.086479000000001</v>
      </c>
    </row>
    <row r="1167" spans="1:7">
      <c r="A1167" s="51" t="s">
        <v>1343</v>
      </c>
      <c r="B1167" s="51" t="s">
        <v>1342</v>
      </c>
      <c r="C1167" s="51" t="s">
        <v>363</v>
      </c>
      <c r="D1167" s="52">
        <v>7217</v>
      </c>
      <c r="E1167" s="52">
        <v>333306</v>
      </c>
      <c r="F1167" s="53">
        <v>32099.3</v>
      </c>
      <c r="G1167" s="54">
        <v>9.6305797000000002</v>
      </c>
    </row>
    <row r="1168" spans="1:7">
      <c r="A1168" s="51" t="s">
        <v>1344</v>
      </c>
      <c r="B1168" s="51" t="s">
        <v>1342</v>
      </c>
      <c r="C1168" s="51" t="s">
        <v>365</v>
      </c>
      <c r="D1168" s="52">
        <v>11401</v>
      </c>
      <c r="E1168" s="52">
        <v>313540</v>
      </c>
      <c r="F1168" s="53">
        <v>29366</v>
      </c>
      <c r="G1168" s="54">
        <v>9.3659500999999992</v>
      </c>
    </row>
    <row r="1169" spans="1:7">
      <c r="A1169" s="51" t="s">
        <v>1345</v>
      </c>
      <c r="B1169" s="51" t="s">
        <v>1342</v>
      </c>
      <c r="C1169" s="51" t="s">
        <v>365</v>
      </c>
      <c r="D1169" s="52">
        <v>3328</v>
      </c>
      <c r="E1169" s="52">
        <v>99474</v>
      </c>
      <c r="F1169" s="53">
        <v>10366</v>
      </c>
      <c r="G1169" s="54">
        <v>10.420813000000001</v>
      </c>
    </row>
    <row r="1170" spans="1:7">
      <c r="A1170" s="51" t="s">
        <v>1346</v>
      </c>
      <c r="B1170" s="51" t="s">
        <v>1342</v>
      </c>
      <c r="C1170" s="51" t="s">
        <v>365</v>
      </c>
      <c r="D1170" s="52">
        <v>7335</v>
      </c>
      <c r="E1170" s="52">
        <v>167577</v>
      </c>
      <c r="F1170" s="53">
        <v>14838.2</v>
      </c>
      <c r="G1170" s="54">
        <v>8.8545563999999999</v>
      </c>
    </row>
    <row r="1171" spans="1:7">
      <c r="A1171" s="51" t="s">
        <v>1347</v>
      </c>
      <c r="B1171" s="51" t="s">
        <v>1342</v>
      </c>
      <c r="C1171" s="51" t="s">
        <v>365</v>
      </c>
      <c r="D1171" s="52">
        <v>1156</v>
      </c>
      <c r="E1171" s="52">
        <v>59768</v>
      </c>
      <c r="F1171" s="53">
        <v>5669.4</v>
      </c>
      <c r="G1171" s="54">
        <v>9.4856780000000001</v>
      </c>
    </row>
    <row r="1172" spans="1:7">
      <c r="A1172" s="51" t="s">
        <v>1348</v>
      </c>
      <c r="B1172" s="51" t="s">
        <v>1342</v>
      </c>
      <c r="C1172" s="51" t="s">
        <v>363</v>
      </c>
      <c r="D1172" s="52">
        <v>3579</v>
      </c>
      <c r="E1172" s="52">
        <v>230603</v>
      </c>
      <c r="F1172" s="53">
        <v>23487.8</v>
      </c>
      <c r="G1172" s="54">
        <v>10.185384000000001</v>
      </c>
    </row>
    <row r="1173" spans="1:7">
      <c r="A1173" s="51" t="s">
        <v>689</v>
      </c>
      <c r="B1173" s="51" t="s">
        <v>1342</v>
      </c>
      <c r="C1173" s="51" t="s">
        <v>360</v>
      </c>
      <c r="D1173" s="52">
        <v>5156</v>
      </c>
      <c r="E1173" s="52">
        <v>251134</v>
      </c>
      <c r="F1173" s="53">
        <v>15730.1</v>
      </c>
      <c r="G1173" s="54">
        <v>6.2636282000000003</v>
      </c>
    </row>
    <row r="1174" spans="1:7">
      <c r="A1174" s="51" t="s">
        <v>1059</v>
      </c>
      <c r="B1174" s="51" t="s">
        <v>1342</v>
      </c>
      <c r="C1174" s="51" t="s">
        <v>360</v>
      </c>
      <c r="D1174" s="52">
        <v>8501</v>
      </c>
      <c r="E1174" s="52">
        <v>141840</v>
      </c>
      <c r="F1174" s="53">
        <v>14626</v>
      </c>
      <c r="G1174" s="54">
        <v>10.311619</v>
      </c>
    </row>
    <row r="1175" spans="1:7">
      <c r="A1175" s="51" t="s">
        <v>1144</v>
      </c>
      <c r="B1175" s="51" t="s">
        <v>1342</v>
      </c>
      <c r="C1175" s="51" t="s">
        <v>460</v>
      </c>
      <c r="D1175" s="52">
        <v>1316</v>
      </c>
      <c r="E1175" s="52">
        <v>37445</v>
      </c>
      <c r="F1175" s="53">
        <v>2955</v>
      </c>
      <c r="G1175" s="54">
        <v>7.8915743000000003</v>
      </c>
    </row>
    <row r="1176" spans="1:7">
      <c r="A1176" s="51" t="s">
        <v>1349</v>
      </c>
      <c r="B1176" s="51" t="s">
        <v>1342</v>
      </c>
      <c r="C1176" s="51" t="s">
        <v>360</v>
      </c>
      <c r="D1176" s="52">
        <v>63869</v>
      </c>
      <c r="E1176" s="52">
        <v>1675490</v>
      </c>
      <c r="F1176" s="53">
        <v>170351</v>
      </c>
      <c r="G1176" s="54">
        <v>10.167235</v>
      </c>
    </row>
    <row r="1177" spans="1:7">
      <c r="A1177" s="51" t="s">
        <v>1350</v>
      </c>
      <c r="B1177" s="51" t="s">
        <v>1342</v>
      </c>
      <c r="C1177" s="51" t="s">
        <v>363</v>
      </c>
      <c r="D1177" s="52">
        <v>6446</v>
      </c>
      <c r="E1177" s="52">
        <v>308150</v>
      </c>
      <c r="F1177" s="53">
        <v>28107.8</v>
      </c>
      <c r="G1177" s="54">
        <v>9.1214668000000003</v>
      </c>
    </row>
    <row r="1178" spans="1:7">
      <c r="A1178" s="51" t="s">
        <v>957</v>
      </c>
      <c r="B1178" s="51" t="s">
        <v>1342</v>
      </c>
      <c r="C1178" s="51" t="s">
        <v>360</v>
      </c>
      <c r="D1178" s="52">
        <v>96928</v>
      </c>
      <c r="E1178" s="52">
        <v>2153990</v>
      </c>
      <c r="F1178" s="53">
        <v>217649.1</v>
      </c>
      <c r="G1178" s="54">
        <v>10.104462</v>
      </c>
    </row>
    <row r="1179" spans="1:7">
      <c r="A1179" s="51" t="s">
        <v>959</v>
      </c>
      <c r="B1179" s="51" t="s">
        <v>1342</v>
      </c>
      <c r="C1179" s="51" t="s">
        <v>360</v>
      </c>
      <c r="D1179" s="52">
        <v>11737</v>
      </c>
      <c r="E1179" s="52">
        <v>478845</v>
      </c>
      <c r="F1179" s="53">
        <v>36534.9</v>
      </c>
      <c r="G1179" s="54">
        <v>7.6297967</v>
      </c>
    </row>
    <row r="1180" spans="1:7">
      <c r="A1180" s="51" t="s">
        <v>1351</v>
      </c>
      <c r="B1180" s="51" t="s">
        <v>1342</v>
      </c>
      <c r="C1180" s="51" t="s">
        <v>363</v>
      </c>
      <c r="D1180" s="52">
        <v>5519</v>
      </c>
      <c r="E1180" s="52">
        <v>88090</v>
      </c>
      <c r="F1180" s="53">
        <v>8308.1</v>
      </c>
      <c r="G1180" s="54">
        <v>9.4313769999999995</v>
      </c>
    </row>
    <row r="1181" spans="1:7">
      <c r="A1181" s="51" t="s">
        <v>964</v>
      </c>
      <c r="B1181" s="51" t="s">
        <v>1342</v>
      </c>
      <c r="C1181" s="51" t="s">
        <v>363</v>
      </c>
      <c r="D1181" s="52">
        <v>22725</v>
      </c>
      <c r="E1181" s="52">
        <v>719909</v>
      </c>
      <c r="F1181" s="53">
        <v>71777.100000000006</v>
      </c>
      <c r="G1181" s="54">
        <v>9.9703017999999997</v>
      </c>
    </row>
    <row r="1182" spans="1:7">
      <c r="A1182" s="51" t="s">
        <v>1352</v>
      </c>
      <c r="B1182" s="51" t="s">
        <v>1342</v>
      </c>
      <c r="C1182" s="51" t="s">
        <v>363</v>
      </c>
      <c r="D1182" s="52">
        <v>19205</v>
      </c>
      <c r="E1182" s="52">
        <v>630576</v>
      </c>
      <c r="F1182" s="53">
        <v>60884.1</v>
      </c>
      <c r="G1182" s="54">
        <v>9.6553150999999993</v>
      </c>
    </row>
    <row r="1183" spans="1:7">
      <c r="A1183" s="51" t="s">
        <v>484</v>
      </c>
      <c r="B1183" s="51" t="s">
        <v>1342</v>
      </c>
      <c r="C1183" s="51" t="s">
        <v>420</v>
      </c>
      <c r="D1183" s="52">
        <v>22</v>
      </c>
      <c r="E1183" s="52">
        <v>334247</v>
      </c>
      <c r="F1183" s="53">
        <v>7846.5</v>
      </c>
      <c r="G1183" s="54">
        <v>2.3475155000000001</v>
      </c>
    </row>
    <row r="1184" spans="1:7">
      <c r="A1184" s="51" t="s">
        <v>1353</v>
      </c>
      <c r="B1184" s="51" t="s">
        <v>1342</v>
      </c>
      <c r="C1184" s="51" t="s">
        <v>365</v>
      </c>
      <c r="D1184" s="52">
        <v>13271</v>
      </c>
      <c r="E1184" s="52">
        <v>373266</v>
      </c>
      <c r="F1184" s="53">
        <v>30005</v>
      </c>
      <c r="G1184" s="54">
        <v>8.0385033999999997</v>
      </c>
    </row>
    <row r="1185" spans="1:7">
      <c r="A1185" s="51" t="s">
        <v>1354</v>
      </c>
      <c r="B1185" s="51" t="s">
        <v>1342</v>
      </c>
      <c r="C1185" s="51" t="s">
        <v>363</v>
      </c>
      <c r="D1185" s="52">
        <v>18159</v>
      </c>
      <c r="E1185" s="52">
        <v>296639</v>
      </c>
      <c r="F1185" s="53">
        <v>38404</v>
      </c>
      <c r="G1185" s="54">
        <v>12.946376000000001</v>
      </c>
    </row>
    <row r="1186" spans="1:7">
      <c r="A1186" s="51" t="s">
        <v>1355</v>
      </c>
      <c r="B1186" s="51" t="s">
        <v>1356</v>
      </c>
      <c r="C1186" s="51" t="s">
        <v>363</v>
      </c>
      <c r="D1186" s="52">
        <v>47715</v>
      </c>
      <c r="E1186" s="52">
        <v>914954</v>
      </c>
      <c r="F1186" s="53">
        <v>99731</v>
      </c>
      <c r="G1186" s="54">
        <v>10.900111000000001</v>
      </c>
    </row>
    <row r="1187" spans="1:7">
      <c r="A1187" s="51" t="s">
        <v>1357</v>
      </c>
      <c r="B1187" s="51" t="s">
        <v>1356</v>
      </c>
      <c r="C1187" s="51" t="s">
        <v>365</v>
      </c>
      <c r="D1187" s="52">
        <v>13509</v>
      </c>
      <c r="E1187" s="52">
        <v>628755</v>
      </c>
      <c r="F1187" s="53">
        <v>47349</v>
      </c>
      <c r="G1187" s="54">
        <v>7.5305961999999997</v>
      </c>
    </row>
    <row r="1188" spans="1:7">
      <c r="A1188" s="51" t="s">
        <v>1358</v>
      </c>
      <c r="B1188" s="51" t="s">
        <v>1356</v>
      </c>
      <c r="C1188" s="51" t="s">
        <v>365</v>
      </c>
      <c r="D1188" s="52">
        <v>10254</v>
      </c>
      <c r="E1188" s="52">
        <v>184422</v>
      </c>
      <c r="F1188" s="53">
        <v>23154</v>
      </c>
      <c r="G1188" s="54">
        <v>12.554900999999999</v>
      </c>
    </row>
    <row r="1189" spans="1:7">
      <c r="A1189" s="51" t="s">
        <v>1359</v>
      </c>
      <c r="B1189" s="51" t="s">
        <v>1356</v>
      </c>
      <c r="C1189" s="51" t="s">
        <v>365</v>
      </c>
      <c r="D1189" s="52">
        <v>11246</v>
      </c>
      <c r="E1189" s="52">
        <v>212008</v>
      </c>
      <c r="F1189" s="53">
        <v>25401</v>
      </c>
      <c r="G1189" s="54">
        <v>11.981152</v>
      </c>
    </row>
    <row r="1190" spans="1:7">
      <c r="A1190" s="51" t="s">
        <v>1360</v>
      </c>
      <c r="B1190" s="51" t="s">
        <v>1356</v>
      </c>
      <c r="C1190" s="51" t="s">
        <v>363</v>
      </c>
      <c r="D1190" s="52">
        <v>33366</v>
      </c>
      <c r="E1190" s="52">
        <v>565717</v>
      </c>
      <c r="F1190" s="53">
        <v>64750</v>
      </c>
      <c r="G1190" s="54">
        <v>11.445652000000001</v>
      </c>
    </row>
    <row r="1191" spans="1:7">
      <c r="A1191" s="51" t="s">
        <v>1361</v>
      </c>
      <c r="B1191" s="51" t="s">
        <v>1356</v>
      </c>
      <c r="C1191" s="51" t="s">
        <v>365</v>
      </c>
      <c r="D1191" s="52">
        <v>15658</v>
      </c>
      <c r="E1191" s="52">
        <v>444357</v>
      </c>
      <c r="F1191" s="53">
        <v>36295</v>
      </c>
      <c r="G1191" s="54">
        <v>8.1679820999999997</v>
      </c>
    </row>
    <row r="1192" spans="1:7">
      <c r="A1192" s="51" t="s">
        <v>1362</v>
      </c>
      <c r="B1192" s="51" t="s">
        <v>1356</v>
      </c>
      <c r="C1192" s="51" t="s">
        <v>363</v>
      </c>
      <c r="D1192" s="52">
        <v>21158</v>
      </c>
      <c r="E1192" s="52">
        <v>489793</v>
      </c>
      <c r="F1192" s="53">
        <v>45850</v>
      </c>
      <c r="G1192" s="54">
        <v>9.3610974000000002</v>
      </c>
    </row>
    <row r="1193" spans="1:7">
      <c r="A1193" s="51" t="s">
        <v>1363</v>
      </c>
      <c r="B1193" s="51" t="s">
        <v>1356</v>
      </c>
      <c r="C1193" s="51" t="s">
        <v>365</v>
      </c>
      <c r="D1193" s="52">
        <v>30185</v>
      </c>
      <c r="E1193" s="52">
        <v>597611</v>
      </c>
      <c r="F1193" s="53">
        <v>63584</v>
      </c>
      <c r="G1193" s="54">
        <v>10.639697</v>
      </c>
    </row>
    <row r="1194" spans="1:7">
      <c r="A1194" s="51" t="s">
        <v>1364</v>
      </c>
      <c r="B1194" s="51" t="s">
        <v>1356</v>
      </c>
      <c r="C1194" s="51" t="s">
        <v>365</v>
      </c>
      <c r="D1194" s="52">
        <v>33843</v>
      </c>
      <c r="E1194" s="52">
        <v>845272</v>
      </c>
      <c r="F1194" s="53">
        <v>81007</v>
      </c>
      <c r="G1194" s="54">
        <v>9.5835422999999995</v>
      </c>
    </row>
    <row r="1195" spans="1:7">
      <c r="A1195" s="51" t="s">
        <v>1365</v>
      </c>
      <c r="B1195" s="51" t="s">
        <v>1356</v>
      </c>
      <c r="C1195" s="51" t="s">
        <v>365</v>
      </c>
      <c r="D1195" s="52">
        <v>5404</v>
      </c>
      <c r="E1195" s="52">
        <v>195316</v>
      </c>
      <c r="F1195" s="53">
        <v>15498</v>
      </c>
      <c r="G1195" s="54">
        <v>7.9348337999999998</v>
      </c>
    </row>
    <row r="1196" spans="1:7">
      <c r="A1196" s="51" t="s">
        <v>618</v>
      </c>
      <c r="B1196" s="51" t="s">
        <v>1356</v>
      </c>
      <c r="C1196" s="51" t="s">
        <v>365</v>
      </c>
      <c r="D1196" s="52">
        <v>178595</v>
      </c>
      <c r="E1196" s="52">
        <v>5185817</v>
      </c>
      <c r="F1196" s="53">
        <v>497394</v>
      </c>
      <c r="G1196" s="54">
        <v>9.5914298999999996</v>
      </c>
    </row>
    <row r="1197" spans="1:7">
      <c r="A1197" s="51" t="s">
        <v>1366</v>
      </c>
      <c r="B1197" s="51" t="s">
        <v>1356</v>
      </c>
      <c r="C1197" s="51" t="s">
        <v>365</v>
      </c>
      <c r="D1197" s="52">
        <v>73620</v>
      </c>
      <c r="E1197" s="52">
        <v>1495990</v>
      </c>
      <c r="F1197" s="53">
        <v>162525</v>
      </c>
      <c r="G1197" s="54">
        <v>10.864043000000001</v>
      </c>
    </row>
    <row r="1198" spans="1:7">
      <c r="A1198" s="51" t="s">
        <v>1367</v>
      </c>
      <c r="B1198" s="51" t="s">
        <v>1356</v>
      </c>
      <c r="C1198" s="51" t="s">
        <v>365</v>
      </c>
      <c r="D1198" s="52">
        <v>32064</v>
      </c>
      <c r="E1198" s="52">
        <v>986277</v>
      </c>
      <c r="F1198" s="53">
        <v>95748</v>
      </c>
      <c r="G1198" s="54">
        <v>9.7080231999999995</v>
      </c>
    </row>
    <row r="1199" spans="1:7">
      <c r="A1199" s="51" t="s">
        <v>1368</v>
      </c>
      <c r="B1199" s="51" t="s">
        <v>1356</v>
      </c>
      <c r="C1199" s="51" t="s">
        <v>365</v>
      </c>
      <c r="D1199" s="52">
        <v>30102</v>
      </c>
      <c r="E1199" s="52">
        <v>753816</v>
      </c>
      <c r="F1199" s="53">
        <v>74508</v>
      </c>
      <c r="G1199" s="54">
        <v>9.8841096999999998</v>
      </c>
    </row>
    <row r="1200" spans="1:7">
      <c r="A1200" s="51" t="s">
        <v>1369</v>
      </c>
      <c r="B1200" s="51" t="s">
        <v>1356</v>
      </c>
      <c r="C1200" s="51" t="s">
        <v>365</v>
      </c>
      <c r="D1200" s="52">
        <v>18678</v>
      </c>
      <c r="E1200" s="52">
        <v>545770</v>
      </c>
      <c r="F1200" s="53">
        <v>50626</v>
      </c>
      <c r="G1200" s="54">
        <v>9.2760686999999997</v>
      </c>
    </row>
    <row r="1201" spans="1:7">
      <c r="A1201" s="51" t="s">
        <v>1370</v>
      </c>
      <c r="B1201" s="51" t="s">
        <v>1356</v>
      </c>
      <c r="C1201" s="51" t="s">
        <v>365</v>
      </c>
      <c r="D1201" s="52">
        <v>4710</v>
      </c>
      <c r="E1201" s="52">
        <v>237383</v>
      </c>
      <c r="F1201" s="53">
        <v>19530</v>
      </c>
      <c r="G1201" s="54">
        <v>8.2272108999999993</v>
      </c>
    </row>
    <row r="1202" spans="1:7">
      <c r="A1202" s="51" t="s">
        <v>1371</v>
      </c>
      <c r="B1202" s="51" t="s">
        <v>1356</v>
      </c>
      <c r="C1202" s="51" t="s">
        <v>365</v>
      </c>
      <c r="D1202" s="52">
        <v>10835</v>
      </c>
      <c r="E1202" s="52">
        <v>269744</v>
      </c>
      <c r="F1202" s="53">
        <v>25991</v>
      </c>
      <c r="G1202" s="54">
        <v>9.6354320999999992</v>
      </c>
    </row>
    <row r="1203" spans="1:7">
      <c r="A1203" s="51" t="s">
        <v>1372</v>
      </c>
      <c r="B1203" s="51" t="s">
        <v>1356</v>
      </c>
      <c r="C1203" s="51" t="s">
        <v>365</v>
      </c>
      <c r="D1203" s="52">
        <v>36325</v>
      </c>
      <c r="E1203" s="52">
        <v>807648</v>
      </c>
      <c r="F1203" s="53">
        <v>79588</v>
      </c>
      <c r="G1203" s="54">
        <v>9.8542930000000002</v>
      </c>
    </row>
    <row r="1204" spans="1:7">
      <c r="A1204" s="51" t="s">
        <v>1373</v>
      </c>
      <c r="B1204" s="51" t="s">
        <v>1356</v>
      </c>
      <c r="C1204" s="51" t="s">
        <v>365</v>
      </c>
      <c r="D1204" s="52">
        <v>11942</v>
      </c>
      <c r="E1204" s="52">
        <v>379073</v>
      </c>
      <c r="F1204" s="53">
        <v>34590</v>
      </c>
      <c r="G1204" s="54">
        <v>9.1248915000000004</v>
      </c>
    </row>
    <row r="1205" spans="1:7">
      <c r="A1205" s="51" t="s">
        <v>1374</v>
      </c>
      <c r="B1205" s="51" t="s">
        <v>1356</v>
      </c>
      <c r="C1205" s="51" t="s">
        <v>365</v>
      </c>
      <c r="D1205" s="52">
        <v>26515</v>
      </c>
      <c r="E1205" s="52">
        <v>493193</v>
      </c>
      <c r="F1205" s="53">
        <v>51307</v>
      </c>
      <c r="G1205" s="54">
        <v>10.403027</v>
      </c>
    </row>
    <row r="1206" spans="1:7">
      <c r="A1206" s="51" t="s">
        <v>1375</v>
      </c>
      <c r="B1206" s="51" t="s">
        <v>1356</v>
      </c>
      <c r="C1206" s="51" t="s">
        <v>365</v>
      </c>
      <c r="D1206" s="52">
        <v>5133</v>
      </c>
      <c r="E1206" s="52">
        <v>250707</v>
      </c>
      <c r="F1206" s="53">
        <v>19481</v>
      </c>
      <c r="G1206" s="54">
        <v>7.7704252</v>
      </c>
    </row>
    <row r="1207" spans="1:7">
      <c r="A1207" s="51" t="s">
        <v>1376</v>
      </c>
      <c r="B1207" s="51" t="s">
        <v>1356</v>
      </c>
      <c r="C1207" s="51" t="s">
        <v>365</v>
      </c>
      <c r="D1207" s="52">
        <v>18756</v>
      </c>
      <c r="E1207" s="52">
        <v>427948</v>
      </c>
      <c r="F1207" s="53">
        <v>43666</v>
      </c>
      <c r="G1207" s="54">
        <v>10.203576</v>
      </c>
    </row>
    <row r="1208" spans="1:7">
      <c r="A1208" s="51" t="s">
        <v>1377</v>
      </c>
      <c r="B1208" s="51" t="s">
        <v>1356</v>
      </c>
      <c r="C1208" s="51" t="s">
        <v>365</v>
      </c>
      <c r="D1208" s="52">
        <v>22382</v>
      </c>
      <c r="E1208" s="52">
        <v>737134</v>
      </c>
      <c r="F1208" s="53">
        <v>61257</v>
      </c>
      <c r="G1208" s="54">
        <v>8.3101579999999995</v>
      </c>
    </row>
    <row r="1209" spans="1:7">
      <c r="A1209" s="51" t="s">
        <v>1378</v>
      </c>
      <c r="B1209" s="51" t="s">
        <v>1356</v>
      </c>
      <c r="C1209" s="51" t="s">
        <v>365</v>
      </c>
      <c r="D1209" s="52">
        <v>38705</v>
      </c>
      <c r="E1209" s="52">
        <v>1098624</v>
      </c>
      <c r="F1209" s="53">
        <v>95682</v>
      </c>
      <c r="G1209" s="54">
        <v>8.7092580999999996</v>
      </c>
    </row>
    <row r="1210" spans="1:7">
      <c r="A1210" s="51" t="s">
        <v>1379</v>
      </c>
      <c r="B1210" s="51" t="s">
        <v>1356</v>
      </c>
      <c r="C1210" s="51" t="s">
        <v>365</v>
      </c>
      <c r="D1210" s="52">
        <v>10991</v>
      </c>
      <c r="E1210" s="52">
        <v>186842</v>
      </c>
      <c r="F1210" s="53">
        <v>23116</v>
      </c>
      <c r="G1210" s="54">
        <v>12.371950999999999</v>
      </c>
    </row>
    <row r="1211" spans="1:7">
      <c r="A1211" s="51" t="s">
        <v>1380</v>
      </c>
      <c r="B1211" s="51" t="s">
        <v>1356</v>
      </c>
      <c r="C1211" s="51" t="s">
        <v>365</v>
      </c>
      <c r="D1211" s="52">
        <v>4411</v>
      </c>
      <c r="E1211" s="52">
        <v>139378</v>
      </c>
      <c r="F1211" s="53">
        <v>12861</v>
      </c>
      <c r="G1211" s="54">
        <v>9.2274247000000003</v>
      </c>
    </row>
    <row r="1212" spans="1:7">
      <c r="A1212" s="51" t="s">
        <v>1381</v>
      </c>
      <c r="B1212" s="51" t="s">
        <v>1356</v>
      </c>
      <c r="C1212" s="51" t="s">
        <v>365</v>
      </c>
      <c r="D1212" s="52">
        <v>36482</v>
      </c>
      <c r="E1212" s="52">
        <v>1601025</v>
      </c>
      <c r="F1212" s="53">
        <v>132662</v>
      </c>
      <c r="G1212" s="54">
        <v>8.2860666999999992</v>
      </c>
    </row>
    <row r="1213" spans="1:7">
      <c r="A1213" s="51" t="s">
        <v>810</v>
      </c>
      <c r="B1213" s="51" t="s">
        <v>1356</v>
      </c>
      <c r="C1213" s="51" t="s">
        <v>365</v>
      </c>
      <c r="D1213" s="52">
        <v>2339</v>
      </c>
      <c r="E1213" s="52">
        <v>40374</v>
      </c>
      <c r="F1213" s="53">
        <v>4311</v>
      </c>
      <c r="G1213" s="54">
        <v>10.677664</v>
      </c>
    </row>
    <row r="1214" spans="1:7">
      <c r="A1214" s="51" t="s">
        <v>1382</v>
      </c>
      <c r="B1214" s="51" t="s">
        <v>1356</v>
      </c>
      <c r="C1214" s="51" t="s">
        <v>365</v>
      </c>
      <c r="D1214" s="52">
        <v>22446</v>
      </c>
      <c r="E1214" s="52">
        <v>379154</v>
      </c>
      <c r="F1214" s="53">
        <v>46112</v>
      </c>
      <c r="G1214" s="54">
        <v>12.161813</v>
      </c>
    </row>
    <row r="1215" spans="1:7">
      <c r="A1215" s="51" t="s">
        <v>1383</v>
      </c>
      <c r="B1215" s="51" t="s">
        <v>1356</v>
      </c>
      <c r="C1215" s="51" t="s">
        <v>365</v>
      </c>
      <c r="D1215" s="52">
        <v>20799</v>
      </c>
      <c r="E1215" s="52">
        <v>468869</v>
      </c>
      <c r="F1215" s="53">
        <v>49560</v>
      </c>
      <c r="G1215" s="54">
        <v>10.570117</v>
      </c>
    </row>
    <row r="1216" spans="1:7">
      <c r="A1216" s="51" t="s">
        <v>1384</v>
      </c>
      <c r="B1216" s="51" t="s">
        <v>1356</v>
      </c>
      <c r="C1216" s="51" t="s">
        <v>365</v>
      </c>
      <c r="D1216" s="52">
        <v>69105</v>
      </c>
      <c r="E1216" s="52">
        <v>1605140</v>
      </c>
      <c r="F1216" s="53">
        <v>165756</v>
      </c>
      <c r="G1216" s="54">
        <v>10.326575999999999</v>
      </c>
    </row>
    <row r="1217" spans="1:7">
      <c r="A1217" s="51" t="s">
        <v>1385</v>
      </c>
      <c r="B1217" s="51" t="s">
        <v>1356</v>
      </c>
      <c r="C1217" s="51" t="s">
        <v>365</v>
      </c>
      <c r="D1217" s="52">
        <v>6389</v>
      </c>
      <c r="E1217" s="52">
        <v>288695</v>
      </c>
      <c r="F1217" s="53">
        <v>23665</v>
      </c>
      <c r="G1217" s="54">
        <v>8.1972324000000008</v>
      </c>
    </row>
    <row r="1218" spans="1:7">
      <c r="A1218" s="51" t="s">
        <v>1386</v>
      </c>
      <c r="B1218" s="51" t="s">
        <v>1356</v>
      </c>
      <c r="C1218" s="51" t="s">
        <v>365</v>
      </c>
      <c r="D1218" s="52">
        <v>22660</v>
      </c>
      <c r="E1218" s="52">
        <v>403910</v>
      </c>
      <c r="F1218" s="53">
        <v>43189</v>
      </c>
      <c r="G1218" s="54">
        <v>10.692729</v>
      </c>
    </row>
    <row r="1219" spans="1:7">
      <c r="A1219" s="51" t="s">
        <v>1387</v>
      </c>
      <c r="B1219" s="51" t="s">
        <v>1356</v>
      </c>
      <c r="C1219" s="51" t="s">
        <v>365</v>
      </c>
      <c r="D1219" s="52">
        <v>419568</v>
      </c>
      <c r="E1219" s="52">
        <v>12774178</v>
      </c>
      <c r="F1219" s="53">
        <v>1200275</v>
      </c>
      <c r="G1219" s="54">
        <v>9.3961036</v>
      </c>
    </row>
    <row r="1220" spans="1:7">
      <c r="A1220" s="51" t="s">
        <v>1388</v>
      </c>
      <c r="B1220" s="51" t="s">
        <v>1356</v>
      </c>
      <c r="C1220" s="51" t="s">
        <v>365</v>
      </c>
      <c r="D1220" s="52">
        <v>8295</v>
      </c>
      <c r="E1220" s="52">
        <v>171932</v>
      </c>
      <c r="F1220" s="53">
        <v>17717</v>
      </c>
      <c r="G1220" s="54">
        <v>10.304655</v>
      </c>
    </row>
    <row r="1221" spans="1:7">
      <c r="A1221" s="51" t="s">
        <v>1389</v>
      </c>
      <c r="B1221" s="51" t="s">
        <v>1356</v>
      </c>
      <c r="C1221" s="51" t="s">
        <v>365</v>
      </c>
      <c r="D1221" s="52">
        <v>15192</v>
      </c>
      <c r="E1221" s="52">
        <v>859676</v>
      </c>
      <c r="F1221" s="53">
        <v>73114</v>
      </c>
      <c r="G1221" s="54">
        <v>8.5048320999999998</v>
      </c>
    </row>
    <row r="1222" spans="1:7">
      <c r="A1222" s="51" t="s">
        <v>1390</v>
      </c>
      <c r="B1222" s="51" t="s">
        <v>1356</v>
      </c>
      <c r="C1222" s="51" t="s">
        <v>365</v>
      </c>
      <c r="D1222" s="52">
        <v>4102</v>
      </c>
      <c r="E1222" s="52">
        <v>129291</v>
      </c>
      <c r="F1222" s="53">
        <v>13268</v>
      </c>
      <c r="G1222" s="54">
        <v>10.262122</v>
      </c>
    </row>
    <row r="1223" spans="1:7">
      <c r="A1223" s="51" t="s">
        <v>1391</v>
      </c>
      <c r="B1223" s="51" t="s">
        <v>1356</v>
      </c>
      <c r="C1223" s="51" t="s">
        <v>365</v>
      </c>
      <c r="D1223" s="52">
        <v>1818</v>
      </c>
      <c r="E1223" s="52">
        <v>97555</v>
      </c>
      <c r="F1223" s="53">
        <v>7520</v>
      </c>
      <c r="G1223" s="54">
        <v>7.7084720999999998</v>
      </c>
    </row>
    <row r="1224" spans="1:7">
      <c r="A1224" s="51" t="s">
        <v>1392</v>
      </c>
      <c r="B1224" s="51" t="s">
        <v>1356</v>
      </c>
      <c r="C1224" s="51" t="s">
        <v>365</v>
      </c>
      <c r="D1224" s="52">
        <v>22400</v>
      </c>
      <c r="E1224" s="52">
        <v>535761</v>
      </c>
      <c r="F1224" s="53">
        <v>52147</v>
      </c>
      <c r="G1224" s="54">
        <v>9.7332578999999999</v>
      </c>
    </row>
    <row r="1225" spans="1:7">
      <c r="A1225" s="51" t="s">
        <v>1393</v>
      </c>
      <c r="B1225" s="51" t="s">
        <v>1356</v>
      </c>
      <c r="C1225" s="51" t="s">
        <v>365</v>
      </c>
      <c r="D1225" s="52">
        <v>16358</v>
      </c>
      <c r="E1225" s="52">
        <v>469024</v>
      </c>
      <c r="F1225" s="53">
        <v>51218</v>
      </c>
      <c r="G1225" s="54">
        <v>10.920123</v>
      </c>
    </row>
    <row r="1226" spans="1:7">
      <c r="A1226" s="51" t="s">
        <v>1394</v>
      </c>
      <c r="B1226" s="51" t="s">
        <v>1356</v>
      </c>
      <c r="C1226" s="51" t="s">
        <v>365</v>
      </c>
      <c r="D1226" s="52">
        <v>21800</v>
      </c>
      <c r="E1226" s="52">
        <v>430329</v>
      </c>
      <c r="F1226" s="53">
        <v>43282</v>
      </c>
      <c r="G1226" s="54">
        <v>10.057886</v>
      </c>
    </row>
    <row r="1227" spans="1:7">
      <c r="A1227" s="51" t="s">
        <v>1395</v>
      </c>
      <c r="B1227" s="51" t="s">
        <v>1356</v>
      </c>
      <c r="C1227" s="51" t="s">
        <v>365</v>
      </c>
      <c r="D1227" s="52">
        <v>14808</v>
      </c>
      <c r="E1227" s="52">
        <v>383316</v>
      </c>
      <c r="F1227" s="53">
        <v>40310</v>
      </c>
      <c r="G1227" s="54">
        <v>10.516128</v>
      </c>
    </row>
    <row r="1228" spans="1:7">
      <c r="A1228" s="51" t="s">
        <v>1396</v>
      </c>
      <c r="B1228" s="51" t="s">
        <v>1356</v>
      </c>
      <c r="C1228" s="51" t="s">
        <v>365</v>
      </c>
      <c r="D1228" s="52">
        <v>6670</v>
      </c>
      <c r="E1228" s="52">
        <v>177444</v>
      </c>
      <c r="F1228" s="53">
        <v>17611</v>
      </c>
      <c r="G1228" s="54">
        <v>9.9248214000000008</v>
      </c>
    </row>
    <row r="1229" spans="1:7">
      <c r="A1229" s="51" t="s">
        <v>1397</v>
      </c>
      <c r="B1229" s="51" t="s">
        <v>1356</v>
      </c>
      <c r="C1229" s="51" t="s">
        <v>365</v>
      </c>
      <c r="D1229" s="52">
        <v>14844</v>
      </c>
      <c r="E1229" s="52">
        <v>294267</v>
      </c>
      <c r="F1229" s="53">
        <v>32072</v>
      </c>
      <c r="G1229" s="54">
        <v>10.898946</v>
      </c>
    </row>
    <row r="1230" spans="1:7">
      <c r="A1230" s="51" t="s">
        <v>1398</v>
      </c>
      <c r="B1230" s="51" t="s">
        <v>1356</v>
      </c>
      <c r="C1230" s="51" t="s">
        <v>365</v>
      </c>
      <c r="D1230" s="52">
        <v>10670</v>
      </c>
      <c r="E1230" s="52">
        <v>340730</v>
      </c>
      <c r="F1230" s="53">
        <v>31232</v>
      </c>
      <c r="G1230" s="54">
        <v>9.1662020000000002</v>
      </c>
    </row>
    <row r="1231" spans="1:7">
      <c r="A1231" s="51" t="s">
        <v>1399</v>
      </c>
      <c r="B1231" s="51" t="s">
        <v>1356</v>
      </c>
      <c r="C1231" s="51" t="s">
        <v>365</v>
      </c>
      <c r="D1231" s="52">
        <v>2842</v>
      </c>
      <c r="E1231" s="52">
        <v>115876</v>
      </c>
      <c r="F1231" s="53">
        <v>10146</v>
      </c>
      <c r="G1231" s="54">
        <v>8.7559114999999998</v>
      </c>
    </row>
    <row r="1232" spans="1:7">
      <c r="A1232" s="51" t="s">
        <v>1400</v>
      </c>
      <c r="B1232" s="51" t="s">
        <v>1356</v>
      </c>
      <c r="C1232" s="51" t="s">
        <v>365</v>
      </c>
      <c r="D1232" s="52">
        <v>3011</v>
      </c>
      <c r="E1232" s="52">
        <v>117290</v>
      </c>
      <c r="F1232" s="53">
        <v>10955</v>
      </c>
      <c r="G1232" s="54">
        <v>9.3400972000000007</v>
      </c>
    </row>
    <row r="1233" spans="1:7">
      <c r="A1233" s="51" t="s">
        <v>1401</v>
      </c>
      <c r="B1233" s="51" t="s">
        <v>1356</v>
      </c>
      <c r="C1233" s="51" t="s">
        <v>365</v>
      </c>
      <c r="D1233" s="52">
        <v>8544</v>
      </c>
      <c r="E1233" s="52">
        <v>270907</v>
      </c>
      <c r="F1233" s="53">
        <v>25334</v>
      </c>
      <c r="G1233" s="54">
        <v>9.3515487000000004</v>
      </c>
    </row>
    <row r="1234" spans="1:7">
      <c r="A1234" s="51" t="s">
        <v>1402</v>
      </c>
      <c r="B1234" s="51" t="s">
        <v>1356</v>
      </c>
      <c r="C1234" s="51" t="s">
        <v>365</v>
      </c>
      <c r="D1234" s="52">
        <v>9245</v>
      </c>
      <c r="E1234" s="52">
        <v>237011</v>
      </c>
      <c r="F1234" s="53">
        <v>23237</v>
      </c>
      <c r="G1234" s="54">
        <v>9.8041862999999996</v>
      </c>
    </row>
    <row r="1235" spans="1:7">
      <c r="A1235" s="51" t="s">
        <v>1403</v>
      </c>
      <c r="B1235" s="51" t="s">
        <v>1356</v>
      </c>
      <c r="C1235" s="51" t="s">
        <v>365</v>
      </c>
      <c r="D1235" s="52">
        <v>2417</v>
      </c>
      <c r="E1235" s="52">
        <v>62251</v>
      </c>
      <c r="F1235" s="53">
        <v>6465</v>
      </c>
      <c r="G1235" s="54">
        <v>10.385375</v>
      </c>
    </row>
    <row r="1236" spans="1:7">
      <c r="A1236" s="51" t="s">
        <v>1404</v>
      </c>
      <c r="B1236" s="51" t="s">
        <v>1356</v>
      </c>
      <c r="C1236" s="51" t="s">
        <v>365</v>
      </c>
      <c r="D1236" s="52">
        <v>6405</v>
      </c>
      <c r="E1236" s="52">
        <v>299766</v>
      </c>
      <c r="F1236" s="53">
        <v>24854</v>
      </c>
      <c r="G1236" s="54">
        <v>8.2911338000000008</v>
      </c>
    </row>
    <row r="1237" spans="1:7">
      <c r="A1237" s="51" t="s">
        <v>1405</v>
      </c>
      <c r="B1237" s="51" t="s">
        <v>1356</v>
      </c>
      <c r="C1237" s="51" t="s">
        <v>365</v>
      </c>
      <c r="D1237" s="52">
        <v>6396</v>
      </c>
      <c r="E1237" s="52">
        <v>165757</v>
      </c>
      <c r="F1237" s="53">
        <v>16889</v>
      </c>
      <c r="G1237" s="54">
        <v>10.189012</v>
      </c>
    </row>
    <row r="1238" spans="1:7">
      <c r="A1238" s="51" t="s">
        <v>1406</v>
      </c>
      <c r="B1238" s="51" t="s">
        <v>1356</v>
      </c>
      <c r="C1238" s="51" t="s">
        <v>365</v>
      </c>
      <c r="D1238" s="52">
        <v>31744</v>
      </c>
      <c r="E1238" s="52">
        <v>642604</v>
      </c>
      <c r="F1238" s="53">
        <v>67263</v>
      </c>
      <c r="G1238" s="54">
        <v>10.467255</v>
      </c>
    </row>
    <row r="1239" spans="1:7">
      <c r="A1239" s="51" t="s">
        <v>1407</v>
      </c>
      <c r="B1239" s="51" t="s">
        <v>1356</v>
      </c>
      <c r="C1239" s="51" t="s">
        <v>363</v>
      </c>
      <c r="D1239" s="52">
        <v>101145</v>
      </c>
      <c r="E1239" s="52">
        <v>2638350</v>
      </c>
      <c r="F1239" s="53">
        <v>269448</v>
      </c>
      <c r="G1239" s="54">
        <v>10.212747</v>
      </c>
    </row>
    <row r="1240" spans="1:7">
      <c r="A1240" s="51" t="s">
        <v>817</v>
      </c>
      <c r="B1240" s="51" t="s">
        <v>1356</v>
      </c>
      <c r="C1240" s="51" t="s">
        <v>363</v>
      </c>
      <c r="D1240" s="52">
        <v>72</v>
      </c>
      <c r="E1240" s="52">
        <v>694</v>
      </c>
      <c r="F1240" s="53">
        <v>79</v>
      </c>
      <c r="G1240" s="54">
        <v>11.383285000000001</v>
      </c>
    </row>
    <row r="1241" spans="1:7">
      <c r="A1241" s="51" t="s">
        <v>1408</v>
      </c>
      <c r="B1241" s="51" t="s">
        <v>1356</v>
      </c>
      <c r="C1241" s="51" t="s">
        <v>363</v>
      </c>
      <c r="D1241" s="52">
        <v>77922</v>
      </c>
      <c r="E1241" s="52">
        <v>1781192</v>
      </c>
      <c r="F1241" s="53">
        <v>186189</v>
      </c>
      <c r="G1241" s="54">
        <v>10.453056</v>
      </c>
    </row>
    <row r="1242" spans="1:7">
      <c r="A1242" s="51" t="s">
        <v>438</v>
      </c>
      <c r="B1242" s="51" t="s">
        <v>1356</v>
      </c>
      <c r="C1242" s="51" t="s">
        <v>360</v>
      </c>
      <c r="D1242" s="52">
        <v>7</v>
      </c>
      <c r="E1242" s="52">
        <v>44</v>
      </c>
      <c r="F1242" s="53">
        <v>7.1</v>
      </c>
      <c r="G1242" s="54">
        <v>16.136364</v>
      </c>
    </row>
    <row r="1243" spans="1:7">
      <c r="A1243" s="51" t="s">
        <v>1409</v>
      </c>
      <c r="B1243" s="51" t="s">
        <v>1356</v>
      </c>
      <c r="C1243" s="51" t="s">
        <v>363</v>
      </c>
      <c r="D1243" s="52">
        <v>10011</v>
      </c>
      <c r="E1243" s="52">
        <v>171016</v>
      </c>
      <c r="F1243" s="53">
        <v>20548</v>
      </c>
      <c r="G1243" s="54">
        <v>12.01525</v>
      </c>
    </row>
    <row r="1244" spans="1:7">
      <c r="A1244" s="51" t="s">
        <v>1410</v>
      </c>
      <c r="B1244" s="51" t="s">
        <v>1356</v>
      </c>
      <c r="C1244" s="51" t="s">
        <v>363</v>
      </c>
      <c r="D1244" s="52">
        <v>33666</v>
      </c>
      <c r="E1244" s="52">
        <v>602227</v>
      </c>
      <c r="F1244" s="53">
        <v>66287</v>
      </c>
      <c r="G1244" s="54">
        <v>11.006978999999999</v>
      </c>
    </row>
    <row r="1245" spans="1:7">
      <c r="A1245" s="51" t="s">
        <v>1091</v>
      </c>
      <c r="B1245" s="51" t="s">
        <v>1356</v>
      </c>
      <c r="C1245" s="51" t="s">
        <v>363</v>
      </c>
      <c r="D1245" s="52">
        <v>1029</v>
      </c>
      <c r="E1245" s="52">
        <v>9154</v>
      </c>
      <c r="F1245" s="53">
        <v>1162.4000000000001</v>
      </c>
      <c r="G1245" s="54">
        <v>12.698274</v>
      </c>
    </row>
    <row r="1246" spans="1:7">
      <c r="A1246" s="51" t="s">
        <v>821</v>
      </c>
      <c r="B1246" s="51" t="s">
        <v>1356</v>
      </c>
      <c r="C1246" s="51" t="s">
        <v>363</v>
      </c>
      <c r="D1246" s="52">
        <v>34960</v>
      </c>
      <c r="E1246" s="52">
        <v>778917</v>
      </c>
      <c r="F1246" s="53">
        <v>80792</v>
      </c>
      <c r="G1246" s="54">
        <v>10.372350000000001</v>
      </c>
    </row>
    <row r="1247" spans="1:7">
      <c r="A1247" s="51" t="s">
        <v>1411</v>
      </c>
      <c r="B1247" s="51" t="s">
        <v>1356</v>
      </c>
      <c r="C1247" s="51" t="s">
        <v>363</v>
      </c>
      <c r="D1247" s="52">
        <v>30887</v>
      </c>
      <c r="E1247" s="52">
        <v>764768</v>
      </c>
      <c r="F1247" s="53">
        <v>74645</v>
      </c>
      <c r="G1247" s="54">
        <v>9.7604763999999999</v>
      </c>
    </row>
    <row r="1248" spans="1:7">
      <c r="A1248" s="51" t="s">
        <v>1412</v>
      </c>
      <c r="B1248" s="51" t="s">
        <v>1356</v>
      </c>
      <c r="C1248" s="51" t="s">
        <v>365</v>
      </c>
      <c r="D1248" s="52">
        <v>79764</v>
      </c>
      <c r="E1248" s="52">
        <v>1752930</v>
      </c>
      <c r="F1248" s="53">
        <v>186589</v>
      </c>
      <c r="G1248" s="54">
        <v>10.644406999999999</v>
      </c>
    </row>
    <row r="1249" spans="1:7">
      <c r="A1249" s="51" t="s">
        <v>1413</v>
      </c>
      <c r="B1249" s="51" t="s">
        <v>1356</v>
      </c>
      <c r="C1249" s="51" t="s">
        <v>360</v>
      </c>
      <c r="D1249" s="52">
        <v>48444</v>
      </c>
      <c r="E1249" s="52">
        <v>1661014</v>
      </c>
      <c r="F1249" s="53">
        <v>149876</v>
      </c>
      <c r="G1249" s="54">
        <v>9.0231630000000003</v>
      </c>
    </row>
    <row r="1250" spans="1:7">
      <c r="A1250" s="51" t="s">
        <v>1414</v>
      </c>
      <c r="B1250" s="51" t="s">
        <v>1356</v>
      </c>
      <c r="C1250" s="51" t="s">
        <v>365</v>
      </c>
      <c r="D1250" s="52">
        <v>207466</v>
      </c>
      <c r="E1250" s="52">
        <v>5340239</v>
      </c>
      <c r="F1250" s="53">
        <v>518474</v>
      </c>
      <c r="G1250" s="54">
        <v>9.7088163999999999</v>
      </c>
    </row>
    <row r="1251" spans="1:7">
      <c r="A1251" s="51" t="s">
        <v>1415</v>
      </c>
      <c r="B1251" s="51" t="s">
        <v>1356</v>
      </c>
      <c r="C1251" s="51" t="s">
        <v>365</v>
      </c>
      <c r="D1251" s="52">
        <v>12891</v>
      </c>
      <c r="E1251" s="52">
        <v>553286</v>
      </c>
      <c r="F1251" s="53">
        <v>44775</v>
      </c>
      <c r="G1251" s="54">
        <v>8.0925597000000007</v>
      </c>
    </row>
    <row r="1252" spans="1:7">
      <c r="A1252" s="51" t="s">
        <v>1416</v>
      </c>
      <c r="B1252" s="51" t="s">
        <v>1356</v>
      </c>
      <c r="C1252" s="51" t="s">
        <v>365</v>
      </c>
      <c r="D1252" s="52">
        <v>22283</v>
      </c>
      <c r="E1252" s="52">
        <v>747396</v>
      </c>
      <c r="F1252" s="53">
        <v>62967</v>
      </c>
      <c r="G1252" s="54">
        <v>8.4248510999999997</v>
      </c>
    </row>
    <row r="1253" spans="1:7">
      <c r="A1253" s="51" t="s">
        <v>1417</v>
      </c>
      <c r="B1253" s="51" t="s">
        <v>1356</v>
      </c>
      <c r="C1253" s="51" t="s">
        <v>365</v>
      </c>
      <c r="D1253" s="52">
        <v>8155</v>
      </c>
      <c r="E1253" s="52">
        <v>176603</v>
      </c>
      <c r="F1253" s="53">
        <v>18146</v>
      </c>
      <c r="G1253" s="54">
        <v>10.275024</v>
      </c>
    </row>
    <row r="1254" spans="1:7">
      <c r="A1254" s="51" t="s">
        <v>1418</v>
      </c>
      <c r="B1254" s="51" t="s">
        <v>1356</v>
      </c>
      <c r="C1254" s="51" t="s">
        <v>363</v>
      </c>
      <c r="D1254" s="52">
        <v>35012</v>
      </c>
      <c r="E1254" s="52">
        <v>1065956</v>
      </c>
      <c r="F1254" s="53">
        <v>96127</v>
      </c>
      <c r="G1254" s="54">
        <v>9.0179144000000004</v>
      </c>
    </row>
    <row r="1255" spans="1:7">
      <c r="A1255" s="51" t="s">
        <v>1419</v>
      </c>
      <c r="B1255" s="51" t="s">
        <v>1356</v>
      </c>
      <c r="C1255" s="51" t="s">
        <v>363</v>
      </c>
      <c r="D1255" s="52">
        <v>273371</v>
      </c>
      <c r="E1255" s="52">
        <v>7763357</v>
      </c>
      <c r="F1255" s="53">
        <v>740315</v>
      </c>
      <c r="G1255" s="54">
        <v>9.5360163999999994</v>
      </c>
    </row>
    <row r="1256" spans="1:7">
      <c r="A1256" s="51" t="s">
        <v>1096</v>
      </c>
      <c r="B1256" s="51" t="s">
        <v>1356</v>
      </c>
      <c r="C1256" s="51" t="s">
        <v>363</v>
      </c>
      <c r="D1256" s="52">
        <v>15615</v>
      </c>
      <c r="E1256" s="52">
        <v>339938</v>
      </c>
      <c r="F1256" s="53">
        <v>28624</v>
      </c>
      <c r="G1256" s="54">
        <v>8.4203589999999995</v>
      </c>
    </row>
    <row r="1257" spans="1:7">
      <c r="A1257" s="51" t="s">
        <v>1420</v>
      </c>
      <c r="B1257" s="51" t="s">
        <v>1356</v>
      </c>
      <c r="C1257" s="51" t="s">
        <v>365</v>
      </c>
      <c r="D1257" s="52">
        <v>415840</v>
      </c>
      <c r="E1257" s="52">
        <v>11212987</v>
      </c>
      <c r="F1257" s="53">
        <v>1204531</v>
      </c>
      <c r="G1257" s="54">
        <v>10.742285000000001</v>
      </c>
    </row>
    <row r="1258" spans="1:7">
      <c r="A1258" s="51" t="s">
        <v>1421</v>
      </c>
      <c r="B1258" s="51" t="s">
        <v>1356</v>
      </c>
      <c r="C1258" s="51" t="s">
        <v>363</v>
      </c>
      <c r="D1258" s="52">
        <v>20794</v>
      </c>
      <c r="E1258" s="52">
        <v>350291</v>
      </c>
      <c r="F1258" s="53">
        <v>40962</v>
      </c>
      <c r="G1258" s="54">
        <v>11.693706000000001</v>
      </c>
    </row>
    <row r="1259" spans="1:7">
      <c r="A1259" s="51" t="s">
        <v>1422</v>
      </c>
      <c r="B1259" s="51" t="s">
        <v>1356</v>
      </c>
      <c r="C1259" s="51" t="s">
        <v>363</v>
      </c>
      <c r="D1259" s="52">
        <v>17222</v>
      </c>
      <c r="E1259" s="52">
        <v>286897</v>
      </c>
      <c r="F1259" s="53">
        <v>33638</v>
      </c>
      <c r="G1259" s="54">
        <v>11.724765</v>
      </c>
    </row>
    <row r="1260" spans="1:7">
      <c r="A1260" s="51" t="s">
        <v>1423</v>
      </c>
      <c r="B1260" s="51" t="s">
        <v>1356</v>
      </c>
      <c r="C1260" s="51" t="s">
        <v>363</v>
      </c>
      <c r="D1260" s="52">
        <v>24691</v>
      </c>
      <c r="E1260" s="52">
        <v>396937</v>
      </c>
      <c r="F1260" s="53">
        <v>40807</v>
      </c>
      <c r="G1260" s="54">
        <v>10.280473000000001</v>
      </c>
    </row>
    <row r="1261" spans="1:7">
      <c r="A1261" s="51" t="s">
        <v>1424</v>
      </c>
      <c r="B1261" s="51" t="s">
        <v>1356</v>
      </c>
      <c r="C1261" s="51" t="s">
        <v>363</v>
      </c>
      <c r="D1261" s="52">
        <v>36680</v>
      </c>
      <c r="E1261" s="52">
        <v>794588</v>
      </c>
      <c r="F1261" s="53">
        <v>83667</v>
      </c>
      <c r="G1261" s="54">
        <v>10.529608</v>
      </c>
    </row>
    <row r="1262" spans="1:7">
      <c r="A1262" s="51" t="s">
        <v>1425</v>
      </c>
      <c r="B1262" s="51" t="s">
        <v>1356</v>
      </c>
      <c r="C1262" s="51" t="s">
        <v>365</v>
      </c>
      <c r="D1262" s="52">
        <v>58528</v>
      </c>
      <c r="E1262" s="52">
        <v>1428180</v>
      </c>
      <c r="F1262" s="53">
        <v>144262</v>
      </c>
      <c r="G1262" s="54">
        <v>10.101108</v>
      </c>
    </row>
    <row r="1263" spans="1:7">
      <c r="A1263" s="51" t="s">
        <v>839</v>
      </c>
      <c r="B1263" s="51" t="s">
        <v>1356</v>
      </c>
      <c r="C1263" s="51" t="s">
        <v>363</v>
      </c>
      <c r="D1263" s="52">
        <v>187</v>
      </c>
      <c r="E1263" s="52">
        <v>2503</v>
      </c>
      <c r="F1263" s="53">
        <v>281</v>
      </c>
      <c r="G1263" s="54">
        <v>11.226528</v>
      </c>
    </row>
    <row r="1264" spans="1:7">
      <c r="A1264" s="51" t="s">
        <v>1426</v>
      </c>
      <c r="B1264" s="51" t="s">
        <v>1356</v>
      </c>
      <c r="C1264" s="51" t="s">
        <v>363</v>
      </c>
      <c r="D1264" s="52">
        <v>50599</v>
      </c>
      <c r="E1264" s="52">
        <v>884389</v>
      </c>
      <c r="F1264" s="53">
        <v>102274</v>
      </c>
      <c r="G1264" s="54">
        <v>11.564368</v>
      </c>
    </row>
    <row r="1265" spans="1:7">
      <c r="A1265" s="51" t="s">
        <v>419</v>
      </c>
      <c r="B1265" s="51" t="s">
        <v>1356</v>
      </c>
      <c r="C1265" s="51" t="s">
        <v>420</v>
      </c>
      <c r="D1265" s="52">
        <v>23</v>
      </c>
      <c r="E1265" s="52">
        <v>5904919</v>
      </c>
      <c r="F1265" s="53">
        <v>236070.2</v>
      </c>
      <c r="G1265" s="54">
        <v>3.9978566999999998</v>
      </c>
    </row>
    <row r="1266" spans="1:7">
      <c r="A1266" s="51" t="s">
        <v>1427</v>
      </c>
      <c r="B1266" s="51" t="s">
        <v>1356</v>
      </c>
      <c r="C1266" s="51" t="s">
        <v>363</v>
      </c>
      <c r="D1266" s="52">
        <v>19845</v>
      </c>
      <c r="E1266" s="52">
        <v>362881</v>
      </c>
      <c r="F1266" s="53">
        <v>41306</v>
      </c>
      <c r="G1266" s="54">
        <v>11.382795</v>
      </c>
    </row>
    <row r="1267" spans="1:7">
      <c r="A1267" s="51" t="s">
        <v>1428</v>
      </c>
      <c r="B1267" s="51" t="s">
        <v>1356</v>
      </c>
      <c r="C1267" s="51" t="s">
        <v>365</v>
      </c>
      <c r="D1267" s="52">
        <v>8977</v>
      </c>
      <c r="E1267" s="52">
        <v>200322</v>
      </c>
      <c r="F1267" s="53">
        <v>20349</v>
      </c>
      <c r="G1267" s="54">
        <v>10.158144999999999</v>
      </c>
    </row>
    <row r="1268" spans="1:7">
      <c r="A1268" s="51" t="s">
        <v>841</v>
      </c>
      <c r="B1268" s="51" t="s">
        <v>1356</v>
      </c>
      <c r="C1268" s="51" t="s">
        <v>363</v>
      </c>
      <c r="D1268" s="52">
        <v>28444</v>
      </c>
      <c r="E1268" s="52">
        <v>503197</v>
      </c>
      <c r="F1268" s="53">
        <v>56349</v>
      </c>
      <c r="G1268" s="54">
        <v>11.198199000000001</v>
      </c>
    </row>
    <row r="1269" spans="1:7">
      <c r="A1269" s="51" t="s">
        <v>660</v>
      </c>
      <c r="B1269" s="51" t="s">
        <v>1356</v>
      </c>
      <c r="C1269" s="51" t="s">
        <v>363</v>
      </c>
      <c r="D1269" s="52">
        <v>3241</v>
      </c>
      <c r="E1269" s="52">
        <v>45935</v>
      </c>
      <c r="F1269" s="53">
        <v>5814</v>
      </c>
      <c r="G1269" s="54">
        <v>12.657014999999999</v>
      </c>
    </row>
    <row r="1270" spans="1:7">
      <c r="A1270" s="51" t="s">
        <v>1429</v>
      </c>
      <c r="B1270" s="51" t="s">
        <v>1356</v>
      </c>
      <c r="C1270" s="51" t="s">
        <v>365</v>
      </c>
      <c r="D1270" s="52">
        <v>10982</v>
      </c>
      <c r="E1270" s="52">
        <v>270720</v>
      </c>
      <c r="F1270" s="53">
        <v>24628</v>
      </c>
      <c r="G1270" s="54">
        <v>9.0972221999999991</v>
      </c>
    </row>
    <row r="1271" spans="1:7">
      <c r="A1271" s="51" t="s">
        <v>1430</v>
      </c>
      <c r="B1271" s="51" t="s">
        <v>1356</v>
      </c>
      <c r="C1271" s="51" t="s">
        <v>363</v>
      </c>
      <c r="D1271" s="52">
        <v>50972</v>
      </c>
      <c r="E1271" s="52">
        <v>1010058</v>
      </c>
      <c r="F1271" s="53">
        <v>107393</v>
      </c>
      <c r="G1271" s="54">
        <v>10.63236</v>
      </c>
    </row>
    <row r="1272" spans="1:7">
      <c r="A1272" s="51" t="s">
        <v>1431</v>
      </c>
      <c r="B1272" s="51" t="s">
        <v>1356</v>
      </c>
      <c r="C1272" s="51" t="s">
        <v>363</v>
      </c>
      <c r="D1272" s="52">
        <v>119332</v>
      </c>
      <c r="E1272" s="52">
        <v>2283972</v>
      </c>
      <c r="F1272" s="53">
        <v>231304</v>
      </c>
      <c r="G1272" s="54">
        <v>10.127269999999999</v>
      </c>
    </row>
    <row r="1273" spans="1:7">
      <c r="A1273" s="51" t="s">
        <v>1432</v>
      </c>
      <c r="B1273" s="51" t="s">
        <v>1356</v>
      </c>
      <c r="C1273" s="51" t="s">
        <v>365</v>
      </c>
      <c r="D1273" s="52">
        <v>20576</v>
      </c>
      <c r="E1273" s="52">
        <v>435873</v>
      </c>
      <c r="F1273" s="53">
        <v>43320</v>
      </c>
      <c r="G1273" s="54">
        <v>9.9386747999999994</v>
      </c>
    </row>
    <row r="1274" spans="1:7">
      <c r="A1274" s="51" t="s">
        <v>1433</v>
      </c>
      <c r="B1274" s="51" t="s">
        <v>1434</v>
      </c>
      <c r="C1274" s="51" t="s">
        <v>1435</v>
      </c>
      <c r="D1274" s="52">
        <v>3124</v>
      </c>
      <c r="E1274" s="52">
        <v>37971</v>
      </c>
      <c r="F1274" s="53">
        <v>4627.5</v>
      </c>
      <c r="G1274" s="54">
        <v>12.186932000000001</v>
      </c>
    </row>
    <row r="1275" spans="1:7">
      <c r="A1275" s="51" t="s">
        <v>1436</v>
      </c>
      <c r="B1275" s="51" t="s">
        <v>1434</v>
      </c>
      <c r="C1275" s="51" t="s">
        <v>1435</v>
      </c>
      <c r="D1275" s="52">
        <v>35367</v>
      </c>
      <c r="E1275" s="52">
        <v>1237100</v>
      </c>
      <c r="F1275" s="53">
        <v>66599</v>
      </c>
      <c r="G1275" s="54">
        <v>5.3834774999999997</v>
      </c>
    </row>
    <row r="1276" spans="1:7">
      <c r="A1276" s="51" t="s">
        <v>1437</v>
      </c>
      <c r="B1276" s="51" t="s">
        <v>1434</v>
      </c>
      <c r="C1276" s="51" t="s">
        <v>1435</v>
      </c>
      <c r="D1276" s="52">
        <v>18568</v>
      </c>
      <c r="E1276" s="52">
        <v>336557</v>
      </c>
      <c r="F1276" s="53">
        <v>16708.099999999999</v>
      </c>
      <c r="G1276" s="54">
        <v>4.9644190999999998</v>
      </c>
    </row>
    <row r="1277" spans="1:7">
      <c r="A1277" s="51" t="s">
        <v>1438</v>
      </c>
      <c r="B1277" s="51" t="s">
        <v>1434</v>
      </c>
      <c r="C1277" s="51" t="s">
        <v>1435</v>
      </c>
      <c r="D1277" s="52">
        <v>7312</v>
      </c>
      <c r="E1277" s="52">
        <v>124124</v>
      </c>
      <c r="F1277" s="53">
        <v>15739</v>
      </c>
      <c r="G1277" s="54">
        <v>12.680062</v>
      </c>
    </row>
    <row r="1278" spans="1:7">
      <c r="A1278" s="51" t="s">
        <v>1439</v>
      </c>
      <c r="B1278" s="51" t="s">
        <v>1434</v>
      </c>
      <c r="C1278" s="51" t="s">
        <v>1435</v>
      </c>
      <c r="D1278" s="52">
        <v>146</v>
      </c>
      <c r="E1278" s="52">
        <v>3988</v>
      </c>
      <c r="F1278" s="53">
        <v>575</v>
      </c>
      <c r="G1278" s="54">
        <v>14.418255</v>
      </c>
    </row>
    <row r="1279" spans="1:7">
      <c r="A1279" s="51" t="s">
        <v>1440</v>
      </c>
      <c r="B1279" s="51" t="s">
        <v>1434</v>
      </c>
      <c r="C1279" s="51" t="s">
        <v>1435</v>
      </c>
      <c r="D1279" s="52">
        <v>7640</v>
      </c>
      <c r="E1279" s="52">
        <v>202353</v>
      </c>
      <c r="F1279" s="53">
        <v>12358</v>
      </c>
      <c r="G1279" s="54">
        <v>6.1071494</v>
      </c>
    </row>
    <row r="1280" spans="1:7">
      <c r="A1280" s="51" t="s">
        <v>1441</v>
      </c>
      <c r="B1280" s="51" t="s">
        <v>1434</v>
      </c>
      <c r="C1280" s="51" t="s">
        <v>1435</v>
      </c>
      <c r="D1280" s="52">
        <v>442768</v>
      </c>
      <c r="E1280" s="52">
        <v>5884803</v>
      </c>
      <c r="F1280" s="53">
        <v>661683</v>
      </c>
      <c r="G1280" s="54">
        <v>11.243928</v>
      </c>
    </row>
    <row r="1281" spans="1:7">
      <c r="A1281" s="51" t="s">
        <v>1442</v>
      </c>
      <c r="B1281" s="51" t="s">
        <v>1434</v>
      </c>
      <c r="C1281" s="51" t="s">
        <v>1435</v>
      </c>
      <c r="D1281" s="52">
        <v>12343</v>
      </c>
      <c r="E1281" s="52">
        <v>629343</v>
      </c>
      <c r="F1281" s="53">
        <v>56896.7</v>
      </c>
      <c r="G1281" s="54">
        <v>9.0406502999999994</v>
      </c>
    </row>
    <row r="1282" spans="1:7">
      <c r="A1282" s="51" t="s">
        <v>1443</v>
      </c>
      <c r="B1282" s="51" t="s">
        <v>1434</v>
      </c>
      <c r="C1282" s="51" t="s">
        <v>1435</v>
      </c>
      <c r="D1282" s="52">
        <v>73</v>
      </c>
      <c r="E1282" s="52">
        <v>505</v>
      </c>
      <c r="F1282" s="53">
        <v>43.1</v>
      </c>
      <c r="G1282" s="54">
        <v>8.5346534999999992</v>
      </c>
    </row>
    <row r="1283" spans="1:7">
      <c r="A1283" s="51" t="s">
        <v>1444</v>
      </c>
      <c r="B1283" s="51" t="s">
        <v>1434</v>
      </c>
      <c r="C1283" s="51" t="s">
        <v>1435</v>
      </c>
      <c r="D1283" s="52">
        <v>1</v>
      </c>
      <c r="E1283" s="52">
        <v>165133</v>
      </c>
      <c r="F1283" s="53">
        <v>8262.9</v>
      </c>
      <c r="G1283" s="54">
        <v>5.0037848</v>
      </c>
    </row>
    <row r="1284" spans="1:7">
      <c r="A1284" s="51" t="s">
        <v>1445</v>
      </c>
      <c r="B1284" s="51" t="s">
        <v>1434</v>
      </c>
      <c r="C1284" s="51" t="s">
        <v>1435</v>
      </c>
      <c r="D1284" s="52">
        <v>99509</v>
      </c>
      <c r="E1284" s="52">
        <v>1518014</v>
      </c>
      <c r="F1284" s="53">
        <v>189706.9</v>
      </c>
      <c r="G1284" s="54">
        <v>12.497045</v>
      </c>
    </row>
    <row r="1285" spans="1:7">
      <c r="A1285" s="51" t="s">
        <v>1446</v>
      </c>
      <c r="B1285" s="51" t="s">
        <v>1434</v>
      </c>
      <c r="C1285" s="51" t="s">
        <v>365</v>
      </c>
      <c r="D1285" s="52">
        <v>510430</v>
      </c>
      <c r="E1285" s="52">
        <v>13087868</v>
      </c>
      <c r="F1285" s="53">
        <v>1178922.3</v>
      </c>
      <c r="G1285" s="54">
        <v>9.0077490000000004</v>
      </c>
    </row>
    <row r="1286" spans="1:7">
      <c r="A1286" s="51" t="s">
        <v>1447</v>
      </c>
      <c r="B1286" s="51" t="s">
        <v>1434</v>
      </c>
      <c r="C1286" s="51" t="s">
        <v>1435</v>
      </c>
      <c r="D1286" s="52">
        <v>3</v>
      </c>
      <c r="E1286" s="52">
        <v>119460</v>
      </c>
      <c r="F1286" s="53">
        <v>7087</v>
      </c>
      <c r="G1286" s="54">
        <v>5.9325296999999999</v>
      </c>
    </row>
    <row r="1287" spans="1:7">
      <c r="A1287" s="51" t="s">
        <v>1448</v>
      </c>
      <c r="B1287" s="51" t="s">
        <v>1434</v>
      </c>
      <c r="C1287" s="51" t="s">
        <v>363</v>
      </c>
      <c r="D1287" s="52">
        <v>8943</v>
      </c>
      <c r="E1287" s="52">
        <v>366121</v>
      </c>
      <c r="F1287" s="53">
        <v>32429.3</v>
      </c>
      <c r="G1287" s="54">
        <v>8.8575362000000002</v>
      </c>
    </row>
    <row r="1288" spans="1:7">
      <c r="A1288" s="51" t="s">
        <v>1449</v>
      </c>
      <c r="B1288" s="51" t="s">
        <v>1434</v>
      </c>
      <c r="C1288" s="51" t="s">
        <v>363</v>
      </c>
      <c r="D1288" s="52">
        <v>38084</v>
      </c>
      <c r="E1288" s="52">
        <v>645256</v>
      </c>
      <c r="F1288" s="53">
        <v>68210.399999999994</v>
      </c>
      <c r="G1288" s="54">
        <v>10.571059999999999</v>
      </c>
    </row>
    <row r="1289" spans="1:7">
      <c r="A1289" s="51" t="s">
        <v>1450</v>
      </c>
      <c r="B1289" s="51" t="s">
        <v>1434</v>
      </c>
      <c r="C1289" s="51" t="s">
        <v>363</v>
      </c>
      <c r="D1289" s="52">
        <v>12365</v>
      </c>
      <c r="E1289" s="52">
        <v>208568</v>
      </c>
      <c r="F1289" s="53">
        <v>23309.7</v>
      </c>
      <c r="G1289" s="54">
        <v>11.176067</v>
      </c>
    </row>
    <row r="1290" spans="1:7">
      <c r="A1290" s="51" t="s">
        <v>1451</v>
      </c>
      <c r="B1290" s="51" t="s">
        <v>1434</v>
      </c>
      <c r="C1290" s="51" t="s">
        <v>363</v>
      </c>
      <c r="D1290" s="52">
        <v>13128</v>
      </c>
      <c r="E1290" s="52">
        <v>255477</v>
      </c>
      <c r="F1290" s="53">
        <v>29193</v>
      </c>
      <c r="G1290" s="54">
        <v>11.42686</v>
      </c>
    </row>
    <row r="1291" spans="1:7">
      <c r="A1291" s="51" t="s">
        <v>1452</v>
      </c>
      <c r="B1291" s="51" t="s">
        <v>1434</v>
      </c>
      <c r="C1291" s="51" t="s">
        <v>363</v>
      </c>
      <c r="D1291" s="52">
        <v>106364</v>
      </c>
      <c r="E1291" s="52">
        <v>2347639</v>
      </c>
      <c r="F1291" s="53">
        <v>218793.2</v>
      </c>
      <c r="G1291" s="54">
        <v>9.3197123000000008</v>
      </c>
    </row>
    <row r="1292" spans="1:7">
      <c r="A1292" s="51" t="s">
        <v>1453</v>
      </c>
      <c r="B1292" s="51" t="s">
        <v>1434</v>
      </c>
      <c r="C1292" s="51" t="s">
        <v>363</v>
      </c>
      <c r="D1292" s="52">
        <v>38174</v>
      </c>
      <c r="E1292" s="52">
        <v>606801</v>
      </c>
      <c r="F1292" s="53">
        <v>69345.399999999994</v>
      </c>
      <c r="G1292" s="54">
        <v>11.42803</v>
      </c>
    </row>
    <row r="1293" spans="1:7">
      <c r="A1293" s="51" t="s">
        <v>1454</v>
      </c>
      <c r="B1293" s="51" t="s">
        <v>1434</v>
      </c>
      <c r="C1293" s="51" t="s">
        <v>1435</v>
      </c>
      <c r="D1293" s="52">
        <v>21161</v>
      </c>
      <c r="E1293" s="52">
        <v>958671</v>
      </c>
      <c r="F1293" s="53">
        <v>90479.9</v>
      </c>
      <c r="G1293" s="54">
        <v>9.4380553999999997</v>
      </c>
    </row>
    <row r="1294" spans="1:7">
      <c r="A1294" s="51" t="s">
        <v>1455</v>
      </c>
      <c r="B1294" s="51" t="s">
        <v>1434</v>
      </c>
      <c r="C1294" s="51" t="s">
        <v>1435</v>
      </c>
      <c r="D1294" s="52">
        <v>10668</v>
      </c>
      <c r="E1294" s="52">
        <v>120620</v>
      </c>
      <c r="F1294" s="53">
        <v>11967</v>
      </c>
      <c r="G1294" s="54">
        <v>9.9212402999999991</v>
      </c>
    </row>
    <row r="1295" spans="1:7">
      <c r="A1295" s="51" t="s">
        <v>1456</v>
      </c>
      <c r="B1295" s="51" t="s">
        <v>1434</v>
      </c>
      <c r="C1295" s="51" t="s">
        <v>365</v>
      </c>
      <c r="D1295" s="52">
        <v>52148</v>
      </c>
      <c r="E1295" s="52">
        <v>1208187</v>
      </c>
      <c r="F1295" s="53">
        <v>126070</v>
      </c>
      <c r="G1295" s="54">
        <v>10.434642999999999</v>
      </c>
    </row>
    <row r="1296" spans="1:7">
      <c r="A1296" s="51" t="s">
        <v>1457</v>
      </c>
      <c r="B1296" s="51" t="s">
        <v>1434</v>
      </c>
      <c r="C1296" s="51" t="s">
        <v>1435</v>
      </c>
      <c r="D1296" s="52">
        <v>2978</v>
      </c>
      <c r="E1296" s="52">
        <v>38393</v>
      </c>
      <c r="F1296" s="53">
        <v>1966.2</v>
      </c>
      <c r="G1296" s="54">
        <v>5.1212460999999996</v>
      </c>
    </row>
    <row r="1297" spans="1:7">
      <c r="A1297" s="51" t="s">
        <v>1458</v>
      </c>
      <c r="B1297" s="51" t="s">
        <v>1434</v>
      </c>
      <c r="C1297" s="51" t="s">
        <v>1435</v>
      </c>
      <c r="D1297" s="52">
        <v>126</v>
      </c>
      <c r="E1297" s="52">
        <v>10791249</v>
      </c>
      <c r="F1297" s="53">
        <v>481009</v>
      </c>
      <c r="G1297" s="54">
        <v>4.4573988</v>
      </c>
    </row>
    <row r="1298" spans="1:7">
      <c r="A1298" s="51" t="s">
        <v>1459</v>
      </c>
      <c r="B1298" s="51" t="s">
        <v>1434</v>
      </c>
      <c r="C1298" s="51" t="s">
        <v>1435</v>
      </c>
      <c r="D1298" s="52">
        <v>1</v>
      </c>
      <c r="E1298" s="52">
        <v>214623</v>
      </c>
      <c r="F1298" s="53">
        <v>6037</v>
      </c>
      <c r="G1298" s="54">
        <v>2.8128392999999998</v>
      </c>
    </row>
    <row r="1299" spans="1:7">
      <c r="A1299" s="51" t="s">
        <v>1460</v>
      </c>
      <c r="B1299" s="51" t="s">
        <v>1434</v>
      </c>
      <c r="C1299" s="51" t="s">
        <v>363</v>
      </c>
      <c r="D1299" s="52">
        <v>43002</v>
      </c>
      <c r="E1299" s="52">
        <v>651676</v>
      </c>
      <c r="F1299" s="53">
        <v>69024</v>
      </c>
      <c r="G1299" s="54">
        <v>10.591766</v>
      </c>
    </row>
    <row r="1300" spans="1:7">
      <c r="A1300" s="51" t="s">
        <v>1461</v>
      </c>
      <c r="B1300" s="51" t="s">
        <v>1434</v>
      </c>
      <c r="C1300" s="51" t="s">
        <v>1435</v>
      </c>
      <c r="D1300" s="52">
        <v>152229</v>
      </c>
      <c r="E1300" s="52">
        <v>4851933</v>
      </c>
      <c r="F1300" s="53">
        <v>432826.9</v>
      </c>
      <c r="G1300" s="54">
        <v>8.9207105999999996</v>
      </c>
    </row>
    <row r="1301" spans="1:7">
      <c r="A1301" s="51" t="s">
        <v>1462</v>
      </c>
      <c r="B1301" s="51" t="s">
        <v>1434</v>
      </c>
      <c r="C1301" s="51" t="s">
        <v>1435</v>
      </c>
      <c r="D1301" s="52">
        <v>32195</v>
      </c>
      <c r="E1301" s="52">
        <v>493436</v>
      </c>
      <c r="F1301" s="53">
        <v>51373</v>
      </c>
      <c r="G1301" s="54">
        <v>10.411279</v>
      </c>
    </row>
    <row r="1302" spans="1:7">
      <c r="A1302" s="51" t="s">
        <v>1463</v>
      </c>
      <c r="B1302" s="51" t="s">
        <v>1434</v>
      </c>
      <c r="C1302" s="51" t="s">
        <v>363</v>
      </c>
      <c r="D1302" s="52">
        <v>21452</v>
      </c>
      <c r="E1302" s="52">
        <v>411705</v>
      </c>
      <c r="F1302" s="53">
        <v>41650</v>
      </c>
      <c r="G1302" s="54">
        <v>10.116467</v>
      </c>
    </row>
    <row r="1303" spans="1:7">
      <c r="A1303" s="51" t="s">
        <v>1464</v>
      </c>
      <c r="B1303" s="51" t="s">
        <v>1434</v>
      </c>
      <c r="C1303" s="51" t="s">
        <v>365</v>
      </c>
      <c r="D1303" s="52">
        <v>8524</v>
      </c>
      <c r="E1303" s="52">
        <v>272250</v>
      </c>
      <c r="F1303" s="53">
        <v>19764</v>
      </c>
      <c r="G1303" s="54">
        <v>7.2595041</v>
      </c>
    </row>
    <row r="1304" spans="1:7">
      <c r="A1304" s="51" t="s">
        <v>1465</v>
      </c>
      <c r="B1304" s="51" t="s">
        <v>1434</v>
      </c>
      <c r="C1304" s="51" t="s">
        <v>365</v>
      </c>
      <c r="D1304" s="52">
        <v>62732</v>
      </c>
      <c r="E1304" s="52">
        <v>1448005</v>
      </c>
      <c r="F1304" s="53">
        <v>130444.3</v>
      </c>
      <c r="G1304" s="54">
        <v>9.0085531000000003</v>
      </c>
    </row>
    <row r="1305" spans="1:7">
      <c r="A1305" s="51" t="s">
        <v>1466</v>
      </c>
      <c r="B1305" s="51" t="s">
        <v>1434</v>
      </c>
      <c r="C1305" s="51" t="s">
        <v>365</v>
      </c>
      <c r="D1305" s="52">
        <v>43920</v>
      </c>
      <c r="E1305" s="52">
        <v>831868</v>
      </c>
      <c r="F1305" s="53">
        <v>100796</v>
      </c>
      <c r="G1305" s="54">
        <v>12.116826</v>
      </c>
    </row>
    <row r="1306" spans="1:7">
      <c r="A1306" s="51" t="s">
        <v>1467</v>
      </c>
      <c r="B1306" s="51" t="s">
        <v>1434</v>
      </c>
      <c r="C1306" s="51" t="s">
        <v>365</v>
      </c>
      <c r="D1306" s="52">
        <v>57197</v>
      </c>
      <c r="E1306" s="52">
        <v>1469155</v>
      </c>
      <c r="F1306" s="53">
        <v>176464</v>
      </c>
      <c r="G1306" s="54">
        <v>12.011258</v>
      </c>
    </row>
    <row r="1307" spans="1:7">
      <c r="A1307" s="51" t="s">
        <v>1468</v>
      </c>
      <c r="B1307" s="51" t="s">
        <v>1434</v>
      </c>
      <c r="C1307" s="51" t="s">
        <v>365</v>
      </c>
      <c r="D1307" s="52">
        <v>16530</v>
      </c>
      <c r="E1307" s="52">
        <v>348640</v>
      </c>
      <c r="F1307" s="53">
        <v>40665.9</v>
      </c>
      <c r="G1307" s="54">
        <v>11.664152</v>
      </c>
    </row>
    <row r="1308" spans="1:7">
      <c r="A1308" s="51" t="s">
        <v>1469</v>
      </c>
      <c r="B1308" s="51" t="s">
        <v>1434</v>
      </c>
      <c r="C1308" s="51" t="s">
        <v>365</v>
      </c>
      <c r="D1308" s="52">
        <v>72295</v>
      </c>
      <c r="E1308" s="52">
        <v>1957712</v>
      </c>
      <c r="F1308" s="53">
        <v>177304</v>
      </c>
      <c r="G1308" s="54">
        <v>9.0566948000000007</v>
      </c>
    </row>
    <row r="1309" spans="1:7">
      <c r="A1309" s="51" t="s">
        <v>1470</v>
      </c>
      <c r="B1309" s="51" t="s">
        <v>1434</v>
      </c>
      <c r="C1309" s="51" t="s">
        <v>365</v>
      </c>
      <c r="D1309" s="52">
        <v>28884</v>
      </c>
      <c r="E1309" s="52">
        <v>627778</v>
      </c>
      <c r="F1309" s="53">
        <v>81476.2</v>
      </c>
      <c r="G1309" s="54">
        <v>12.978505</v>
      </c>
    </row>
    <row r="1310" spans="1:7">
      <c r="A1310" s="51" t="s">
        <v>1471</v>
      </c>
      <c r="B1310" s="51" t="s">
        <v>1434</v>
      </c>
      <c r="C1310" s="51" t="s">
        <v>365</v>
      </c>
      <c r="D1310" s="52">
        <v>15565</v>
      </c>
      <c r="E1310" s="52">
        <v>484050</v>
      </c>
      <c r="F1310" s="53">
        <v>55039</v>
      </c>
      <c r="G1310" s="54">
        <v>11.370520000000001</v>
      </c>
    </row>
    <row r="1311" spans="1:7">
      <c r="A1311" s="51" t="s">
        <v>1472</v>
      </c>
      <c r="B1311" s="51" t="s">
        <v>1434</v>
      </c>
      <c r="C1311" s="51" t="s">
        <v>365</v>
      </c>
      <c r="D1311" s="52">
        <v>107447</v>
      </c>
      <c r="E1311" s="52">
        <v>2567048</v>
      </c>
      <c r="F1311" s="53">
        <v>213435.3</v>
      </c>
      <c r="G1311" s="54">
        <v>8.3144258000000004</v>
      </c>
    </row>
    <row r="1312" spans="1:7">
      <c r="A1312" s="51" t="s">
        <v>1473</v>
      </c>
      <c r="B1312" s="51" t="s">
        <v>1434</v>
      </c>
      <c r="C1312" s="51" t="s">
        <v>365</v>
      </c>
      <c r="D1312" s="52">
        <v>46924</v>
      </c>
      <c r="E1312" s="52">
        <v>1709615</v>
      </c>
      <c r="F1312" s="53">
        <v>138318.70000000001</v>
      </c>
      <c r="G1312" s="54">
        <v>8.0906344000000008</v>
      </c>
    </row>
    <row r="1313" spans="1:7">
      <c r="A1313" s="51" t="s">
        <v>1474</v>
      </c>
      <c r="B1313" s="51" t="s">
        <v>1434</v>
      </c>
      <c r="C1313" s="51" t="s">
        <v>365</v>
      </c>
      <c r="D1313" s="52">
        <v>871718</v>
      </c>
      <c r="E1313" s="52">
        <v>22184581</v>
      </c>
      <c r="F1313" s="53">
        <v>2164210</v>
      </c>
      <c r="G1313" s="54">
        <v>9.7554694000000008</v>
      </c>
    </row>
    <row r="1314" spans="1:7">
      <c r="A1314" s="51" t="s">
        <v>1475</v>
      </c>
      <c r="B1314" s="51" t="s">
        <v>1434</v>
      </c>
      <c r="C1314" s="51" t="s">
        <v>365</v>
      </c>
      <c r="D1314" s="52">
        <v>24892</v>
      </c>
      <c r="E1314" s="52">
        <v>609531</v>
      </c>
      <c r="F1314" s="53">
        <v>53321</v>
      </c>
      <c r="G1314" s="54">
        <v>8.7478733999999996</v>
      </c>
    </row>
    <row r="1315" spans="1:7">
      <c r="A1315" s="51" t="s">
        <v>1476</v>
      </c>
      <c r="B1315" s="51" t="s">
        <v>1434</v>
      </c>
      <c r="C1315" s="51" t="s">
        <v>365</v>
      </c>
      <c r="D1315" s="52">
        <v>8590</v>
      </c>
      <c r="E1315" s="52">
        <v>306655</v>
      </c>
      <c r="F1315" s="53">
        <v>28419</v>
      </c>
      <c r="G1315" s="54">
        <v>9.2674178000000005</v>
      </c>
    </row>
    <row r="1316" spans="1:7">
      <c r="A1316" s="51" t="s">
        <v>1477</v>
      </c>
      <c r="B1316" s="51" t="s">
        <v>1434</v>
      </c>
      <c r="C1316" s="51" t="s">
        <v>1435</v>
      </c>
      <c r="D1316" s="52">
        <v>1437</v>
      </c>
      <c r="E1316" s="52">
        <v>14541</v>
      </c>
      <c r="F1316" s="53">
        <v>2498.3000000000002</v>
      </c>
      <c r="G1316" s="54">
        <v>17.181073999999999</v>
      </c>
    </row>
    <row r="1317" spans="1:7">
      <c r="A1317" s="51" t="s">
        <v>1478</v>
      </c>
      <c r="B1317" s="51" t="s">
        <v>1434</v>
      </c>
      <c r="C1317" s="51" t="s">
        <v>363</v>
      </c>
      <c r="D1317" s="52">
        <v>17356</v>
      </c>
      <c r="E1317" s="52">
        <v>318199</v>
      </c>
      <c r="F1317" s="53">
        <v>30060</v>
      </c>
      <c r="G1317" s="54">
        <v>9.4469183999999995</v>
      </c>
    </row>
    <row r="1318" spans="1:7">
      <c r="A1318" s="51" t="s">
        <v>1479</v>
      </c>
      <c r="B1318" s="51" t="s">
        <v>1434</v>
      </c>
      <c r="C1318" s="51" t="s">
        <v>363</v>
      </c>
      <c r="D1318" s="52">
        <v>15329</v>
      </c>
      <c r="E1318" s="52">
        <v>409885</v>
      </c>
      <c r="F1318" s="53">
        <v>37260.699999999997</v>
      </c>
      <c r="G1318" s="54">
        <v>9.0905254000000006</v>
      </c>
    </row>
    <row r="1319" spans="1:7">
      <c r="A1319" s="51" t="s">
        <v>1480</v>
      </c>
      <c r="B1319" s="51" t="s">
        <v>1434</v>
      </c>
      <c r="C1319" s="51" t="s">
        <v>1435</v>
      </c>
      <c r="D1319" s="52">
        <v>2</v>
      </c>
      <c r="E1319" s="52">
        <v>107168</v>
      </c>
      <c r="F1319" s="53">
        <v>4865.7</v>
      </c>
      <c r="G1319" s="54">
        <v>4.5402545999999999</v>
      </c>
    </row>
    <row r="1320" spans="1:7">
      <c r="A1320" s="51" t="s">
        <v>1481</v>
      </c>
      <c r="B1320" s="51" t="s">
        <v>1434</v>
      </c>
      <c r="C1320" s="51" t="s">
        <v>1435</v>
      </c>
      <c r="D1320" s="52">
        <v>45669</v>
      </c>
      <c r="E1320" s="52">
        <v>534786</v>
      </c>
      <c r="F1320" s="53">
        <v>53812.800000000003</v>
      </c>
      <c r="G1320" s="54">
        <v>10.062492000000001</v>
      </c>
    </row>
    <row r="1321" spans="1:7">
      <c r="A1321" s="51" t="s">
        <v>1482</v>
      </c>
      <c r="B1321" s="51" t="s">
        <v>1434</v>
      </c>
      <c r="C1321" s="51" t="s">
        <v>1435</v>
      </c>
      <c r="D1321" s="52">
        <v>211427</v>
      </c>
      <c r="E1321" s="52">
        <v>12413119</v>
      </c>
      <c r="F1321" s="53">
        <v>933351.4</v>
      </c>
      <c r="G1321" s="54">
        <v>7.5190723999999998</v>
      </c>
    </row>
    <row r="1322" spans="1:7">
      <c r="A1322" s="51" t="s">
        <v>1483</v>
      </c>
      <c r="B1322" s="51" t="s">
        <v>1434</v>
      </c>
      <c r="C1322" s="51" t="s">
        <v>363</v>
      </c>
      <c r="D1322" s="52">
        <v>16686</v>
      </c>
      <c r="E1322" s="52">
        <v>429832</v>
      </c>
      <c r="F1322" s="53">
        <v>38130</v>
      </c>
      <c r="G1322" s="54">
        <v>8.8709077000000001</v>
      </c>
    </row>
    <row r="1323" spans="1:7">
      <c r="A1323" s="51" t="s">
        <v>1484</v>
      </c>
      <c r="B1323" s="51" t="s">
        <v>1434</v>
      </c>
      <c r="C1323" s="51" t="s">
        <v>363</v>
      </c>
      <c r="D1323" s="52">
        <v>14839</v>
      </c>
      <c r="E1323" s="52">
        <v>807292</v>
      </c>
      <c r="F1323" s="53">
        <v>59130.8</v>
      </c>
      <c r="G1323" s="54">
        <v>7.3245864000000003</v>
      </c>
    </row>
    <row r="1324" spans="1:7">
      <c r="A1324" s="51" t="s">
        <v>1485</v>
      </c>
      <c r="B1324" s="51" t="s">
        <v>1434</v>
      </c>
      <c r="C1324" s="51" t="s">
        <v>363</v>
      </c>
      <c r="D1324" s="52">
        <v>43613</v>
      </c>
      <c r="E1324" s="52">
        <v>785774</v>
      </c>
      <c r="F1324" s="53">
        <v>73543</v>
      </c>
      <c r="G1324" s="54">
        <v>9.3593069</v>
      </c>
    </row>
    <row r="1325" spans="1:7">
      <c r="A1325" s="51" t="s">
        <v>1486</v>
      </c>
      <c r="B1325" s="51" t="s">
        <v>1434</v>
      </c>
      <c r="C1325" s="51" t="s">
        <v>363</v>
      </c>
      <c r="D1325" s="52">
        <v>263950</v>
      </c>
      <c r="E1325" s="52">
        <v>5432976</v>
      </c>
      <c r="F1325" s="53">
        <v>509073.8</v>
      </c>
      <c r="G1325" s="54">
        <v>9.3700726999999997</v>
      </c>
    </row>
    <row r="1326" spans="1:7">
      <c r="A1326" s="51" t="s">
        <v>1487</v>
      </c>
      <c r="B1326" s="51" t="s">
        <v>1434</v>
      </c>
      <c r="C1326" s="51" t="s">
        <v>1435</v>
      </c>
      <c r="D1326" s="52">
        <v>71166</v>
      </c>
      <c r="E1326" s="52">
        <v>10788367</v>
      </c>
      <c r="F1326" s="53">
        <v>729432.8</v>
      </c>
      <c r="G1326" s="54">
        <v>6.7612902000000004</v>
      </c>
    </row>
    <row r="1327" spans="1:7">
      <c r="A1327" s="51" t="s">
        <v>1488</v>
      </c>
      <c r="B1327" s="51" t="s">
        <v>1434</v>
      </c>
      <c r="C1327" s="51" t="s">
        <v>1435</v>
      </c>
      <c r="D1327" s="52">
        <v>615455</v>
      </c>
      <c r="E1327" s="52">
        <v>8081251</v>
      </c>
      <c r="F1327" s="53">
        <v>1016285.9</v>
      </c>
      <c r="G1327" s="54">
        <v>12.575849</v>
      </c>
    </row>
    <row r="1328" spans="1:7">
      <c r="A1328" s="51" t="s">
        <v>1489</v>
      </c>
      <c r="B1328" s="51" t="s">
        <v>1434</v>
      </c>
      <c r="C1328" s="51" t="s">
        <v>1435</v>
      </c>
      <c r="D1328" s="52">
        <v>131</v>
      </c>
      <c r="E1328" s="52">
        <v>22519004</v>
      </c>
      <c r="F1328" s="53">
        <v>884396</v>
      </c>
      <c r="G1328" s="54">
        <v>3.9273318000000002</v>
      </c>
    </row>
    <row r="1329" spans="1:7">
      <c r="A1329" s="51" t="s">
        <v>1490</v>
      </c>
      <c r="B1329" s="51" t="s">
        <v>1434</v>
      </c>
      <c r="C1329" s="51" t="s">
        <v>1435</v>
      </c>
      <c r="D1329" s="52">
        <v>15358</v>
      </c>
      <c r="E1329" s="52">
        <v>11748676</v>
      </c>
      <c r="F1329" s="53">
        <v>759575.7</v>
      </c>
      <c r="G1329" s="54">
        <v>6.4652025000000002</v>
      </c>
    </row>
    <row r="1330" spans="1:7">
      <c r="A1330" s="51" t="s">
        <v>1491</v>
      </c>
      <c r="B1330" s="51" t="s">
        <v>1434</v>
      </c>
      <c r="C1330" s="51" t="s">
        <v>1435</v>
      </c>
      <c r="D1330" s="52">
        <v>27484</v>
      </c>
      <c r="E1330" s="52">
        <v>487309</v>
      </c>
      <c r="F1330" s="53">
        <v>48469.8</v>
      </c>
      <c r="G1330" s="54">
        <v>9.9464199999999998</v>
      </c>
    </row>
    <row r="1331" spans="1:7">
      <c r="A1331" s="51" t="s">
        <v>1167</v>
      </c>
      <c r="B1331" s="51" t="s">
        <v>1434</v>
      </c>
      <c r="C1331" s="51" t="s">
        <v>360</v>
      </c>
      <c r="D1331" s="52">
        <v>335398</v>
      </c>
      <c r="E1331" s="52">
        <v>6393492</v>
      </c>
      <c r="F1331" s="53">
        <v>611071</v>
      </c>
      <c r="G1331" s="54">
        <v>9.5577033999999994</v>
      </c>
    </row>
    <row r="1332" spans="1:7">
      <c r="A1332" s="51" t="s">
        <v>1492</v>
      </c>
      <c r="B1332" s="51" t="s">
        <v>1434</v>
      </c>
      <c r="C1332" s="51" t="s">
        <v>1435</v>
      </c>
      <c r="D1332" s="52">
        <v>29</v>
      </c>
      <c r="E1332" s="52">
        <v>3776</v>
      </c>
      <c r="F1332" s="53">
        <v>97.6</v>
      </c>
      <c r="G1332" s="54">
        <v>2.5847457999999999</v>
      </c>
    </row>
    <row r="1333" spans="1:7">
      <c r="A1333" s="51" t="s">
        <v>1493</v>
      </c>
      <c r="B1333" s="51" t="s">
        <v>1434</v>
      </c>
      <c r="C1333" s="51" t="s">
        <v>360</v>
      </c>
      <c r="D1333" s="52">
        <v>468749</v>
      </c>
      <c r="E1333" s="52">
        <v>18676578</v>
      </c>
      <c r="F1333" s="53">
        <v>1330327</v>
      </c>
      <c r="G1333" s="54">
        <v>7.1229696999999996</v>
      </c>
    </row>
    <row r="1334" spans="1:7">
      <c r="A1334" s="51" t="s">
        <v>1494</v>
      </c>
      <c r="B1334" s="51" t="s">
        <v>1434</v>
      </c>
      <c r="C1334" s="51" t="s">
        <v>1435</v>
      </c>
      <c r="D1334" s="52">
        <v>71723</v>
      </c>
      <c r="E1334" s="52">
        <v>1885545</v>
      </c>
      <c r="F1334" s="53">
        <v>198949</v>
      </c>
      <c r="G1334" s="54">
        <v>10.551273</v>
      </c>
    </row>
    <row r="1335" spans="1:7">
      <c r="A1335" s="51" t="s">
        <v>1495</v>
      </c>
      <c r="B1335" s="51" t="s">
        <v>1434</v>
      </c>
      <c r="C1335" s="51" t="s">
        <v>1435</v>
      </c>
      <c r="D1335" s="52">
        <v>258</v>
      </c>
      <c r="E1335" s="52">
        <v>4184</v>
      </c>
      <c r="F1335" s="53">
        <v>367.8</v>
      </c>
      <c r="G1335" s="54">
        <v>8.7906309999999994</v>
      </c>
    </row>
    <row r="1336" spans="1:7">
      <c r="A1336" s="51" t="s">
        <v>1496</v>
      </c>
      <c r="B1336" s="51" t="s">
        <v>1434</v>
      </c>
      <c r="C1336" s="51" t="s">
        <v>363</v>
      </c>
      <c r="D1336" s="52">
        <v>74641</v>
      </c>
      <c r="E1336" s="52">
        <v>1290590</v>
      </c>
      <c r="F1336" s="53">
        <v>140533</v>
      </c>
      <c r="G1336" s="54">
        <v>10.889051</v>
      </c>
    </row>
    <row r="1337" spans="1:7">
      <c r="A1337" s="51" t="s">
        <v>1497</v>
      </c>
      <c r="B1337" s="51" t="s">
        <v>1434</v>
      </c>
      <c r="C1337" s="51" t="s">
        <v>363</v>
      </c>
      <c r="D1337" s="52">
        <v>15226</v>
      </c>
      <c r="E1337" s="52">
        <v>295288</v>
      </c>
      <c r="F1337" s="53">
        <v>39053</v>
      </c>
      <c r="G1337" s="54">
        <v>13.225394</v>
      </c>
    </row>
    <row r="1338" spans="1:7">
      <c r="A1338" s="51" t="s">
        <v>1498</v>
      </c>
      <c r="B1338" s="51" t="s">
        <v>1434</v>
      </c>
      <c r="C1338" s="51" t="s">
        <v>1435</v>
      </c>
      <c r="D1338" s="52">
        <v>1305</v>
      </c>
      <c r="E1338" s="52">
        <v>574084</v>
      </c>
      <c r="F1338" s="53">
        <v>44014</v>
      </c>
      <c r="G1338" s="54">
        <v>7.6668222999999998</v>
      </c>
    </row>
    <row r="1339" spans="1:7">
      <c r="A1339" s="51" t="s">
        <v>1499</v>
      </c>
      <c r="B1339" s="51" t="s">
        <v>1434</v>
      </c>
      <c r="C1339" s="51" t="s">
        <v>1435</v>
      </c>
      <c r="D1339" s="52">
        <v>86233</v>
      </c>
      <c r="E1339" s="52">
        <v>1336005</v>
      </c>
      <c r="F1339" s="53">
        <v>160963.79999999999</v>
      </c>
      <c r="G1339" s="54">
        <v>12.048144000000001</v>
      </c>
    </row>
    <row r="1340" spans="1:7">
      <c r="A1340" s="51" t="s">
        <v>1500</v>
      </c>
      <c r="B1340" s="51" t="s">
        <v>1434</v>
      </c>
      <c r="C1340" s="51" t="s">
        <v>363</v>
      </c>
      <c r="D1340" s="52">
        <v>62730</v>
      </c>
      <c r="E1340" s="52">
        <v>1075711</v>
      </c>
      <c r="F1340" s="53">
        <v>124124</v>
      </c>
      <c r="G1340" s="54">
        <v>11.538786999999999</v>
      </c>
    </row>
    <row r="1341" spans="1:7">
      <c r="A1341" s="51" t="s">
        <v>1501</v>
      </c>
      <c r="B1341" s="51" t="s">
        <v>1434</v>
      </c>
      <c r="C1341" s="51" t="s">
        <v>1435</v>
      </c>
      <c r="D1341" s="52">
        <v>359273</v>
      </c>
      <c r="E1341" s="52">
        <v>5639763</v>
      </c>
      <c r="F1341" s="53">
        <v>664188.19999999995</v>
      </c>
      <c r="G1341" s="54">
        <v>11.776880999999999</v>
      </c>
    </row>
    <row r="1342" spans="1:7">
      <c r="A1342" s="51" t="s">
        <v>1502</v>
      </c>
      <c r="B1342" s="51" t="s">
        <v>1434</v>
      </c>
      <c r="C1342" s="51" t="s">
        <v>363</v>
      </c>
      <c r="D1342" s="52">
        <v>5454</v>
      </c>
      <c r="E1342" s="52">
        <v>216148</v>
      </c>
      <c r="F1342" s="53">
        <v>21161</v>
      </c>
      <c r="G1342" s="54">
        <v>9.7900513</v>
      </c>
    </row>
    <row r="1343" spans="1:7">
      <c r="A1343" s="51" t="s">
        <v>1503</v>
      </c>
      <c r="B1343" s="51" t="s">
        <v>1434</v>
      </c>
      <c r="C1343" s="51" t="s">
        <v>1435</v>
      </c>
      <c r="D1343" s="52">
        <v>2697</v>
      </c>
      <c r="E1343" s="52">
        <v>44983</v>
      </c>
      <c r="F1343" s="53">
        <v>4169.7</v>
      </c>
      <c r="G1343" s="54">
        <v>9.2695018000000005</v>
      </c>
    </row>
    <row r="1344" spans="1:7">
      <c r="A1344" s="51" t="s">
        <v>1504</v>
      </c>
      <c r="B1344" s="51" t="s">
        <v>1434</v>
      </c>
      <c r="C1344" s="51" t="s">
        <v>1435</v>
      </c>
      <c r="D1344" s="52">
        <v>26193</v>
      </c>
      <c r="E1344" s="52">
        <v>416650</v>
      </c>
      <c r="F1344" s="53">
        <v>34580.9</v>
      </c>
      <c r="G1344" s="54">
        <v>8.2997479999999992</v>
      </c>
    </row>
    <row r="1345" spans="1:7">
      <c r="A1345" s="51" t="s">
        <v>1505</v>
      </c>
      <c r="B1345" s="51" t="s">
        <v>1434</v>
      </c>
      <c r="C1345" s="51" t="s">
        <v>363</v>
      </c>
      <c r="D1345" s="52">
        <v>88922</v>
      </c>
      <c r="E1345" s="52">
        <v>2671269</v>
      </c>
      <c r="F1345" s="53">
        <v>196655.1</v>
      </c>
      <c r="G1345" s="54">
        <v>7.3618606</v>
      </c>
    </row>
    <row r="1346" spans="1:7">
      <c r="A1346" s="51" t="s">
        <v>1506</v>
      </c>
      <c r="B1346" s="51" t="s">
        <v>1434</v>
      </c>
      <c r="C1346" s="51" t="s">
        <v>363</v>
      </c>
      <c r="D1346" s="52">
        <v>30362</v>
      </c>
      <c r="E1346" s="52">
        <v>582630</v>
      </c>
      <c r="F1346" s="53">
        <v>59508</v>
      </c>
      <c r="G1346" s="54">
        <v>10.213685999999999</v>
      </c>
    </row>
    <row r="1347" spans="1:7">
      <c r="A1347" s="51" t="s">
        <v>1507</v>
      </c>
      <c r="B1347" s="51" t="s">
        <v>1434</v>
      </c>
      <c r="C1347" s="51" t="s">
        <v>363</v>
      </c>
      <c r="D1347" s="52">
        <v>18720</v>
      </c>
      <c r="E1347" s="52">
        <v>242191</v>
      </c>
      <c r="F1347" s="53">
        <v>25458.6</v>
      </c>
      <c r="G1347" s="54">
        <v>10.511786000000001</v>
      </c>
    </row>
    <row r="1348" spans="1:7">
      <c r="A1348" s="51" t="s">
        <v>1508</v>
      </c>
      <c r="B1348" s="51" t="s">
        <v>1434</v>
      </c>
      <c r="C1348" s="51" t="s">
        <v>363</v>
      </c>
      <c r="D1348" s="52">
        <v>22673</v>
      </c>
      <c r="E1348" s="52">
        <v>478928</v>
      </c>
      <c r="F1348" s="53">
        <v>41446.400000000001</v>
      </c>
      <c r="G1348" s="54">
        <v>8.6539938999999997</v>
      </c>
    </row>
    <row r="1349" spans="1:7">
      <c r="A1349" s="51" t="s">
        <v>1509</v>
      </c>
      <c r="B1349" s="51" t="s">
        <v>1434</v>
      </c>
      <c r="C1349" s="51" t="s">
        <v>1435</v>
      </c>
      <c r="D1349" s="52">
        <v>6050</v>
      </c>
      <c r="E1349" s="52">
        <v>115177</v>
      </c>
      <c r="F1349" s="53">
        <v>7941.1</v>
      </c>
      <c r="G1349" s="54">
        <v>6.8946924999999997</v>
      </c>
    </row>
    <row r="1350" spans="1:7">
      <c r="A1350" s="51" t="s">
        <v>1510</v>
      </c>
      <c r="B1350" s="51" t="s">
        <v>1434</v>
      </c>
      <c r="C1350" s="51" t="s">
        <v>363</v>
      </c>
      <c r="D1350" s="52">
        <v>21952</v>
      </c>
      <c r="E1350" s="52">
        <v>362586</v>
      </c>
      <c r="F1350" s="53">
        <v>38100.9</v>
      </c>
      <c r="G1350" s="54">
        <v>10.508100000000001</v>
      </c>
    </row>
    <row r="1351" spans="1:7">
      <c r="A1351" s="51" t="s">
        <v>1511</v>
      </c>
      <c r="B1351" s="51" t="s">
        <v>1434</v>
      </c>
      <c r="C1351" s="51" t="s">
        <v>1435</v>
      </c>
      <c r="D1351" s="52">
        <v>42704</v>
      </c>
      <c r="E1351" s="52">
        <v>3662793</v>
      </c>
      <c r="F1351" s="53">
        <v>308372.7</v>
      </c>
      <c r="G1351" s="54">
        <v>8.4190588999999996</v>
      </c>
    </row>
    <row r="1352" spans="1:7">
      <c r="A1352" s="51" t="s">
        <v>1512</v>
      </c>
      <c r="B1352" s="51" t="s">
        <v>1434</v>
      </c>
      <c r="C1352" s="51" t="s">
        <v>1435</v>
      </c>
      <c r="D1352" s="52">
        <v>8987</v>
      </c>
      <c r="E1352" s="52">
        <v>88733</v>
      </c>
      <c r="F1352" s="53">
        <v>11485.7</v>
      </c>
      <c r="G1352" s="54">
        <v>12.944113</v>
      </c>
    </row>
    <row r="1353" spans="1:7">
      <c r="A1353" s="51" t="s">
        <v>1513</v>
      </c>
      <c r="B1353" s="51" t="s">
        <v>1434</v>
      </c>
      <c r="C1353" s="51" t="s">
        <v>1435</v>
      </c>
      <c r="D1353" s="52">
        <v>35219</v>
      </c>
      <c r="E1353" s="52">
        <v>468094</v>
      </c>
      <c r="F1353" s="53">
        <v>50827.7</v>
      </c>
      <c r="G1353" s="54">
        <v>10.858439000000001</v>
      </c>
    </row>
    <row r="1354" spans="1:7">
      <c r="A1354" s="51" t="s">
        <v>1514</v>
      </c>
      <c r="B1354" s="51" t="s">
        <v>1434</v>
      </c>
      <c r="C1354" s="51" t="s">
        <v>1435</v>
      </c>
      <c r="D1354" s="52">
        <v>39575</v>
      </c>
      <c r="E1354" s="52">
        <v>557172</v>
      </c>
      <c r="F1354" s="53">
        <v>58040.1</v>
      </c>
      <c r="G1354" s="54">
        <v>10.416909</v>
      </c>
    </row>
    <row r="1355" spans="1:7">
      <c r="A1355" s="51" t="s">
        <v>1515</v>
      </c>
      <c r="B1355" s="51" t="s">
        <v>1434</v>
      </c>
      <c r="C1355" s="51" t="s">
        <v>363</v>
      </c>
      <c r="D1355" s="52">
        <v>16671</v>
      </c>
      <c r="E1355" s="52">
        <v>773462</v>
      </c>
      <c r="F1355" s="53">
        <v>55636</v>
      </c>
      <c r="G1355" s="54">
        <v>7.1931136000000002</v>
      </c>
    </row>
    <row r="1356" spans="1:7">
      <c r="A1356" s="51" t="s">
        <v>1516</v>
      </c>
      <c r="B1356" s="51" t="s">
        <v>1434</v>
      </c>
      <c r="C1356" s="51" t="s">
        <v>363</v>
      </c>
      <c r="D1356" s="52">
        <v>23105</v>
      </c>
      <c r="E1356" s="52">
        <v>444064</v>
      </c>
      <c r="F1356" s="53">
        <v>45302.400000000001</v>
      </c>
      <c r="G1356" s="54">
        <v>10.201772999999999</v>
      </c>
    </row>
    <row r="1357" spans="1:7">
      <c r="A1357" s="51" t="s">
        <v>1517</v>
      </c>
      <c r="B1357" s="51" t="s">
        <v>1434</v>
      </c>
      <c r="C1357" s="51" t="s">
        <v>1435</v>
      </c>
      <c r="D1357" s="52">
        <v>214580</v>
      </c>
      <c r="E1357" s="52">
        <v>3224201</v>
      </c>
      <c r="F1357" s="53">
        <v>407649.8</v>
      </c>
      <c r="G1357" s="54">
        <v>12.643435999999999</v>
      </c>
    </row>
    <row r="1358" spans="1:7">
      <c r="A1358" s="51" t="s">
        <v>1518</v>
      </c>
      <c r="B1358" s="51" t="s">
        <v>1434</v>
      </c>
      <c r="C1358" s="51" t="s">
        <v>363</v>
      </c>
      <c r="D1358" s="52">
        <v>21327</v>
      </c>
      <c r="E1358" s="52">
        <v>1129899</v>
      </c>
      <c r="F1358" s="53">
        <v>91767</v>
      </c>
      <c r="G1358" s="54">
        <v>8.1216994000000007</v>
      </c>
    </row>
    <row r="1359" spans="1:7">
      <c r="A1359" s="51" t="s">
        <v>1519</v>
      </c>
      <c r="B1359" s="51" t="s">
        <v>1434</v>
      </c>
      <c r="C1359" s="51" t="s">
        <v>365</v>
      </c>
      <c r="D1359" s="52">
        <v>23306</v>
      </c>
      <c r="E1359" s="52">
        <v>496895</v>
      </c>
      <c r="F1359" s="53">
        <v>41321.4</v>
      </c>
      <c r="G1359" s="54">
        <v>8.3159218999999993</v>
      </c>
    </row>
    <row r="1360" spans="1:7">
      <c r="A1360" s="51" t="s">
        <v>1520</v>
      </c>
      <c r="B1360" s="51" t="s">
        <v>1434</v>
      </c>
      <c r="C1360" s="51" t="s">
        <v>363</v>
      </c>
      <c r="D1360" s="52">
        <v>12919</v>
      </c>
      <c r="E1360" s="52">
        <v>228640</v>
      </c>
      <c r="F1360" s="53">
        <v>22628</v>
      </c>
      <c r="G1360" s="54">
        <v>9.8967810000000007</v>
      </c>
    </row>
    <row r="1361" spans="1:7">
      <c r="A1361" s="51" t="s">
        <v>1521</v>
      </c>
      <c r="B1361" s="51" t="s">
        <v>1434</v>
      </c>
      <c r="C1361" s="51" t="s">
        <v>363</v>
      </c>
      <c r="D1361" s="52">
        <v>11479</v>
      </c>
      <c r="E1361" s="52">
        <v>371723</v>
      </c>
      <c r="F1361" s="53">
        <v>31132</v>
      </c>
      <c r="G1361" s="54">
        <v>8.3750534999999999</v>
      </c>
    </row>
    <row r="1362" spans="1:7">
      <c r="A1362" s="51" t="s">
        <v>1171</v>
      </c>
      <c r="B1362" s="51" t="s">
        <v>1434</v>
      </c>
      <c r="C1362" s="51" t="s">
        <v>363</v>
      </c>
      <c r="D1362" s="52">
        <v>5103</v>
      </c>
      <c r="E1362" s="52">
        <v>588615</v>
      </c>
      <c r="F1362" s="53">
        <v>40088</v>
      </c>
      <c r="G1362" s="54">
        <v>6.8105637999999997</v>
      </c>
    </row>
    <row r="1363" spans="1:7">
      <c r="A1363" s="51" t="s">
        <v>1522</v>
      </c>
      <c r="B1363" s="51" t="s">
        <v>1434</v>
      </c>
      <c r="C1363" s="51" t="s">
        <v>1435</v>
      </c>
      <c r="D1363" s="52">
        <v>21543</v>
      </c>
      <c r="E1363" s="52">
        <v>552021</v>
      </c>
      <c r="F1363" s="53">
        <v>59988.3</v>
      </c>
      <c r="G1363" s="54">
        <v>10.867032</v>
      </c>
    </row>
    <row r="1364" spans="1:7">
      <c r="A1364" s="51" t="s">
        <v>1523</v>
      </c>
      <c r="B1364" s="51" t="s">
        <v>1434</v>
      </c>
      <c r="C1364" s="51" t="s">
        <v>363</v>
      </c>
      <c r="D1364" s="52">
        <v>9374</v>
      </c>
      <c r="E1364" s="52">
        <v>284123</v>
      </c>
      <c r="F1364" s="53">
        <v>30369</v>
      </c>
      <c r="G1364" s="54">
        <v>10.688681000000001</v>
      </c>
    </row>
    <row r="1365" spans="1:7">
      <c r="A1365" s="51" t="s">
        <v>1524</v>
      </c>
      <c r="B1365" s="51" t="s">
        <v>1434</v>
      </c>
      <c r="C1365" s="51" t="s">
        <v>363</v>
      </c>
      <c r="D1365" s="52">
        <v>23104</v>
      </c>
      <c r="E1365" s="52">
        <v>778353</v>
      </c>
      <c r="F1365" s="53">
        <v>70853</v>
      </c>
      <c r="G1365" s="54">
        <v>9.1029391999999998</v>
      </c>
    </row>
    <row r="1366" spans="1:7">
      <c r="A1366" s="51" t="s">
        <v>1525</v>
      </c>
      <c r="B1366" s="51" t="s">
        <v>1434</v>
      </c>
      <c r="C1366" s="51" t="s">
        <v>1435</v>
      </c>
      <c r="D1366" s="52">
        <v>15376</v>
      </c>
      <c r="E1366" s="52">
        <v>10989096</v>
      </c>
      <c r="F1366" s="53">
        <v>618973</v>
      </c>
      <c r="G1366" s="54">
        <v>5.6326106999999999</v>
      </c>
    </row>
    <row r="1367" spans="1:7">
      <c r="A1367" s="51" t="s">
        <v>1526</v>
      </c>
      <c r="B1367" s="51" t="s">
        <v>1434</v>
      </c>
      <c r="C1367" s="51" t="s">
        <v>363</v>
      </c>
      <c r="D1367" s="52">
        <v>124549</v>
      </c>
      <c r="E1367" s="52">
        <v>2434699</v>
      </c>
      <c r="F1367" s="53">
        <v>224694.39999999999</v>
      </c>
      <c r="G1367" s="54">
        <v>9.2288368999999992</v>
      </c>
    </row>
    <row r="1368" spans="1:7">
      <c r="A1368" s="51" t="s">
        <v>1527</v>
      </c>
      <c r="B1368" s="51" t="s">
        <v>1434</v>
      </c>
      <c r="C1368" s="51" t="s">
        <v>363</v>
      </c>
      <c r="D1368" s="52">
        <v>34247</v>
      </c>
      <c r="E1368" s="52">
        <v>1392709</v>
      </c>
      <c r="F1368" s="53">
        <v>123846.5</v>
      </c>
      <c r="G1368" s="54">
        <v>8.8924894000000005</v>
      </c>
    </row>
    <row r="1369" spans="1:7">
      <c r="A1369" s="51" t="s">
        <v>1528</v>
      </c>
      <c r="B1369" s="51" t="s">
        <v>1434</v>
      </c>
      <c r="C1369" s="51" t="s">
        <v>1435</v>
      </c>
      <c r="D1369" s="52">
        <v>10476</v>
      </c>
      <c r="E1369" s="52">
        <v>187602</v>
      </c>
      <c r="F1369" s="53">
        <v>9924</v>
      </c>
      <c r="G1369" s="54">
        <v>5.2899222999999997</v>
      </c>
    </row>
    <row r="1370" spans="1:7">
      <c r="A1370" s="51" t="s">
        <v>1529</v>
      </c>
      <c r="B1370" s="51" t="s">
        <v>1434</v>
      </c>
      <c r="C1370" s="51" t="s">
        <v>363</v>
      </c>
      <c r="D1370" s="52">
        <v>33481</v>
      </c>
      <c r="E1370" s="52">
        <v>805078</v>
      </c>
      <c r="F1370" s="53">
        <v>78967.899999999994</v>
      </c>
      <c r="G1370" s="54">
        <v>9.8087266</v>
      </c>
    </row>
    <row r="1371" spans="1:7">
      <c r="A1371" s="51" t="s">
        <v>1530</v>
      </c>
      <c r="B1371" s="51" t="s">
        <v>1434</v>
      </c>
      <c r="C1371" s="51" t="s">
        <v>1435</v>
      </c>
      <c r="D1371" s="52">
        <v>15379</v>
      </c>
      <c r="E1371" s="52">
        <v>1999738</v>
      </c>
      <c r="F1371" s="53">
        <v>143170.70000000001</v>
      </c>
      <c r="G1371" s="54">
        <v>7.1594728999999999</v>
      </c>
    </row>
    <row r="1372" spans="1:7">
      <c r="A1372" s="51" t="s">
        <v>1531</v>
      </c>
      <c r="B1372" s="51" t="s">
        <v>1434</v>
      </c>
      <c r="C1372" s="51" t="s">
        <v>1435</v>
      </c>
      <c r="D1372" s="52">
        <v>1</v>
      </c>
      <c r="E1372" s="52">
        <v>0</v>
      </c>
      <c r="F1372" s="53">
        <v>20338</v>
      </c>
      <c r="G1372" s="54" t="s">
        <v>1532</v>
      </c>
    </row>
    <row r="1373" spans="1:7">
      <c r="A1373" s="51" t="s">
        <v>1533</v>
      </c>
      <c r="B1373" s="51" t="s">
        <v>1434</v>
      </c>
      <c r="C1373" s="51" t="s">
        <v>363</v>
      </c>
      <c r="D1373" s="52">
        <v>17307</v>
      </c>
      <c r="E1373" s="52">
        <v>532085</v>
      </c>
      <c r="F1373" s="53">
        <v>40300.1</v>
      </c>
      <c r="G1373" s="54">
        <v>7.5739966000000001</v>
      </c>
    </row>
    <row r="1374" spans="1:7">
      <c r="A1374" s="51" t="s">
        <v>1534</v>
      </c>
      <c r="B1374" s="51" t="s">
        <v>1434</v>
      </c>
      <c r="C1374" s="51" t="s">
        <v>363</v>
      </c>
      <c r="D1374" s="52">
        <v>20147</v>
      </c>
      <c r="E1374" s="52">
        <v>369665</v>
      </c>
      <c r="F1374" s="53">
        <v>34610.699999999997</v>
      </c>
      <c r="G1374" s="54">
        <v>9.3627202999999994</v>
      </c>
    </row>
    <row r="1375" spans="1:7">
      <c r="A1375" s="51" t="s">
        <v>1535</v>
      </c>
      <c r="B1375" s="51" t="s">
        <v>1434</v>
      </c>
      <c r="C1375" s="51" t="s">
        <v>1435</v>
      </c>
      <c r="D1375" s="52">
        <v>276133</v>
      </c>
      <c r="E1375" s="52">
        <v>9802936</v>
      </c>
      <c r="F1375" s="53">
        <v>831334.9</v>
      </c>
      <c r="G1375" s="54">
        <v>8.4804685000000006</v>
      </c>
    </row>
    <row r="1376" spans="1:7">
      <c r="A1376" s="51" t="s">
        <v>1536</v>
      </c>
      <c r="B1376" s="51" t="s">
        <v>1434</v>
      </c>
      <c r="C1376" s="51" t="s">
        <v>363</v>
      </c>
      <c r="D1376" s="52">
        <v>7122</v>
      </c>
      <c r="E1376" s="52">
        <v>372752</v>
      </c>
      <c r="F1376" s="53">
        <v>32634</v>
      </c>
      <c r="G1376" s="54">
        <v>8.7548826000000002</v>
      </c>
    </row>
    <row r="1377" spans="1:7">
      <c r="A1377" s="51" t="s">
        <v>1537</v>
      </c>
      <c r="B1377" s="51" t="s">
        <v>1434</v>
      </c>
      <c r="C1377" s="51" t="s">
        <v>363</v>
      </c>
      <c r="D1377" s="52">
        <v>44596</v>
      </c>
      <c r="E1377" s="52">
        <v>997403</v>
      </c>
      <c r="F1377" s="53">
        <v>89447</v>
      </c>
      <c r="G1377" s="54">
        <v>8.9679898999999992</v>
      </c>
    </row>
    <row r="1378" spans="1:7">
      <c r="A1378" s="51" t="s">
        <v>1538</v>
      </c>
      <c r="B1378" s="51" t="s">
        <v>1434</v>
      </c>
      <c r="C1378" s="51" t="s">
        <v>1435</v>
      </c>
      <c r="D1378" s="52">
        <v>62719</v>
      </c>
      <c r="E1378" s="52">
        <v>1500109</v>
      </c>
      <c r="F1378" s="53">
        <v>134502</v>
      </c>
      <c r="G1378" s="54">
        <v>8.9661484999999992</v>
      </c>
    </row>
    <row r="1379" spans="1:7">
      <c r="A1379" s="51" t="s">
        <v>858</v>
      </c>
      <c r="B1379" s="51" t="s">
        <v>1434</v>
      </c>
      <c r="C1379" s="51" t="s">
        <v>363</v>
      </c>
      <c r="D1379" s="52">
        <v>10806</v>
      </c>
      <c r="E1379" s="52">
        <v>199755</v>
      </c>
      <c r="F1379" s="53">
        <v>17688</v>
      </c>
      <c r="G1379" s="54">
        <v>8.8548472</v>
      </c>
    </row>
    <row r="1380" spans="1:7">
      <c r="A1380" s="51" t="s">
        <v>1539</v>
      </c>
      <c r="B1380" s="51" t="s">
        <v>1434</v>
      </c>
      <c r="C1380" s="51" t="s">
        <v>363</v>
      </c>
      <c r="D1380" s="52">
        <v>379832</v>
      </c>
      <c r="E1380" s="52">
        <v>6533473</v>
      </c>
      <c r="F1380" s="53">
        <v>630919.9</v>
      </c>
      <c r="G1380" s="54">
        <v>9.6567308000000001</v>
      </c>
    </row>
    <row r="1381" spans="1:7">
      <c r="A1381" s="51" t="s">
        <v>1540</v>
      </c>
      <c r="B1381" s="51" t="s">
        <v>1434</v>
      </c>
      <c r="C1381" s="51" t="s">
        <v>1435</v>
      </c>
      <c r="D1381" s="52">
        <v>13647</v>
      </c>
      <c r="E1381" s="52">
        <v>162924</v>
      </c>
      <c r="F1381" s="53">
        <v>11194.6</v>
      </c>
      <c r="G1381" s="54">
        <v>6.8710563999999996</v>
      </c>
    </row>
    <row r="1382" spans="1:7">
      <c r="A1382" s="51" t="s">
        <v>1541</v>
      </c>
      <c r="B1382" s="51" t="s">
        <v>1434</v>
      </c>
      <c r="C1382" s="51" t="s">
        <v>1435</v>
      </c>
      <c r="D1382" s="52">
        <v>178</v>
      </c>
      <c r="E1382" s="52">
        <v>519</v>
      </c>
      <c r="F1382" s="53">
        <v>53.7</v>
      </c>
      <c r="G1382" s="54">
        <v>10.346821</v>
      </c>
    </row>
    <row r="1383" spans="1:7">
      <c r="A1383" s="51" t="s">
        <v>1542</v>
      </c>
      <c r="B1383" s="51" t="s">
        <v>1434</v>
      </c>
      <c r="C1383" s="51" t="s">
        <v>1435</v>
      </c>
      <c r="D1383" s="52">
        <v>75356</v>
      </c>
      <c r="E1383" s="52">
        <v>1220110</v>
      </c>
      <c r="F1383" s="53">
        <v>128014</v>
      </c>
      <c r="G1383" s="54">
        <v>10.492005000000001</v>
      </c>
    </row>
    <row r="1384" spans="1:7">
      <c r="A1384" s="51" t="s">
        <v>1543</v>
      </c>
      <c r="B1384" s="51" t="s">
        <v>1434</v>
      </c>
      <c r="C1384" s="51" t="s">
        <v>1435</v>
      </c>
      <c r="D1384" s="52">
        <v>1404752</v>
      </c>
      <c r="E1384" s="52">
        <v>39602218</v>
      </c>
      <c r="F1384" s="53">
        <v>3880617.6</v>
      </c>
      <c r="G1384" s="54">
        <v>9.7989905999999998</v>
      </c>
    </row>
    <row r="1385" spans="1:7">
      <c r="A1385" s="51" t="s">
        <v>1544</v>
      </c>
      <c r="B1385" s="51" t="s">
        <v>1434</v>
      </c>
      <c r="C1385" s="51" t="s">
        <v>1435</v>
      </c>
      <c r="D1385" s="52">
        <v>7</v>
      </c>
      <c r="E1385" s="52">
        <v>1</v>
      </c>
      <c r="F1385" s="53">
        <v>0.3</v>
      </c>
      <c r="G1385" s="54">
        <v>30</v>
      </c>
    </row>
    <row r="1386" spans="1:7">
      <c r="A1386" s="51" t="s">
        <v>1175</v>
      </c>
      <c r="B1386" s="51" t="s">
        <v>1434</v>
      </c>
      <c r="C1386" s="51" t="s">
        <v>363</v>
      </c>
      <c r="D1386" s="52">
        <v>13506</v>
      </c>
      <c r="E1386" s="52">
        <v>461816</v>
      </c>
      <c r="F1386" s="53">
        <v>51523.7</v>
      </c>
      <c r="G1386" s="54">
        <v>11.156758999999999</v>
      </c>
    </row>
    <row r="1387" spans="1:7">
      <c r="A1387" s="51" t="s">
        <v>1545</v>
      </c>
      <c r="B1387" s="51" t="s">
        <v>1434</v>
      </c>
      <c r="C1387" s="51" t="s">
        <v>363</v>
      </c>
      <c r="D1387" s="52">
        <v>8013</v>
      </c>
      <c r="E1387" s="52">
        <v>717098</v>
      </c>
      <c r="F1387" s="53">
        <v>48139</v>
      </c>
      <c r="G1387" s="54">
        <v>6.7130295000000002</v>
      </c>
    </row>
    <row r="1388" spans="1:7">
      <c r="A1388" s="51" t="s">
        <v>1546</v>
      </c>
      <c r="B1388" s="51" t="s">
        <v>1434</v>
      </c>
      <c r="C1388" s="51" t="s">
        <v>363</v>
      </c>
      <c r="D1388" s="52">
        <v>22768</v>
      </c>
      <c r="E1388" s="52">
        <v>557438</v>
      </c>
      <c r="F1388" s="53">
        <v>52484</v>
      </c>
      <c r="G1388" s="54">
        <v>9.4152175000000007</v>
      </c>
    </row>
    <row r="1389" spans="1:7">
      <c r="A1389" s="51" t="s">
        <v>1547</v>
      </c>
      <c r="B1389" s="51" t="s">
        <v>1434</v>
      </c>
      <c r="C1389" s="51" t="s">
        <v>1435</v>
      </c>
      <c r="D1389" s="52">
        <v>409</v>
      </c>
      <c r="E1389" s="52">
        <v>15513</v>
      </c>
      <c r="F1389" s="53">
        <v>1728</v>
      </c>
      <c r="G1389" s="54">
        <v>11.139044999999999</v>
      </c>
    </row>
    <row r="1390" spans="1:7">
      <c r="A1390" s="51" t="s">
        <v>1548</v>
      </c>
      <c r="B1390" s="51" t="s">
        <v>1434</v>
      </c>
      <c r="C1390" s="51" t="s">
        <v>363</v>
      </c>
      <c r="D1390" s="52">
        <v>79583</v>
      </c>
      <c r="E1390" s="52">
        <v>1454093</v>
      </c>
      <c r="F1390" s="53">
        <v>161011</v>
      </c>
      <c r="G1390" s="54">
        <v>11.072951</v>
      </c>
    </row>
    <row r="1391" spans="1:7">
      <c r="A1391" s="51" t="s">
        <v>1549</v>
      </c>
      <c r="B1391" s="51" t="s">
        <v>1434</v>
      </c>
      <c r="C1391" s="51" t="s">
        <v>363</v>
      </c>
      <c r="D1391" s="52">
        <v>30148</v>
      </c>
      <c r="E1391" s="52">
        <v>688268</v>
      </c>
      <c r="F1391" s="53">
        <v>79867.5</v>
      </c>
      <c r="G1391" s="54">
        <v>11.604127999999999</v>
      </c>
    </row>
    <row r="1392" spans="1:7">
      <c r="A1392" s="51" t="s">
        <v>1550</v>
      </c>
      <c r="B1392" s="51" t="s">
        <v>1434</v>
      </c>
      <c r="C1392" s="51" t="s">
        <v>363</v>
      </c>
      <c r="D1392" s="52">
        <v>11812</v>
      </c>
      <c r="E1392" s="52">
        <v>268796</v>
      </c>
      <c r="F1392" s="53">
        <v>29183.3</v>
      </c>
      <c r="G1392" s="54">
        <v>10.857044</v>
      </c>
    </row>
    <row r="1393" spans="1:7">
      <c r="A1393" s="51" t="s">
        <v>1551</v>
      </c>
      <c r="B1393" s="51" t="s">
        <v>1434</v>
      </c>
      <c r="C1393" s="51" t="s">
        <v>1435</v>
      </c>
      <c r="D1393" s="52">
        <v>374</v>
      </c>
      <c r="E1393" s="52">
        <v>3658</v>
      </c>
      <c r="F1393" s="53">
        <v>557.29999999999995</v>
      </c>
      <c r="G1393" s="54">
        <v>15.235101</v>
      </c>
    </row>
    <row r="1394" spans="1:7">
      <c r="A1394" s="51" t="s">
        <v>1552</v>
      </c>
      <c r="B1394" s="51" t="s">
        <v>1434</v>
      </c>
      <c r="C1394" s="51" t="s">
        <v>1435</v>
      </c>
      <c r="D1394" s="52">
        <v>14</v>
      </c>
      <c r="E1394" s="52">
        <v>192</v>
      </c>
      <c r="F1394" s="53">
        <v>25.3</v>
      </c>
      <c r="G1394" s="54">
        <v>13.177083</v>
      </c>
    </row>
    <row r="1395" spans="1:7">
      <c r="A1395" s="51" t="s">
        <v>472</v>
      </c>
      <c r="B1395" s="51" t="s">
        <v>1434</v>
      </c>
      <c r="C1395" s="51" t="s">
        <v>457</v>
      </c>
      <c r="D1395" s="52">
        <v>8526</v>
      </c>
      <c r="E1395" s="52">
        <v>90712</v>
      </c>
      <c r="F1395" s="53">
        <v>10705.8</v>
      </c>
      <c r="G1395" s="54">
        <v>11.801966999999999</v>
      </c>
    </row>
    <row r="1396" spans="1:7">
      <c r="A1396" s="51" t="s">
        <v>1553</v>
      </c>
      <c r="B1396" s="51" t="s">
        <v>1434</v>
      </c>
      <c r="C1396" s="51" t="s">
        <v>363</v>
      </c>
      <c r="D1396" s="52">
        <v>63556</v>
      </c>
      <c r="E1396" s="52">
        <v>1594071</v>
      </c>
      <c r="F1396" s="53">
        <v>138266.6</v>
      </c>
      <c r="G1396" s="54">
        <v>8.6738043999999999</v>
      </c>
    </row>
    <row r="1397" spans="1:7">
      <c r="A1397" s="51" t="s">
        <v>1554</v>
      </c>
      <c r="B1397" s="51" t="s">
        <v>1434</v>
      </c>
      <c r="C1397" s="51" t="s">
        <v>1435</v>
      </c>
      <c r="D1397" s="52">
        <v>5657</v>
      </c>
      <c r="E1397" s="52">
        <v>143837</v>
      </c>
      <c r="F1397" s="53">
        <v>6558</v>
      </c>
      <c r="G1397" s="54">
        <v>4.5593275999999996</v>
      </c>
    </row>
    <row r="1398" spans="1:7">
      <c r="A1398" s="51" t="s">
        <v>448</v>
      </c>
      <c r="B1398" s="51" t="s">
        <v>1434</v>
      </c>
      <c r="C1398" s="51" t="s">
        <v>363</v>
      </c>
      <c r="D1398" s="52">
        <v>1113</v>
      </c>
      <c r="E1398" s="52">
        <v>20846</v>
      </c>
      <c r="F1398" s="53">
        <v>2133.6</v>
      </c>
      <c r="G1398" s="54">
        <v>10.235056999999999</v>
      </c>
    </row>
    <row r="1399" spans="1:7">
      <c r="A1399" s="51" t="s">
        <v>1555</v>
      </c>
      <c r="B1399" s="51" t="s">
        <v>1434</v>
      </c>
      <c r="C1399" s="51" t="s">
        <v>363</v>
      </c>
      <c r="D1399" s="52">
        <v>9918</v>
      </c>
      <c r="E1399" s="52">
        <v>276689</v>
      </c>
      <c r="F1399" s="53">
        <v>24199</v>
      </c>
      <c r="G1399" s="54">
        <v>8.7459205000000004</v>
      </c>
    </row>
    <row r="1400" spans="1:7">
      <c r="A1400" s="51" t="s">
        <v>546</v>
      </c>
      <c r="B1400" s="51" t="s">
        <v>1434</v>
      </c>
      <c r="C1400" s="51" t="s">
        <v>363</v>
      </c>
      <c r="D1400" s="52">
        <v>26</v>
      </c>
      <c r="E1400" s="52">
        <v>493</v>
      </c>
      <c r="F1400" s="53">
        <v>94.9</v>
      </c>
      <c r="G1400" s="54">
        <v>19.249493000000001</v>
      </c>
    </row>
    <row r="1401" spans="1:7">
      <c r="A1401" s="51" t="s">
        <v>449</v>
      </c>
      <c r="B1401" s="51" t="s">
        <v>1434</v>
      </c>
      <c r="C1401" s="51" t="s">
        <v>360</v>
      </c>
      <c r="D1401" s="52">
        <v>187482</v>
      </c>
      <c r="E1401" s="52">
        <v>6735474</v>
      </c>
      <c r="F1401" s="53">
        <v>551685.4</v>
      </c>
      <c r="G1401" s="54">
        <v>8.1907435</v>
      </c>
    </row>
    <row r="1402" spans="1:7">
      <c r="A1402" s="51" t="s">
        <v>1177</v>
      </c>
      <c r="B1402" s="51" t="s">
        <v>1434</v>
      </c>
      <c r="C1402" s="51" t="s">
        <v>360</v>
      </c>
      <c r="D1402" s="52">
        <v>272869</v>
      </c>
      <c r="E1402" s="52">
        <v>13286957</v>
      </c>
      <c r="F1402" s="53">
        <v>748030.4</v>
      </c>
      <c r="G1402" s="54">
        <v>5.6298097</v>
      </c>
    </row>
    <row r="1403" spans="1:7">
      <c r="A1403" s="51" t="s">
        <v>1556</v>
      </c>
      <c r="B1403" s="51" t="s">
        <v>1434</v>
      </c>
      <c r="C1403" s="51" t="s">
        <v>1435</v>
      </c>
      <c r="D1403" s="52">
        <v>39430</v>
      </c>
      <c r="E1403" s="52">
        <v>612911</v>
      </c>
      <c r="F1403" s="53">
        <v>71667</v>
      </c>
      <c r="G1403" s="54">
        <v>11.692888999999999</v>
      </c>
    </row>
    <row r="1404" spans="1:7">
      <c r="A1404" s="51" t="s">
        <v>1557</v>
      </c>
      <c r="B1404" s="51" t="s">
        <v>1434</v>
      </c>
      <c r="C1404" s="51" t="s">
        <v>1435</v>
      </c>
      <c r="D1404" s="52">
        <v>256061</v>
      </c>
      <c r="E1404" s="52">
        <v>3821108</v>
      </c>
      <c r="F1404" s="53">
        <v>487058</v>
      </c>
      <c r="G1404" s="54">
        <v>12.746511999999999</v>
      </c>
    </row>
    <row r="1405" spans="1:7">
      <c r="A1405" s="51" t="s">
        <v>1558</v>
      </c>
      <c r="B1405" s="51" t="s">
        <v>1434</v>
      </c>
      <c r="C1405" s="51" t="s">
        <v>1435</v>
      </c>
      <c r="D1405" s="52">
        <v>54474</v>
      </c>
      <c r="E1405" s="52">
        <v>1989654</v>
      </c>
      <c r="F1405" s="53">
        <v>170722</v>
      </c>
      <c r="G1405" s="54">
        <v>8.5804869000000004</v>
      </c>
    </row>
    <row r="1406" spans="1:7">
      <c r="A1406" s="51" t="s">
        <v>476</v>
      </c>
      <c r="B1406" s="51" t="s">
        <v>1434</v>
      </c>
      <c r="C1406" s="51" t="s">
        <v>457</v>
      </c>
      <c r="D1406" s="52">
        <v>1401</v>
      </c>
      <c r="E1406" s="52">
        <v>21159</v>
      </c>
      <c r="F1406" s="53">
        <v>2861.2</v>
      </c>
      <c r="G1406" s="54">
        <v>13.522378</v>
      </c>
    </row>
    <row r="1407" spans="1:7">
      <c r="A1407" s="51" t="s">
        <v>477</v>
      </c>
      <c r="B1407" s="51" t="s">
        <v>1434</v>
      </c>
      <c r="C1407" s="51" t="s">
        <v>457</v>
      </c>
      <c r="D1407" s="52">
        <v>2775</v>
      </c>
      <c r="E1407" s="52">
        <v>28985</v>
      </c>
      <c r="F1407" s="53">
        <v>4861.6000000000004</v>
      </c>
      <c r="G1407" s="54">
        <v>16.772814</v>
      </c>
    </row>
    <row r="1408" spans="1:7">
      <c r="A1408" s="51" t="s">
        <v>1559</v>
      </c>
      <c r="B1408" s="51" t="s">
        <v>1434</v>
      </c>
      <c r="C1408" s="51" t="s">
        <v>1435</v>
      </c>
      <c r="D1408" s="52">
        <v>1644172</v>
      </c>
      <c r="E1408" s="52">
        <v>44345344</v>
      </c>
      <c r="F1408" s="53">
        <v>4454986.8</v>
      </c>
      <c r="G1408" s="54">
        <v>10.046120999999999</v>
      </c>
    </row>
    <row r="1409" spans="1:7">
      <c r="A1409" s="51" t="s">
        <v>1560</v>
      </c>
      <c r="B1409" s="51" t="s">
        <v>1434</v>
      </c>
      <c r="C1409" s="51" t="s">
        <v>1435</v>
      </c>
      <c r="D1409" s="52">
        <v>36916</v>
      </c>
      <c r="E1409" s="52">
        <v>1534197</v>
      </c>
      <c r="F1409" s="53">
        <v>134864.6</v>
      </c>
      <c r="G1409" s="54">
        <v>8.7905660000000001</v>
      </c>
    </row>
    <row r="1410" spans="1:7">
      <c r="A1410" s="51" t="s">
        <v>1561</v>
      </c>
      <c r="B1410" s="51" t="s">
        <v>1434</v>
      </c>
      <c r="C1410" s="51" t="s">
        <v>363</v>
      </c>
      <c r="D1410" s="52">
        <v>18434</v>
      </c>
      <c r="E1410" s="52">
        <v>348115</v>
      </c>
      <c r="F1410" s="53">
        <v>44994</v>
      </c>
      <c r="G1410" s="54">
        <v>12.925039</v>
      </c>
    </row>
    <row r="1411" spans="1:7">
      <c r="A1411" s="51" t="s">
        <v>1562</v>
      </c>
      <c r="B1411" s="51" t="s">
        <v>1434</v>
      </c>
      <c r="C1411" s="51" t="s">
        <v>1435</v>
      </c>
      <c r="D1411" s="52">
        <v>186</v>
      </c>
      <c r="E1411" s="52">
        <v>6693067</v>
      </c>
      <c r="F1411" s="53">
        <v>214134.5</v>
      </c>
      <c r="G1411" s="54">
        <v>3.1993478999999998</v>
      </c>
    </row>
    <row r="1412" spans="1:7">
      <c r="A1412" s="51" t="s">
        <v>478</v>
      </c>
      <c r="B1412" s="51" t="s">
        <v>1434</v>
      </c>
      <c r="C1412" s="51" t="s">
        <v>457</v>
      </c>
      <c r="D1412" s="52">
        <v>2</v>
      </c>
      <c r="E1412" s="52">
        <v>939</v>
      </c>
      <c r="F1412" s="53">
        <v>60.8</v>
      </c>
      <c r="G1412" s="54">
        <v>6.4749733999999997</v>
      </c>
    </row>
    <row r="1413" spans="1:7">
      <c r="A1413" s="51" t="s">
        <v>1563</v>
      </c>
      <c r="B1413" s="51" t="s">
        <v>1434</v>
      </c>
      <c r="C1413" s="51" t="s">
        <v>1435</v>
      </c>
      <c r="D1413" s="52">
        <v>512</v>
      </c>
      <c r="E1413" s="52">
        <v>4812021</v>
      </c>
      <c r="F1413" s="53">
        <v>346204</v>
      </c>
      <c r="G1413" s="54">
        <v>7.1945654000000001</v>
      </c>
    </row>
    <row r="1414" spans="1:7">
      <c r="A1414" s="51" t="s">
        <v>1564</v>
      </c>
      <c r="B1414" s="51" t="s">
        <v>1434</v>
      </c>
      <c r="C1414" s="51" t="s">
        <v>1435</v>
      </c>
      <c r="D1414" s="52">
        <v>591</v>
      </c>
      <c r="E1414" s="52">
        <v>1523874</v>
      </c>
      <c r="F1414" s="53">
        <v>114397.8</v>
      </c>
      <c r="G1414" s="54">
        <v>7.5070379999999997</v>
      </c>
    </row>
    <row r="1415" spans="1:7">
      <c r="A1415" s="51" t="s">
        <v>1565</v>
      </c>
      <c r="B1415" s="51" t="s">
        <v>1434</v>
      </c>
      <c r="C1415" s="51" t="s">
        <v>1435</v>
      </c>
      <c r="D1415" s="52">
        <v>40417</v>
      </c>
      <c r="E1415" s="52">
        <v>835559</v>
      </c>
      <c r="F1415" s="53">
        <v>48528</v>
      </c>
      <c r="G1415" s="54">
        <v>5.8078484000000001</v>
      </c>
    </row>
    <row r="1416" spans="1:7">
      <c r="A1416" s="51" t="s">
        <v>1566</v>
      </c>
      <c r="B1416" s="51" t="s">
        <v>1434</v>
      </c>
      <c r="C1416" s="51" t="s">
        <v>1435</v>
      </c>
      <c r="D1416" s="52">
        <v>176</v>
      </c>
      <c r="E1416" s="52">
        <v>2457</v>
      </c>
      <c r="F1416" s="53">
        <v>266</v>
      </c>
      <c r="G1416" s="54">
        <v>10.826211000000001</v>
      </c>
    </row>
    <row r="1417" spans="1:7">
      <c r="A1417" s="51" t="s">
        <v>1567</v>
      </c>
      <c r="B1417" s="51" t="s">
        <v>1434</v>
      </c>
      <c r="C1417" s="51" t="s">
        <v>1435</v>
      </c>
      <c r="D1417" s="52">
        <v>5</v>
      </c>
      <c r="E1417" s="52">
        <v>617577</v>
      </c>
      <c r="F1417" s="53">
        <v>27359.4</v>
      </c>
      <c r="G1417" s="54">
        <v>4.4301196000000003</v>
      </c>
    </row>
    <row r="1418" spans="1:7">
      <c r="A1418" s="51" t="s">
        <v>547</v>
      </c>
      <c r="B1418" s="51" t="s">
        <v>1434</v>
      </c>
      <c r="C1418" s="51" t="s">
        <v>363</v>
      </c>
      <c r="D1418" s="52">
        <v>375</v>
      </c>
      <c r="E1418" s="52">
        <v>13253</v>
      </c>
      <c r="F1418" s="53">
        <v>1814.2</v>
      </c>
      <c r="G1418" s="54">
        <v>13.688976</v>
      </c>
    </row>
    <row r="1419" spans="1:7">
      <c r="A1419" s="51" t="s">
        <v>1568</v>
      </c>
      <c r="B1419" s="51" t="s">
        <v>1434</v>
      </c>
      <c r="C1419" s="51" t="s">
        <v>363</v>
      </c>
      <c r="D1419" s="52">
        <v>120579</v>
      </c>
      <c r="E1419" s="52">
        <v>2863900</v>
      </c>
      <c r="F1419" s="53">
        <v>245492.6</v>
      </c>
      <c r="G1419" s="54">
        <v>8.5719683</v>
      </c>
    </row>
    <row r="1420" spans="1:7">
      <c r="A1420" s="51" t="s">
        <v>1569</v>
      </c>
      <c r="B1420" s="51" t="s">
        <v>1434</v>
      </c>
      <c r="C1420" s="51" t="s">
        <v>1435</v>
      </c>
      <c r="D1420" s="52">
        <v>136750</v>
      </c>
      <c r="E1420" s="52">
        <v>2270601</v>
      </c>
      <c r="F1420" s="53">
        <v>218370.7</v>
      </c>
      <c r="G1420" s="54">
        <v>9.6173084000000006</v>
      </c>
    </row>
    <row r="1421" spans="1:7">
      <c r="A1421" s="51" t="s">
        <v>1570</v>
      </c>
      <c r="B1421" s="51" t="s">
        <v>1434</v>
      </c>
      <c r="C1421" s="51" t="s">
        <v>363</v>
      </c>
      <c r="D1421" s="52">
        <v>74219</v>
      </c>
      <c r="E1421" s="52">
        <v>1298720</v>
      </c>
      <c r="F1421" s="53">
        <v>143283</v>
      </c>
      <c r="G1421" s="54">
        <v>11.032632</v>
      </c>
    </row>
    <row r="1422" spans="1:7">
      <c r="A1422" s="51" t="s">
        <v>1571</v>
      </c>
      <c r="B1422" s="51" t="s">
        <v>1434</v>
      </c>
      <c r="C1422" s="51" t="s">
        <v>1435</v>
      </c>
      <c r="D1422" s="52">
        <v>309713</v>
      </c>
      <c r="E1422" s="52">
        <v>6761116</v>
      </c>
      <c r="F1422" s="53">
        <v>701528.1</v>
      </c>
      <c r="G1422" s="54">
        <v>10.375921999999999</v>
      </c>
    </row>
    <row r="1423" spans="1:7">
      <c r="A1423" s="51" t="s">
        <v>1572</v>
      </c>
      <c r="B1423" s="51" t="s">
        <v>1434</v>
      </c>
      <c r="C1423" s="51" t="s">
        <v>363</v>
      </c>
      <c r="D1423" s="52">
        <v>90621</v>
      </c>
      <c r="E1423" s="52">
        <v>2416323</v>
      </c>
      <c r="F1423" s="53">
        <v>189244.7</v>
      </c>
      <c r="G1423" s="54">
        <v>7.8319289000000003</v>
      </c>
    </row>
    <row r="1424" spans="1:7">
      <c r="A1424" s="51" t="s">
        <v>1573</v>
      </c>
      <c r="B1424" s="51" t="s">
        <v>1434</v>
      </c>
      <c r="C1424" s="51" t="s">
        <v>363</v>
      </c>
      <c r="D1424" s="52">
        <v>47767</v>
      </c>
      <c r="E1424" s="52">
        <v>879168</v>
      </c>
      <c r="F1424" s="53">
        <v>85926</v>
      </c>
      <c r="G1424" s="54">
        <v>9.7735585999999994</v>
      </c>
    </row>
    <row r="1425" spans="1:7">
      <c r="A1425" s="51" t="s">
        <v>1574</v>
      </c>
      <c r="B1425" s="51" t="s">
        <v>1434</v>
      </c>
      <c r="C1425" s="51" t="s">
        <v>1435</v>
      </c>
      <c r="D1425" s="52">
        <v>42307</v>
      </c>
      <c r="E1425" s="52">
        <v>794898</v>
      </c>
      <c r="F1425" s="53">
        <v>75213.399999999994</v>
      </c>
      <c r="G1425" s="54">
        <v>9.4620189999999997</v>
      </c>
    </row>
    <row r="1426" spans="1:7">
      <c r="A1426" s="51" t="s">
        <v>1575</v>
      </c>
      <c r="B1426" s="51" t="s">
        <v>1434</v>
      </c>
      <c r="C1426" s="51" t="s">
        <v>1435</v>
      </c>
      <c r="D1426" s="52">
        <v>127181</v>
      </c>
      <c r="E1426" s="52">
        <v>1766079</v>
      </c>
      <c r="F1426" s="53">
        <v>155477.79999999999</v>
      </c>
      <c r="G1426" s="54">
        <v>8.8035586000000006</v>
      </c>
    </row>
    <row r="1427" spans="1:7">
      <c r="A1427" s="51" t="s">
        <v>1576</v>
      </c>
      <c r="B1427" s="51" t="s">
        <v>1434</v>
      </c>
      <c r="C1427" s="51" t="s">
        <v>1435</v>
      </c>
      <c r="D1427" s="52">
        <v>768</v>
      </c>
      <c r="E1427" s="52">
        <v>4523</v>
      </c>
      <c r="F1427" s="53">
        <v>412</v>
      </c>
      <c r="G1427" s="54">
        <v>9.1089985000000002</v>
      </c>
    </row>
    <row r="1428" spans="1:7">
      <c r="A1428" s="51" t="s">
        <v>1577</v>
      </c>
      <c r="B1428" s="51" t="s">
        <v>1434</v>
      </c>
      <c r="C1428" s="51" t="s">
        <v>1435</v>
      </c>
      <c r="D1428" s="52">
        <v>10732</v>
      </c>
      <c r="E1428" s="52">
        <v>162524</v>
      </c>
      <c r="F1428" s="53">
        <v>18700.8</v>
      </c>
      <c r="G1428" s="54">
        <v>11.506485</v>
      </c>
    </row>
    <row r="1429" spans="1:7">
      <c r="A1429" s="51" t="s">
        <v>1578</v>
      </c>
      <c r="B1429" s="51" t="s">
        <v>1434</v>
      </c>
      <c r="C1429" s="51" t="s">
        <v>363</v>
      </c>
      <c r="D1429" s="52">
        <v>23576</v>
      </c>
      <c r="E1429" s="52">
        <v>596016</v>
      </c>
      <c r="F1429" s="53">
        <v>54368.4</v>
      </c>
      <c r="G1429" s="54">
        <v>9.1219698999999999</v>
      </c>
    </row>
    <row r="1430" spans="1:7">
      <c r="A1430" s="51" t="s">
        <v>1579</v>
      </c>
      <c r="B1430" s="51" t="s">
        <v>1434</v>
      </c>
      <c r="C1430" s="51" t="s">
        <v>1435</v>
      </c>
      <c r="D1430" s="52">
        <v>11453</v>
      </c>
      <c r="E1430" s="52">
        <v>151595</v>
      </c>
      <c r="F1430" s="53">
        <v>9688.5</v>
      </c>
      <c r="G1430" s="54">
        <v>6.3910419000000003</v>
      </c>
    </row>
    <row r="1431" spans="1:7">
      <c r="A1431" s="51" t="s">
        <v>1580</v>
      </c>
      <c r="B1431" s="51" t="s">
        <v>1434</v>
      </c>
      <c r="C1431" s="51" t="s">
        <v>365</v>
      </c>
      <c r="D1431" s="52">
        <v>15252</v>
      </c>
      <c r="E1431" s="52">
        <v>415807</v>
      </c>
      <c r="F1431" s="53">
        <v>35753</v>
      </c>
      <c r="G1431" s="54">
        <v>8.5984602999999993</v>
      </c>
    </row>
    <row r="1432" spans="1:7">
      <c r="A1432" s="51" t="s">
        <v>1581</v>
      </c>
      <c r="B1432" s="51" t="s">
        <v>1434</v>
      </c>
      <c r="C1432" s="51" t="s">
        <v>363</v>
      </c>
      <c r="D1432" s="52">
        <v>6396</v>
      </c>
      <c r="E1432" s="52">
        <v>222972</v>
      </c>
      <c r="F1432" s="53">
        <v>21482.5</v>
      </c>
      <c r="G1432" s="54">
        <v>9.6346177999999991</v>
      </c>
    </row>
    <row r="1433" spans="1:7">
      <c r="A1433" s="51" t="s">
        <v>1582</v>
      </c>
      <c r="B1433" s="51" t="s">
        <v>1434</v>
      </c>
      <c r="C1433" s="51" t="s">
        <v>1435</v>
      </c>
      <c r="D1433" s="52">
        <v>15549</v>
      </c>
      <c r="E1433" s="52">
        <v>235764</v>
      </c>
      <c r="F1433" s="53">
        <v>12220.5</v>
      </c>
      <c r="G1433" s="54">
        <v>5.1833612999999996</v>
      </c>
    </row>
    <row r="1434" spans="1:7">
      <c r="A1434" s="51" t="s">
        <v>1583</v>
      </c>
      <c r="B1434" s="51" t="s">
        <v>1434</v>
      </c>
      <c r="C1434" s="51" t="s">
        <v>363</v>
      </c>
      <c r="D1434" s="52">
        <v>24150</v>
      </c>
      <c r="E1434" s="52">
        <v>738607</v>
      </c>
      <c r="F1434" s="53">
        <v>58171</v>
      </c>
      <c r="G1434" s="54">
        <v>7.8757716000000002</v>
      </c>
    </row>
    <row r="1435" spans="1:7">
      <c r="A1435" s="51" t="s">
        <v>1584</v>
      </c>
      <c r="B1435" s="51" t="s">
        <v>1434</v>
      </c>
      <c r="C1435" s="51" t="s">
        <v>1435</v>
      </c>
      <c r="D1435" s="52">
        <v>933</v>
      </c>
      <c r="E1435" s="52">
        <v>28320</v>
      </c>
      <c r="F1435" s="53">
        <v>1472.6</v>
      </c>
      <c r="G1435" s="54">
        <v>5.1998588000000003</v>
      </c>
    </row>
    <row r="1436" spans="1:7">
      <c r="A1436" s="51" t="s">
        <v>1585</v>
      </c>
      <c r="B1436" s="51" t="s">
        <v>1434</v>
      </c>
      <c r="C1436" s="51" t="s">
        <v>363</v>
      </c>
      <c r="D1436" s="52">
        <v>37768</v>
      </c>
      <c r="E1436" s="52">
        <v>685175</v>
      </c>
      <c r="F1436" s="53">
        <v>68893</v>
      </c>
      <c r="G1436" s="54">
        <v>10.054804000000001</v>
      </c>
    </row>
    <row r="1437" spans="1:7">
      <c r="A1437" s="51" t="s">
        <v>1586</v>
      </c>
      <c r="B1437" s="51" t="s">
        <v>1434</v>
      </c>
      <c r="C1437" s="51" t="s">
        <v>1435</v>
      </c>
      <c r="D1437" s="52">
        <v>45390</v>
      </c>
      <c r="E1437" s="52">
        <v>693067</v>
      </c>
      <c r="F1437" s="53">
        <v>86398.1</v>
      </c>
      <c r="G1437" s="54">
        <v>12.466053</v>
      </c>
    </row>
    <row r="1438" spans="1:7">
      <c r="A1438" s="51" t="s">
        <v>1587</v>
      </c>
      <c r="B1438" s="51" t="s">
        <v>1434</v>
      </c>
      <c r="C1438" s="51" t="s">
        <v>1435</v>
      </c>
      <c r="D1438" s="52">
        <v>34641</v>
      </c>
      <c r="E1438" s="52">
        <v>381649</v>
      </c>
      <c r="F1438" s="53">
        <v>59921.9</v>
      </c>
      <c r="G1438" s="54">
        <v>15.700787999999999</v>
      </c>
    </row>
    <row r="1439" spans="1:7">
      <c r="A1439" s="51" t="s">
        <v>1588</v>
      </c>
      <c r="B1439" s="51" t="s">
        <v>1589</v>
      </c>
      <c r="C1439" s="51" t="s">
        <v>365</v>
      </c>
      <c r="D1439" s="52">
        <v>17133</v>
      </c>
      <c r="E1439" s="52">
        <v>271857</v>
      </c>
      <c r="F1439" s="53">
        <v>26863</v>
      </c>
      <c r="G1439" s="54">
        <v>9.8812978999999999</v>
      </c>
    </row>
    <row r="1440" spans="1:7">
      <c r="A1440" s="51" t="s">
        <v>1590</v>
      </c>
      <c r="B1440" s="51" t="s">
        <v>1589</v>
      </c>
      <c r="C1440" s="51" t="s">
        <v>365</v>
      </c>
      <c r="D1440" s="52">
        <v>19746</v>
      </c>
      <c r="E1440" s="52">
        <v>390866</v>
      </c>
      <c r="F1440" s="53">
        <v>34519.300000000003</v>
      </c>
      <c r="G1440" s="54">
        <v>8.8314921000000002</v>
      </c>
    </row>
    <row r="1441" spans="1:7">
      <c r="A1441" s="51" t="s">
        <v>1591</v>
      </c>
      <c r="B1441" s="51" t="s">
        <v>1589</v>
      </c>
      <c r="C1441" s="51" t="s">
        <v>365</v>
      </c>
      <c r="D1441" s="52">
        <v>19057</v>
      </c>
      <c r="E1441" s="52">
        <v>393143</v>
      </c>
      <c r="F1441" s="53">
        <v>33023</v>
      </c>
      <c r="G1441" s="54">
        <v>8.3997425999999997</v>
      </c>
    </row>
    <row r="1442" spans="1:7">
      <c r="A1442" s="51" t="s">
        <v>1592</v>
      </c>
      <c r="B1442" s="51" t="s">
        <v>1589</v>
      </c>
      <c r="C1442" s="51" t="s">
        <v>365</v>
      </c>
      <c r="D1442" s="52">
        <v>11568</v>
      </c>
      <c r="E1442" s="52">
        <v>278223</v>
      </c>
      <c r="F1442" s="53">
        <v>26976</v>
      </c>
      <c r="G1442" s="54">
        <v>9.6958195000000007</v>
      </c>
    </row>
    <row r="1443" spans="1:7">
      <c r="A1443" s="51" t="s">
        <v>1593</v>
      </c>
      <c r="B1443" s="51" t="s">
        <v>1589</v>
      </c>
      <c r="C1443" s="51" t="s">
        <v>365</v>
      </c>
      <c r="D1443" s="52">
        <v>31814</v>
      </c>
      <c r="E1443" s="52">
        <v>662823</v>
      </c>
      <c r="F1443" s="53">
        <v>61786</v>
      </c>
      <c r="G1443" s="54">
        <v>9.3216438999999998</v>
      </c>
    </row>
    <row r="1444" spans="1:7">
      <c r="A1444" s="51" t="s">
        <v>458</v>
      </c>
      <c r="B1444" s="51" t="s">
        <v>1589</v>
      </c>
      <c r="C1444" s="51" t="s">
        <v>363</v>
      </c>
      <c r="D1444" s="52">
        <v>22437</v>
      </c>
      <c r="E1444" s="52">
        <v>530536</v>
      </c>
      <c r="F1444" s="53">
        <v>38194.300000000003</v>
      </c>
      <c r="G1444" s="54">
        <v>7.1991909999999999</v>
      </c>
    </row>
    <row r="1445" spans="1:7">
      <c r="A1445" s="51" t="s">
        <v>528</v>
      </c>
      <c r="B1445" s="51" t="s">
        <v>1589</v>
      </c>
      <c r="C1445" s="51" t="s">
        <v>363</v>
      </c>
      <c r="D1445" s="52">
        <v>1315</v>
      </c>
      <c r="E1445" s="52">
        <v>17112</v>
      </c>
      <c r="F1445" s="53">
        <v>2432.3000000000002</v>
      </c>
      <c r="G1445" s="54">
        <v>14.214002000000001</v>
      </c>
    </row>
    <row r="1446" spans="1:7">
      <c r="A1446" s="51" t="s">
        <v>463</v>
      </c>
      <c r="B1446" s="51" t="s">
        <v>1589</v>
      </c>
      <c r="C1446" s="51" t="s">
        <v>363</v>
      </c>
      <c r="D1446" s="52">
        <v>12953</v>
      </c>
      <c r="E1446" s="52">
        <v>222937</v>
      </c>
      <c r="F1446" s="53">
        <v>21265.200000000001</v>
      </c>
      <c r="G1446" s="54">
        <v>9.5386588999999997</v>
      </c>
    </row>
    <row r="1447" spans="1:7">
      <c r="A1447" s="51" t="s">
        <v>1594</v>
      </c>
      <c r="B1447" s="51" t="s">
        <v>1589</v>
      </c>
      <c r="C1447" s="51" t="s">
        <v>365</v>
      </c>
      <c r="D1447" s="52">
        <v>23819</v>
      </c>
      <c r="E1447" s="52">
        <v>416794</v>
      </c>
      <c r="F1447" s="53">
        <v>37436</v>
      </c>
      <c r="G1447" s="54">
        <v>8.9818950999999991</v>
      </c>
    </row>
    <row r="1448" spans="1:7">
      <c r="A1448" s="51" t="s">
        <v>536</v>
      </c>
      <c r="B1448" s="51" t="s">
        <v>1589</v>
      </c>
      <c r="C1448" s="51" t="s">
        <v>363</v>
      </c>
      <c r="D1448" s="52">
        <v>17338</v>
      </c>
      <c r="E1448" s="52">
        <v>545015</v>
      </c>
      <c r="F1448" s="53">
        <v>45551.7</v>
      </c>
      <c r="G1448" s="54">
        <v>8.3578800999999991</v>
      </c>
    </row>
    <row r="1449" spans="1:7">
      <c r="A1449" s="51" t="s">
        <v>1182</v>
      </c>
      <c r="B1449" s="51" t="s">
        <v>1589</v>
      </c>
      <c r="C1449" s="51" t="s">
        <v>363</v>
      </c>
      <c r="D1449" s="52">
        <v>401</v>
      </c>
      <c r="E1449" s="52">
        <v>14096</v>
      </c>
      <c r="F1449" s="53">
        <v>969</v>
      </c>
      <c r="G1449" s="54">
        <v>6.8742906000000001</v>
      </c>
    </row>
    <row r="1450" spans="1:7">
      <c r="A1450" s="51" t="s">
        <v>469</v>
      </c>
      <c r="B1450" s="51" t="s">
        <v>1589</v>
      </c>
      <c r="C1450" s="51" t="s">
        <v>352</v>
      </c>
      <c r="D1450" s="52">
        <v>1999</v>
      </c>
      <c r="E1450" s="52">
        <v>275549</v>
      </c>
      <c r="F1450" s="53">
        <v>16049</v>
      </c>
      <c r="G1450" s="54">
        <v>5.8243723999999997</v>
      </c>
    </row>
    <row r="1451" spans="1:7">
      <c r="A1451" s="51" t="s">
        <v>511</v>
      </c>
      <c r="B1451" s="51" t="s">
        <v>1589</v>
      </c>
      <c r="C1451" s="51" t="s">
        <v>360</v>
      </c>
      <c r="D1451" s="52">
        <v>958340</v>
      </c>
      <c r="E1451" s="52">
        <v>24850547</v>
      </c>
      <c r="F1451" s="53">
        <v>2020314.6</v>
      </c>
      <c r="G1451" s="54">
        <v>8.1298597000000008</v>
      </c>
    </row>
    <row r="1452" spans="1:7">
      <c r="A1452" s="51" t="s">
        <v>1595</v>
      </c>
      <c r="B1452" s="51" t="s">
        <v>1589</v>
      </c>
      <c r="C1452" s="51" t="s">
        <v>365</v>
      </c>
      <c r="D1452" s="52">
        <v>37788</v>
      </c>
      <c r="E1452" s="52">
        <v>742130</v>
      </c>
      <c r="F1452" s="53">
        <v>68632</v>
      </c>
      <c r="G1452" s="54">
        <v>9.2479753999999996</v>
      </c>
    </row>
    <row r="1453" spans="1:7">
      <c r="A1453" s="51" t="s">
        <v>703</v>
      </c>
      <c r="B1453" s="51" t="s">
        <v>1589</v>
      </c>
      <c r="C1453" s="51" t="s">
        <v>363</v>
      </c>
      <c r="D1453" s="52">
        <v>719</v>
      </c>
      <c r="E1453" s="52">
        <v>39796</v>
      </c>
      <c r="F1453" s="53">
        <v>2311</v>
      </c>
      <c r="G1453" s="54">
        <v>5.8071162999999997</v>
      </c>
    </row>
    <row r="1454" spans="1:7">
      <c r="A1454" s="51" t="s">
        <v>472</v>
      </c>
      <c r="B1454" s="51" t="s">
        <v>1589</v>
      </c>
      <c r="C1454" s="51" t="s">
        <v>457</v>
      </c>
      <c r="D1454" s="52">
        <v>4</v>
      </c>
      <c r="E1454" s="52">
        <v>3219</v>
      </c>
      <c r="F1454" s="53">
        <v>184</v>
      </c>
      <c r="G1454" s="54">
        <v>5.7160608999999996</v>
      </c>
    </row>
    <row r="1455" spans="1:7">
      <c r="A1455" s="51" t="s">
        <v>1596</v>
      </c>
      <c r="B1455" s="51" t="s">
        <v>1589</v>
      </c>
      <c r="C1455" s="51" t="s">
        <v>365</v>
      </c>
      <c r="D1455" s="52">
        <v>13359</v>
      </c>
      <c r="E1455" s="52">
        <v>265772</v>
      </c>
      <c r="F1455" s="53">
        <v>23333</v>
      </c>
      <c r="G1455" s="54">
        <v>8.7793296999999999</v>
      </c>
    </row>
    <row r="1456" spans="1:7">
      <c r="A1456" s="51" t="s">
        <v>1597</v>
      </c>
      <c r="B1456" s="51" t="s">
        <v>1589</v>
      </c>
      <c r="C1456" s="51" t="s">
        <v>460</v>
      </c>
      <c r="D1456" s="52">
        <v>3988</v>
      </c>
      <c r="E1456" s="52">
        <v>63620</v>
      </c>
      <c r="F1456" s="53">
        <v>6879.6</v>
      </c>
      <c r="G1456" s="54">
        <v>10.813580999999999</v>
      </c>
    </row>
    <row r="1457" spans="1:7">
      <c r="A1457" s="51" t="s">
        <v>477</v>
      </c>
      <c r="B1457" s="51" t="s">
        <v>1589</v>
      </c>
      <c r="C1457" s="51" t="s">
        <v>457</v>
      </c>
      <c r="D1457" s="52">
        <v>815</v>
      </c>
      <c r="E1457" s="52">
        <v>1154</v>
      </c>
      <c r="F1457" s="53">
        <v>183.5</v>
      </c>
      <c r="G1457" s="54">
        <v>15.901213</v>
      </c>
    </row>
    <row r="1458" spans="1:7">
      <c r="A1458" s="51" t="s">
        <v>483</v>
      </c>
      <c r="B1458" s="51" t="s">
        <v>1589</v>
      </c>
      <c r="C1458" s="51" t="s">
        <v>457</v>
      </c>
      <c r="D1458" s="52">
        <v>815</v>
      </c>
      <c r="E1458" s="52">
        <v>5727</v>
      </c>
      <c r="F1458" s="53">
        <v>546.1</v>
      </c>
      <c r="G1458" s="54">
        <v>9.5355334000000003</v>
      </c>
    </row>
    <row r="1459" spans="1:7">
      <c r="A1459" s="51" t="s">
        <v>484</v>
      </c>
      <c r="B1459" s="51" t="s">
        <v>1589</v>
      </c>
      <c r="C1459" s="51" t="s">
        <v>420</v>
      </c>
      <c r="D1459" s="52">
        <v>6</v>
      </c>
      <c r="E1459" s="52">
        <v>47915</v>
      </c>
      <c r="F1459" s="53">
        <v>1326.5</v>
      </c>
      <c r="G1459" s="54">
        <v>2.7684441</v>
      </c>
    </row>
    <row r="1460" spans="1:7">
      <c r="A1460" s="51" t="s">
        <v>1186</v>
      </c>
      <c r="B1460" s="51" t="s">
        <v>1589</v>
      </c>
      <c r="C1460" s="51" t="s">
        <v>363</v>
      </c>
      <c r="D1460" s="52">
        <v>719</v>
      </c>
      <c r="E1460" s="52">
        <v>33799</v>
      </c>
      <c r="F1460" s="53">
        <v>2743.7</v>
      </c>
      <c r="G1460" s="54">
        <v>8.1176957999999999</v>
      </c>
    </row>
    <row r="1461" spans="1:7">
      <c r="A1461" s="51" t="s">
        <v>887</v>
      </c>
      <c r="B1461" s="51" t="s">
        <v>1598</v>
      </c>
      <c r="C1461" s="51" t="s">
        <v>363</v>
      </c>
      <c r="D1461" s="52">
        <v>36141</v>
      </c>
      <c r="E1461" s="52">
        <v>672283</v>
      </c>
      <c r="F1461" s="53">
        <v>72290</v>
      </c>
      <c r="G1461" s="54">
        <v>10.752912</v>
      </c>
    </row>
    <row r="1462" spans="1:7">
      <c r="A1462" s="51" t="s">
        <v>1599</v>
      </c>
      <c r="B1462" s="51" t="s">
        <v>1598</v>
      </c>
      <c r="C1462" s="51" t="s">
        <v>360</v>
      </c>
      <c r="D1462" s="52">
        <v>537055</v>
      </c>
      <c r="E1462" s="52">
        <v>14212374</v>
      </c>
      <c r="F1462" s="53">
        <v>1256467</v>
      </c>
      <c r="G1462" s="54">
        <v>8.8406552999999999</v>
      </c>
    </row>
    <row r="1463" spans="1:7">
      <c r="A1463" s="51" t="s">
        <v>1600</v>
      </c>
      <c r="B1463" s="51" t="s">
        <v>1598</v>
      </c>
      <c r="C1463" s="51" t="s">
        <v>365</v>
      </c>
      <c r="D1463" s="52">
        <v>16350</v>
      </c>
      <c r="E1463" s="52">
        <v>420918</v>
      </c>
      <c r="F1463" s="53">
        <v>40736</v>
      </c>
      <c r="G1463" s="54">
        <v>9.6778945000000007</v>
      </c>
    </row>
    <row r="1464" spans="1:7">
      <c r="A1464" s="51" t="s">
        <v>1601</v>
      </c>
      <c r="B1464" s="51" t="s">
        <v>1598</v>
      </c>
      <c r="C1464" s="51" t="s">
        <v>363</v>
      </c>
      <c r="D1464" s="52">
        <v>37918</v>
      </c>
      <c r="E1464" s="52">
        <v>743151</v>
      </c>
      <c r="F1464" s="53">
        <v>88061</v>
      </c>
      <c r="G1464" s="54">
        <v>11.849678000000001</v>
      </c>
    </row>
    <row r="1465" spans="1:7">
      <c r="A1465" s="51" t="s">
        <v>1602</v>
      </c>
      <c r="B1465" s="51" t="s">
        <v>1598</v>
      </c>
      <c r="C1465" s="51" t="s">
        <v>365</v>
      </c>
      <c r="D1465" s="52">
        <v>48028</v>
      </c>
      <c r="E1465" s="52">
        <v>858096</v>
      </c>
      <c r="F1465" s="53">
        <v>101391.2</v>
      </c>
      <c r="G1465" s="54">
        <v>11.815834000000001</v>
      </c>
    </row>
    <row r="1466" spans="1:7">
      <c r="A1466" s="51" t="s">
        <v>1603</v>
      </c>
      <c r="B1466" s="51" t="s">
        <v>1598</v>
      </c>
      <c r="C1466" s="51" t="s">
        <v>365</v>
      </c>
      <c r="D1466" s="52">
        <v>21436</v>
      </c>
      <c r="E1466" s="52">
        <v>677250</v>
      </c>
      <c r="F1466" s="53">
        <v>56824</v>
      </c>
      <c r="G1466" s="54">
        <v>8.3904023999999993</v>
      </c>
    </row>
    <row r="1467" spans="1:7">
      <c r="A1467" s="51" t="s">
        <v>1604</v>
      </c>
      <c r="B1467" s="51" t="s">
        <v>1598</v>
      </c>
      <c r="C1467" s="51" t="s">
        <v>365</v>
      </c>
      <c r="D1467" s="52">
        <v>16351</v>
      </c>
      <c r="E1467" s="52">
        <v>389473</v>
      </c>
      <c r="F1467" s="53">
        <v>35157</v>
      </c>
      <c r="G1467" s="54">
        <v>9.0268131999999994</v>
      </c>
    </row>
    <row r="1468" spans="1:7">
      <c r="A1468" s="51" t="s">
        <v>1605</v>
      </c>
      <c r="B1468" s="51" t="s">
        <v>1598</v>
      </c>
      <c r="C1468" s="51" t="s">
        <v>365</v>
      </c>
      <c r="D1468" s="52">
        <v>13563</v>
      </c>
      <c r="E1468" s="52">
        <v>340551</v>
      </c>
      <c r="F1468" s="53">
        <v>36910.800000000003</v>
      </c>
      <c r="G1468" s="54">
        <v>10.838552999999999</v>
      </c>
    </row>
    <row r="1469" spans="1:7">
      <c r="A1469" s="51" t="s">
        <v>829</v>
      </c>
      <c r="B1469" s="51" t="s">
        <v>1598</v>
      </c>
      <c r="C1469" s="51" t="s">
        <v>360</v>
      </c>
      <c r="D1469" s="52">
        <v>27805</v>
      </c>
      <c r="E1469" s="52">
        <v>658177</v>
      </c>
      <c r="F1469" s="53">
        <v>72151.8</v>
      </c>
      <c r="G1469" s="54">
        <v>10.96237</v>
      </c>
    </row>
    <row r="1470" spans="1:7">
      <c r="A1470" s="51" t="s">
        <v>1095</v>
      </c>
      <c r="B1470" s="51" t="s">
        <v>1598</v>
      </c>
      <c r="C1470" s="51" t="s">
        <v>363</v>
      </c>
      <c r="D1470" s="52">
        <v>31511</v>
      </c>
      <c r="E1470" s="52">
        <v>565342</v>
      </c>
      <c r="F1470" s="53">
        <v>64479.3</v>
      </c>
      <c r="G1470" s="54">
        <v>11.405362</v>
      </c>
    </row>
    <row r="1471" spans="1:7">
      <c r="A1471" s="51" t="s">
        <v>1606</v>
      </c>
      <c r="B1471" s="51" t="s">
        <v>1598</v>
      </c>
      <c r="C1471" s="51" t="s">
        <v>363</v>
      </c>
      <c r="D1471" s="52">
        <v>19472</v>
      </c>
      <c r="E1471" s="52">
        <v>263616</v>
      </c>
      <c r="F1471" s="53">
        <v>37528</v>
      </c>
      <c r="G1471" s="54">
        <v>14.235858</v>
      </c>
    </row>
    <row r="1472" spans="1:7">
      <c r="A1472" s="51" t="s">
        <v>1607</v>
      </c>
      <c r="B1472" s="51" t="s">
        <v>1598</v>
      </c>
      <c r="C1472" s="51" t="s">
        <v>363</v>
      </c>
      <c r="D1472" s="52">
        <v>175598</v>
      </c>
      <c r="E1472" s="52">
        <v>6208712</v>
      </c>
      <c r="F1472" s="53">
        <v>513687</v>
      </c>
      <c r="G1472" s="54">
        <v>8.2736484000000008</v>
      </c>
    </row>
    <row r="1473" spans="1:7">
      <c r="A1473" s="51" t="s">
        <v>1423</v>
      </c>
      <c r="B1473" s="51" t="s">
        <v>1598</v>
      </c>
      <c r="C1473" s="51" t="s">
        <v>363</v>
      </c>
      <c r="D1473" s="52">
        <v>8251</v>
      </c>
      <c r="E1473" s="52">
        <v>132100</v>
      </c>
      <c r="F1473" s="53">
        <v>13241</v>
      </c>
      <c r="G1473" s="54">
        <v>10.023467</v>
      </c>
    </row>
    <row r="1474" spans="1:7">
      <c r="A1474" s="51" t="s">
        <v>1608</v>
      </c>
      <c r="B1474" s="51" t="s">
        <v>1598</v>
      </c>
      <c r="C1474" s="51" t="s">
        <v>363</v>
      </c>
      <c r="D1474" s="52">
        <v>12053</v>
      </c>
      <c r="E1474" s="52">
        <v>339160</v>
      </c>
      <c r="F1474" s="53">
        <v>36084</v>
      </c>
      <c r="G1474" s="54">
        <v>10.639226000000001</v>
      </c>
    </row>
    <row r="1475" spans="1:7">
      <c r="A1475" s="51" t="s">
        <v>1609</v>
      </c>
      <c r="B1475" s="51" t="s">
        <v>1598</v>
      </c>
      <c r="C1475" s="51" t="s">
        <v>363</v>
      </c>
      <c r="D1475" s="52">
        <v>168177</v>
      </c>
      <c r="E1475" s="52">
        <v>3700949</v>
      </c>
      <c r="F1475" s="53">
        <v>411616</v>
      </c>
      <c r="G1475" s="54">
        <v>11.121904000000001</v>
      </c>
    </row>
    <row r="1476" spans="1:7">
      <c r="A1476" s="51" t="s">
        <v>1610</v>
      </c>
      <c r="B1476" s="51" t="s">
        <v>1598</v>
      </c>
      <c r="C1476" s="51" t="s">
        <v>363</v>
      </c>
      <c r="D1476" s="52">
        <v>96310</v>
      </c>
      <c r="E1476" s="52">
        <v>2315170</v>
      </c>
      <c r="F1476" s="53">
        <v>230521.7</v>
      </c>
      <c r="G1476" s="54">
        <v>9.9570095999999992</v>
      </c>
    </row>
    <row r="1477" spans="1:7">
      <c r="A1477" s="51" t="s">
        <v>472</v>
      </c>
      <c r="B1477" s="51" t="s">
        <v>1598</v>
      </c>
      <c r="C1477" s="51" t="s">
        <v>457</v>
      </c>
      <c r="D1477" s="52">
        <v>68</v>
      </c>
      <c r="E1477" s="52">
        <v>580</v>
      </c>
      <c r="F1477" s="53">
        <v>52</v>
      </c>
      <c r="G1477" s="54">
        <v>8.9655172000000007</v>
      </c>
    </row>
    <row r="1478" spans="1:7">
      <c r="A1478" s="51" t="s">
        <v>1611</v>
      </c>
      <c r="B1478" s="51" t="s">
        <v>1598</v>
      </c>
      <c r="C1478" s="51" t="s">
        <v>363</v>
      </c>
      <c r="D1478" s="52">
        <v>57354</v>
      </c>
      <c r="E1478" s="52">
        <v>904749</v>
      </c>
      <c r="F1478" s="53">
        <v>122613</v>
      </c>
      <c r="G1478" s="54">
        <v>13.552156</v>
      </c>
    </row>
    <row r="1479" spans="1:7">
      <c r="A1479" s="51" t="s">
        <v>1612</v>
      </c>
      <c r="B1479" s="51" t="s">
        <v>1598</v>
      </c>
      <c r="C1479" s="51" t="s">
        <v>365</v>
      </c>
      <c r="D1479" s="52">
        <v>6723</v>
      </c>
      <c r="E1479" s="52">
        <v>170520</v>
      </c>
      <c r="F1479" s="53">
        <v>19065.599999999999</v>
      </c>
      <c r="G1479" s="54">
        <v>11.180859</v>
      </c>
    </row>
    <row r="1480" spans="1:7">
      <c r="A1480" s="51" t="s">
        <v>1113</v>
      </c>
      <c r="B1480" s="51" t="s">
        <v>1598</v>
      </c>
      <c r="C1480" s="51" t="s">
        <v>360</v>
      </c>
      <c r="D1480" s="52">
        <v>2539574</v>
      </c>
      <c r="E1480" s="52">
        <v>77691515</v>
      </c>
      <c r="F1480" s="53">
        <v>7095222.2999999998</v>
      </c>
      <c r="G1480" s="54">
        <v>9.1325575000000008</v>
      </c>
    </row>
    <row r="1481" spans="1:7">
      <c r="A1481" s="51" t="s">
        <v>1613</v>
      </c>
      <c r="B1481" s="51" t="s">
        <v>1598</v>
      </c>
      <c r="C1481" s="51" t="s">
        <v>352</v>
      </c>
      <c r="D1481" s="52">
        <v>6626</v>
      </c>
      <c r="E1481" s="52">
        <v>306099</v>
      </c>
      <c r="F1481" s="53">
        <v>29762.3</v>
      </c>
      <c r="G1481" s="54">
        <v>9.7230960999999994</v>
      </c>
    </row>
    <row r="1482" spans="1:7">
      <c r="A1482" s="51" t="s">
        <v>1614</v>
      </c>
      <c r="B1482" s="51" t="s">
        <v>1615</v>
      </c>
      <c r="C1482" s="51" t="s">
        <v>365</v>
      </c>
      <c r="D1482" s="52">
        <v>21352</v>
      </c>
      <c r="E1482" s="52">
        <v>310326</v>
      </c>
      <c r="F1482" s="53">
        <v>44013.2</v>
      </c>
      <c r="G1482" s="54">
        <v>14.182892000000001</v>
      </c>
    </row>
    <row r="1483" spans="1:7">
      <c r="A1483" s="51" t="s">
        <v>1616</v>
      </c>
      <c r="B1483" s="51" t="s">
        <v>1615</v>
      </c>
      <c r="C1483" s="51" t="s">
        <v>360</v>
      </c>
      <c r="D1483" s="52">
        <v>267602</v>
      </c>
      <c r="E1483" s="52">
        <v>4040763</v>
      </c>
      <c r="F1483" s="53">
        <v>662296</v>
      </c>
      <c r="G1483" s="54">
        <v>16.390370000000001</v>
      </c>
    </row>
    <row r="1484" spans="1:7">
      <c r="A1484" s="51" t="s">
        <v>464</v>
      </c>
      <c r="B1484" s="51" t="s">
        <v>1615</v>
      </c>
      <c r="C1484" s="51" t="s">
        <v>457</v>
      </c>
      <c r="D1484" s="52">
        <v>6</v>
      </c>
      <c r="E1484" s="52">
        <v>4726</v>
      </c>
      <c r="F1484" s="53">
        <v>830.5</v>
      </c>
      <c r="G1484" s="54">
        <v>17.573</v>
      </c>
    </row>
    <row r="1485" spans="1:7">
      <c r="A1485" s="51" t="s">
        <v>472</v>
      </c>
      <c r="B1485" s="51" t="s">
        <v>1615</v>
      </c>
      <c r="C1485" s="51" t="s">
        <v>457</v>
      </c>
      <c r="D1485" s="52">
        <v>1588</v>
      </c>
      <c r="E1485" s="52">
        <v>9240</v>
      </c>
      <c r="F1485" s="53">
        <v>1705.5</v>
      </c>
      <c r="G1485" s="54">
        <v>18.457792000000001</v>
      </c>
    </row>
    <row r="1486" spans="1:7">
      <c r="A1486" s="51" t="s">
        <v>475</v>
      </c>
      <c r="B1486" s="51" t="s">
        <v>1615</v>
      </c>
      <c r="C1486" s="51" t="s">
        <v>457</v>
      </c>
      <c r="D1486" s="52">
        <v>348</v>
      </c>
      <c r="E1486" s="52">
        <v>2359</v>
      </c>
      <c r="F1486" s="53">
        <v>371.5</v>
      </c>
      <c r="G1486" s="54">
        <v>15.748198</v>
      </c>
    </row>
    <row r="1487" spans="1:7">
      <c r="A1487" s="51" t="s">
        <v>477</v>
      </c>
      <c r="B1487" s="51" t="s">
        <v>1615</v>
      </c>
      <c r="C1487" s="51" t="s">
        <v>457</v>
      </c>
      <c r="D1487" s="52">
        <v>740</v>
      </c>
      <c r="E1487" s="52">
        <v>4985</v>
      </c>
      <c r="F1487" s="53">
        <v>1053.5</v>
      </c>
      <c r="G1487" s="54">
        <v>21.133400000000002</v>
      </c>
    </row>
    <row r="1488" spans="1:7">
      <c r="A1488" s="51" t="s">
        <v>478</v>
      </c>
      <c r="B1488" s="51" t="s">
        <v>1615</v>
      </c>
      <c r="C1488" s="51" t="s">
        <v>457</v>
      </c>
      <c r="D1488" s="52">
        <v>2</v>
      </c>
      <c r="E1488" s="52">
        <v>2500</v>
      </c>
      <c r="F1488" s="53">
        <v>673.1</v>
      </c>
      <c r="G1488" s="54">
        <v>26.923999999999999</v>
      </c>
    </row>
    <row r="1489" spans="1:7">
      <c r="A1489" s="51" t="s">
        <v>1617</v>
      </c>
      <c r="B1489" s="51" t="s">
        <v>1615</v>
      </c>
      <c r="C1489" s="51" t="s">
        <v>363</v>
      </c>
      <c r="D1489" s="52">
        <v>39874</v>
      </c>
      <c r="E1489" s="52">
        <v>452515</v>
      </c>
      <c r="F1489" s="53">
        <v>75609.2</v>
      </c>
      <c r="G1489" s="54">
        <v>16.708662</v>
      </c>
    </row>
    <row r="1490" spans="1:7">
      <c r="A1490" s="51" t="s">
        <v>483</v>
      </c>
      <c r="B1490" s="51" t="s">
        <v>1615</v>
      </c>
      <c r="C1490" s="51" t="s">
        <v>457</v>
      </c>
      <c r="D1490" s="52">
        <v>1</v>
      </c>
      <c r="E1490" s="52">
        <v>1</v>
      </c>
      <c r="F1490" s="53">
        <v>0.2</v>
      </c>
      <c r="G1490" s="54">
        <v>20</v>
      </c>
    </row>
    <row r="1491" spans="1:7">
      <c r="A1491" s="51" t="s">
        <v>1618</v>
      </c>
      <c r="B1491" s="51" t="s">
        <v>1615</v>
      </c>
      <c r="C1491" s="51" t="s">
        <v>363</v>
      </c>
      <c r="D1491" s="52">
        <v>11711</v>
      </c>
      <c r="E1491" s="52">
        <v>73165</v>
      </c>
      <c r="F1491" s="53">
        <v>16855</v>
      </c>
      <c r="G1491" s="54">
        <v>23.036971000000001</v>
      </c>
    </row>
    <row r="1492" spans="1:7">
      <c r="A1492" s="51" t="s">
        <v>693</v>
      </c>
      <c r="B1492" s="51" t="s">
        <v>1619</v>
      </c>
      <c r="C1492" s="51" t="s">
        <v>360</v>
      </c>
      <c r="D1492" s="52">
        <v>259195</v>
      </c>
      <c r="E1492" s="52">
        <v>5461617</v>
      </c>
      <c r="F1492" s="53">
        <v>536102.80000000005</v>
      </c>
      <c r="G1492" s="54">
        <v>9.8158256000000002</v>
      </c>
    </row>
    <row r="1493" spans="1:7">
      <c r="A1493" s="51" t="s">
        <v>1620</v>
      </c>
      <c r="B1493" s="51" t="s">
        <v>1619</v>
      </c>
      <c r="C1493" s="51" t="s">
        <v>363</v>
      </c>
      <c r="D1493" s="52">
        <v>14817</v>
      </c>
      <c r="E1493" s="52">
        <v>560250</v>
      </c>
      <c r="F1493" s="53">
        <v>40576</v>
      </c>
      <c r="G1493" s="54">
        <v>7.2424809999999997</v>
      </c>
    </row>
    <row r="1494" spans="1:7">
      <c r="A1494" s="51" t="s">
        <v>1621</v>
      </c>
      <c r="B1494" s="51" t="s">
        <v>1619</v>
      </c>
      <c r="C1494" s="51" t="s">
        <v>363</v>
      </c>
      <c r="D1494" s="52">
        <v>9584</v>
      </c>
      <c r="E1494" s="52">
        <v>564959</v>
      </c>
      <c r="F1494" s="53">
        <v>39045.300000000003</v>
      </c>
      <c r="G1494" s="54">
        <v>6.9111741000000002</v>
      </c>
    </row>
    <row r="1495" spans="1:7">
      <c r="A1495" s="51" t="s">
        <v>1267</v>
      </c>
      <c r="B1495" s="51" t="s">
        <v>1619</v>
      </c>
      <c r="C1495" s="51" t="s">
        <v>420</v>
      </c>
      <c r="D1495" s="52">
        <v>10</v>
      </c>
      <c r="E1495" s="52">
        <v>2800688</v>
      </c>
      <c r="F1495" s="53">
        <v>48534.400000000001</v>
      </c>
      <c r="G1495" s="54">
        <v>1.7329456000000001</v>
      </c>
    </row>
    <row r="1496" spans="1:7">
      <c r="A1496" s="51" t="s">
        <v>1622</v>
      </c>
      <c r="B1496" s="51" t="s">
        <v>1619</v>
      </c>
      <c r="C1496" s="51" t="s">
        <v>365</v>
      </c>
      <c r="D1496" s="52">
        <v>10473</v>
      </c>
      <c r="E1496" s="52">
        <v>252470</v>
      </c>
      <c r="F1496" s="53">
        <v>25365.7</v>
      </c>
      <c r="G1496" s="54">
        <v>10.047015</v>
      </c>
    </row>
    <row r="1497" spans="1:7">
      <c r="A1497" s="51" t="s">
        <v>1623</v>
      </c>
      <c r="B1497" s="51" t="s">
        <v>1619</v>
      </c>
      <c r="C1497" s="51" t="s">
        <v>365</v>
      </c>
      <c r="D1497" s="52">
        <v>10243</v>
      </c>
      <c r="E1497" s="52">
        <v>198818</v>
      </c>
      <c r="F1497" s="53">
        <v>16800.3</v>
      </c>
      <c r="G1497" s="54">
        <v>8.4500899999999994</v>
      </c>
    </row>
    <row r="1498" spans="1:7">
      <c r="A1498" s="51" t="s">
        <v>1624</v>
      </c>
      <c r="B1498" s="51" t="s">
        <v>1619</v>
      </c>
      <c r="C1498" s="51" t="s">
        <v>365</v>
      </c>
      <c r="D1498" s="52">
        <v>11835</v>
      </c>
      <c r="E1498" s="52">
        <v>310043</v>
      </c>
      <c r="F1498" s="53">
        <v>23083</v>
      </c>
      <c r="G1498" s="54">
        <v>7.4450963000000003</v>
      </c>
    </row>
    <row r="1499" spans="1:7">
      <c r="A1499" s="51" t="s">
        <v>1625</v>
      </c>
      <c r="B1499" s="51" t="s">
        <v>1619</v>
      </c>
      <c r="C1499" s="51" t="s">
        <v>365</v>
      </c>
      <c r="D1499" s="52">
        <v>25613</v>
      </c>
      <c r="E1499" s="52">
        <v>906062</v>
      </c>
      <c r="F1499" s="53">
        <v>71536</v>
      </c>
      <c r="G1499" s="54">
        <v>7.8952654000000004</v>
      </c>
    </row>
    <row r="1500" spans="1:7">
      <c r="A1500" s="51" t="s">
        <v>1626</v>
      </c>
      <c r="B1500" s="51" t="s">
        <v>1619</v>
      </c>
      <c r="C1500" s="51" t="s">
        <v>365</v>
      </c>
      <c r="D1500" s="52">
        <v>477577</v>
      </c>
      <c r="E1500" s="52">
        <v>8721077</v>
      </c>
      <c r="F1500" s="53">
        <v>931769</v>
      </c>
      <c r="G1500" s="54">
        <v>10.684105000000001</v>
      </c>
    </row>
    <row r="1501" spans="1:7">
      <c r="A1501" s="51" t="s">
        <v>1627</v>
      </c>
      <c r="B1501" s="51" t="s">
        <v>1619</v>
      </c>
      <c r="C1501" s="51" t="s">
        <v>365</v>
      </c>
      <c r="D1501" s="52">
        <v>182526</v>
      </c>
      <c r="E1501" s="52">
        <v>4602749</v>
      </c>
      <c r="F1501" s="53">
        <v>370590.4</v>
      </c>
      <c r="G1501" s="54">
        <v>8.0515013999999994</v>
      </c>
    </row>
    <row r="1502" spans="1:7">
      <c r="A1502" s="51" t="s">
        <v>1277</v>
      </c>
      <c r="B1502" s="51" t="s">
        <v>1619</v>
      </c>
      <c r="C1502" s="51" t="s">
        <v>363</v>
      </c>
      <c r="D1502" s="52">
        <v>5872</v>
      </c>
      <c r="E1502" s="52">
        <v>353890</v>
      </c>
      <c r="F1502" s="53">
        <v>31639.7</v>
      </c>
      <c r="G1502" s="54">
        <v>8.9405465</v>
      </c>
    </row>
    <row r="1503" spans="1:7">
      <c r="A1503" s="51" t="s">
        <v>1628</v>
      </c>
      <c r="B1503" s="51" t="s">
        <v>1619</v>
      </c>
      <c r="C1503" s="51" t="s">
        <v>363</v>
      </c>
      <c r="D1503" s="52">
        <v>15581</v>
      </c>
      <c r="E1503" s="52">
        <v>277793</v>
      </c>
      <c r="F1503" s="53">
        <v>19970.7</v>
      </c>
      <c r="G1503" s="54">
        <v>7.1890580000000002</v>
      </c>
    </row>
    <row r="1504" spans="1:7">
      <c r="A1504" s="51" t="s">
        <v>698</v>
      </c>
      <c r="B1504" s="51" t="s">
        <v>1619</v>
      </c>
      <c r="C1504" s="51" t="s">
        <v>363</v>
      </c>
      <c r="D1504" s="52">
        <v>41665</v>
      </c>
      <c r="E1504" s="52">
        <v>939315</v>
      </c>
      <c r="F1504" s="53">
        <v>77288.7</v>
      </c>
      <c r="G1504" s="54">
        <v>8.2281981999999996</v>
      </c>
    </row>
    <row r="1505" spans="1:7">
      <c r="A1505" s="51" t="s">
        <v>699</v>
      </c>
      <c r="B1505" s="51" t="s">
        <v>1619</v>
      </c>
      <c r="C1505" s="51" t="s">
        <v>363</v>
      </c>
      <c r="D1505" s="52">
        <v>90</v>
      </c>
      <c r="E1505" s="52">
        <v>2867</v>
      </c>
      <c r="F1505" s="53">
        <v>242.7</v>
      </c>
      <c r="G1505" s="54">
        <v>8.4652946999999994</v>
      </c>
    </row>
    <row r="1506" spans="1:7">
      <c r="A1506" s="51" t="s">
        <v>1629</v>
      </c>
      <c r="B1506" s="51" t="s">
        <v>1619</v>
      </c>
      <c r="C1506" s="51" t="s">
        <v>363</v>
      </c>
      <c r="D1506" s="52">
        <v>10299</v>
      </c>
      <c r="E1506" s="52">
        <v>248817</v>
      </c>
      <c r="F1506" s="53">
        <v>23282</v>
      </c>
      <c r="G1506" s="54">
        <v>9.3570776999999996</v>
      </c>
    </row>
    <row r="1507" spans="1:7">
      <c r="A1507" s="51" t="s">
        <v>1630</v>
      </c>
      <c r="B1507" s="51" t="s">
        <v>1619</v>
      </c>
      <c r="C1507" s="51" t="s">
        <v>363</v>
      </c>
      <c r="D1507" s="52">
        <v>10328</v>
      </c>
      <c r="E1507" s="52">
        <v>220295</v>
      </c>
      <c r="F1507" s="53">
        <v>13862.1</v>
      </c>
      <c r="G1507" s="54">
        <v>6.2925168999999999</v>
      </c>
    </row>
    <row r="1508" spans="1:7">
      <c r="A1508" s="51" t="s">
        <v>702</v>
      </c>
      <c r="B1508" s="51" t="s">
        <v>1619</v>
      </c>
      <c r="C1508" s="51" t="s">
        <v>363</v>
      </c>
      <c r="D1508" s="52">
        <v>14</v>
      </c>
      <c r="E1508" s="52">
        <v>123</v>
      </c>
      <c r="F1508" s="53">
        <v>15</v>
      </c>
      <c r="G1508" s="54">
        <v>12.195122</v>
      </c>
    </row>
    <row r="1509" spans="1:7">
      <c r="A1509" s="51" t="s">
        <v>1631</v>
      </c>
      <c r="B1509" s="51" t="s">
        <v>1619</v>
      </c>
      <c r="C1509" s="51" t="s">
        <v>363</v>
      </c>
      <c r="D1509" s="52">
        <v>15293</v>
      </c>
      <c r="E1509" s="52">
        <v>212087</v>
      </c>
      <c r="F1509" s="53">
        <v>31777</v>
      </c>
      <c r="G1509" s="54">
        <v>14.983002000000001</v>
      </c>
    </row>
    <row r="1510" spans="1:7">
      <c r="A1510" s="51" t="s">
        <v>1632</v>
      </c>
      <c r="B1510" s="51" t="s">
        <v>1619</v>
      </c>
      <c r="C1510" s="51" t="s">
        <v>460</v>
      </c>
      <c r="D1510" s="52">
        <v>361114</v>
      </c>
      <c r="E1510" s="52">
        <v>6446946</v>
      </c>
      <c r="F1510" s="53">
        <v>611810</v>
      </c>
      <c r="G1510" s="54">
        <v>9.4899196999999997</v>
      </c>
    </row>
    <row r="1511" spans="1:7">
      <c r="A1511" s="51" t="s">
        <v>1633</v>
      </c>
      <c r="B1511" s="51" t="s">
        <v>1619</v>
      </c>
      <c r="C1511" s="51" t="s">
        <v>460</v>
      </c>
      <c r="D1511" s="52">
        <v>55342</v>
      </c>
      <c r="E1511" s="52">
        <v>1739433</v>
      </c>
      <c r="F1511" s="53">
        <v>127865</v>
      </c>
      <c r="G1511" s="54">
        <v>7.3509586000000002</v>
      </c>
    </row>
    <row r="1512" spans="1:7">
      <c r="A1512" s="51" t="s">
        <v>1634</v>
      </c>
      <c r="B1512" s="51" t="s">
        <v>1619</v>
      </c>
      <c r="C1512" s="51" t="s">
        <v>460</v>
      </c>
      <c r="D1512" s="52">
        <v>47737</v>
      </c>
      <c r="E1512" s="52">
        <v>1939221</v>
      </c>
      <c r="F1512" s="53">
        <v>66362.399999999994</v>
      </c>
      <c r="G1512" s="54">
        <v>3.4221164000000002</v>
      </c>
    </row>
    <row r="1513" spans="1:7">
      <c r="A1513" s="51" t="s">
        <v>1635</v>
      </c>
      <c r="B1513" s="51" t="s">
        <v>1619</v>
      </c>
      <c r="C1513" s="51" t="s">
        <v>460</v>
      </c>
      <c r="D1513" s="52">
        <v>33047</v>
      </c>
      <c r="E1513" s="52">
        <v>643821</v>
      </c>
      <c r="F1513" s="53">
        <v>65322.7</v>
      </c>
      <c r="G1513" s="54">
        <v>10.146096999999999</v>
      </c>
    </row>
    <row r="1514" spans="1:7">
      <c r="A1514" s="51" t="s">
        <v>1636</v>
      </c>
      <c r="B1514" s="51" t="s">
        <v>1619</v>
      </c>
      <c r="C1514" s="51" t="s">
        <v>460</v>
      </c>
      <c r="D1514" s="52">
        <v>216390</v>
      </c>
      <c r="E1514" s="52">
        <v>4473919</v>
      </c>
      <c r="F1514" s="53">
        <v>366059</v>
      </c>
      <c r="G1514" s="54">
        <v>8.1820658999999996</v>
      </c>
    </row>
    <row r="1515" spans="1:7">
      <c r="A1515" s="51" t="s">
        <v>1637</v>
      </c>
      <c r="B1515" s="51" t="s">
        <v>1619</v>
      </c>
      <c r="C1515" s="51" t="s">
        <v>460</v>
      </c>
      <c r="D1515" s="52">
        <v>52083</v>
      </c>
      <c r="E1515" s="52">
        <v>4343568</v>
      </c>
      <c r="F1515" s="53">
        <v>244855</v>
      </c>
      <c r="G1515" s="54">
        <v>5.6371858000000001</v>
      </c>
    </row>
    <row r="1516" spans="1:7">
      <c r="A1516" s="51" t="s">
        <v>1638</v>
      </c>
      <c r="B1516" s="51" t="s">
        <v>1619</v>
      </c>
      <c r="C1516" s="51" t="s">
        <v>460</v>
      </c>
      <c r="D1516" s="52">
        <v>16485</v>
      </c>
      <c r="E1516" s="52">
        <v>1094868</v>
      </c>
      <c r="F1516" s="53">
        <v>32777</v>
      </c>
      <c r="G1516" s="54">
        <v>2.9936942000000002</v>
      </c>
    </row>
    <row r="1517" spans="1:7">
      <c r="A1517" s="51" t="s">
        <v>1639</v>
      </c>
      <c r="B1517" s="51" t="s">
        <v>1619</v>
      </c>
      <c r="C1517" s="51" t="s">
        <v>460</v>
      </c>
      <c r="D1517" s="52">
        <v>28162</v>
      </c>
      <c r="E1517" s="52">
        <v>1038311</v>
      </c>
      <c r="F1517" s="53">
        <v>82663</v>
      </c>
      <c r="G1517" s="54">
        <v>7.9612948000000001</v>
      </c>
    </row>
    <row r="1518" spans="1:7">
      <c r="A1518" s="51" t="s">
        <v>1640</v>
      </c>
      <c r="B1518" s="51" t="s">
        <v>1619</v>
      </c>
      <c r="C1518" s="51" t="s">
        <v>460</v>
      </c>
      <c r="D1518" s="52">
        <v>43562</v>
      </c>
      <c r="E1518" s="52">
        <v>899577</v>
      </c>
      <c r="F1518" s="53">
        <v>100373.9</v>
      </c>
      <c r="G1518" s="54">
        <v>11.1579</v>
      </c>
    </row>
    <row r="1519" spans="1:7">
      <c r="A1519" s="51" t="s">
        <v>1641</v>
      </c>
      <c r="B1519" s="51" t="s">
        <v>1619</v>
      </c>
      <c r="C1519" s="51" t="s">
        <v>460</v>
      </c>
      <c r="D1519" s="52">
        <v>20240</v>
      </c>
      <c r="E1519" s="52">
        <v>380071</v>
      </c>
      <c r="F1519" s="53">
        <v>37589.699999999997</v>
      </c>
      <c r="G1519" s="54">
        <v>9.8901783999999999</v>
      </c>
    </row>
    <row r="1520" spans="1:7">
      <c r="A1520" s="51" t="s">
        <v>1642</v>
      </c>
      <c r="B1520" s="51" t="s">
        <v>1619</v>
      </c>
      <c r="C1520" s="51" t="s">
        <v>460</v>
      </c>
      <c r="D1520" s="52">
        <v>13432</v>
      </c>
      <c r="E1520" s="52">
        <v>419236</v>
      </c>
      <c r="F1520" s="53">
        <v>34727.199999999997</v>
      </c>
      <c r="G1520" s="54">
        <v>8.2834488999999998</v>
      </c>
    </row>
    <row r="1521" spans="1:7">
      <c r="A1521" s="51" t="s">
        <v>1643</v>
      </c>
      <c r="B1521" s="51" t="s">
        <v>1619</v>
      </c>
      <c r="C1521" s="51" t="s">
        <v>460</v>
      </c>
      <c r="D1521" s="52">
        <v>33208</v>
      </c>
      <c r="E1521" s="52">
        <v>929778</v>
      </c>
      <c r="F1521" s="53">
        <v>73423.399999999994</v>
      </c>
      <c r="G1521" s="54">
        <v>7.8968743000000003</v>
      </c>
    </row>
    <row r="1522" spans="1:7">
      <c r="A1522" s="51" t="s">
        <v>1644</v>
      </c>
      <c r="B1522" s="51" t="s">
        <v>1619</v>
      </c>
      <c r="C1522" s="51" t="s">
        <v>460</v>
      </c>
      <c r="D1522" s="52">
        <v>21410</v>
      </c>
      <c r="E1522" s="52">
        <v>598987</v>
      </c>
      <c r="F1522" s="53">
        <v>46271.1</v>
      </c>
      <c r="G1522" s="54">
        <v>7.7248922000000002</v>
      </c>
    </row>
    <row r="1523" spans="1:7">
      <c r="A1523" s="51" t="s">
        <v>1645</v>
      </c>
      <c r="B1523" s="51" t="s">
        <v>1619</v>
      </c>
      <c r="C1523" s="51" t="s">
        <v>460</v>
      </c>
      <c r="D1523" s="52">
        <v>9448</v>
      </c>
      <c r="E1523" s="52">
        <v>505718</v>
      </c>
      <c r="F1523" s="53">
        <v>30702</v>
      </c>
      <c r="G1523" s="54">
        <v>6.0709723999999996</v>
      </c>
    </row>
    <row r="1524" spans="1:7">
      <c r="A1524" s="51" t="s">
        <v>1646</v>
      </c>
      <c r="B1524" s="51" t="s">
        <v>1619</v>
      </c>
      <c r="C1524" s="51" t="s">
        <v>460</v>
      </c>
      <c r="D1524" s="52">
        <v>1</v>
      </c>
      <c r="E1524" s="52">
        <v>221717</v>
      </c>
      <c r="F1524" s="53">
        <v>11424</v>
      </c>
      <c r="G1524" s="54">
        <v>5.1525141999999997</v>
      </c>
    </row>
    <row r="1525" spans="1:7">
      <c r="A1525" s="51" t="s">
        <v>1647</v>
      </c>
      <c r="B1525" s="51" t="s">
        <v>1619</v>
      </c>
      <c r="C1525" s="51" t="s">
        <v>460</v>
      </c>
      <c r="D1525" s="52">
        <v>52228</v>
      </c>
      <c r="E1525" s="52">
        <v>4986438</v>
      </c>
      <c r="F1525" s="53">
        <v>209777</v>
      </c>
      <c r="G1525" s="54">
        <v>4.2069508999999998</v>
      </c>
    </row>
    <row r="1526" spans="1:7">
      <c r="A1526" s="51" t="s">
        <v>1648</v>
      </c>
      <c r="B1526" s="51" t="s">
        <v>1619</v>
      </c>
      <c r="C1526" s="51" t="s">
        <v>460</v>
      </c>
      <c r="D1526" s="52">
        <v>17868</v>
      </c>
      <c r="E1526" s="52">
        <v>292274</v>
      </c>
      <c r="F1526" s="53">
        <v>23966.9</v>
      </c>
      <c r="G1526" s="54">
        <v>8.2001477999999999</v>
      </c>
    </row>
    <row r="1527" spans="1:7">
      <c r="A1527" s="51" t="s">
        <v>1649</v>
      </c>
      <c r="B1527" s="51" t="s">
        <v>1619</v>
      </c>
      <c r="C1527" s="51" t="s">
        <v>460</v>
      </c>
      <c r="D1527" s="52">
        <v>34640</v>
      </c>
      <c r="E1527" s="52">
        <v>656508</v>
      </c>
      <c r="F1527" s="53">
        <v>67790</v>
      </c>
      <c r="G1527" s="54">
        <v>10.325844999999999</v>
      </c>
    </row>
    <row r="1528" spans="1:7">
      <c r="A1528" s="51" t="s">
        <v>511</v>
      </c>
      <c r="B1528" s="51" t="s">
        <v>1619</v>
      </c>
      <c r="C1528" s="51" t="s">
        <v>360</v>
      </c>
      <c r="D1528" s="52">
        <v>133542</v>
      </c>
      <c r="E1528" s="52">
        <v>4065151</v>
      </c>
      <c r="F1528" s="53">
        <v>322710.59999999998</v>
      </c>
      <c r="G1528" s="54">
        <v>7.9384652999999998</v>
      </c>
    </row>
    <row r="1529" spans="1:7">
      <c r="A1529" s="51" t="s">
        <v>1650</v>
      </c>
      <c r="B1529" s="51" t="s">
        <v>1619</v>
      </c>
      <c r="C1529" s="51" t="s">
        <v>363</v>
      </c>
      <c r="D1529" s="52">
        <v>34214</v>
      </c>
      <c r="E1529" s="52">
        <v>587002</v>
      </c>
      <c r="F1529" s="53">
        <v>58796.5</v>
      </c>
      <c r="G1529" s="54">
        <v>10.016405000000001</v>
      </c>
    </row>
    <row r="1530" spans="1:7">
      <c r="A1530" s="51" t="s">
        <v>1651</v>
      </c>
      <c r="B1530" s="51" t="s">
        <v>1619</v>
      </c>
      <c r="C1530" s="51" t="s">
        <v>360</v>
      </c>
      <c r="D1530" s="52">
        <v>1181469</v>
      </c>
      <c r="E1530" s="52">
        <v>20088222</v>
      </c>
      <c r="F1530" s="53">
        <v>2097310.1</v>
      </c>
      <c r="G1530" s="54">
        <v>10.440496</v>
      </c>
    </row>
    <row r="1531" spans="1:7">
      <c r="A1531" s="51" t="s">
        <v>472</v>
      </c>
      <c r="B1531" s="51" t="s">
        <v>1619</v>
      </c>
      <c r="C1531" s="51" t="s">
        <v>457</v>
      </c>
      <c r="D1531" s="52">
        <v>99</v>
      </c>
      <c r="E1531" s="52">
        <v>593</v>
      </c>
      <c r="F1531" s="53">
        <v>75.900000000000006</v>
      </c>
      <c r="G1531" s="54">
        <v>12.799325</v>
      </c>
    </row>
    <row r="1532" spans="1:7">
      <c r="A1532" s="51" t="s">
        <v>1652</v>
      </c>
      <c r="B1532" s="51" t="s">
        <v>1619</v>
      </c>
      <c r="C1532" s="51" t="s">
        <v>460</v>
      </c>
      <c r="D1532" s="52">
        <v>12624</v>
      </c>
      <c r="E1532" s="52">
        <v>221282</v>
      </c>
      <c r="F1532" s="53">
        <v>18181</v>
      </c>
      <c r="G1532" s="54">
        <v>8.2162127999999992</v>
      </c>
    </row>
    <row r="1533" spans="1:7">
      <c r="A1533" s="51" t="s">
        <v>1653</v>
      </c>
      <c r="B1533" s="51" t="s">
        <v>1654</v>
      </c>
      <c r="C1533" s="51" t="s">
        <v>363</v>
      </c>
      <c r="D1533" s="52">
        <v>37989</v>
      </c>
      <c r="E1533" s="52">
        <v>531662</v>
      </c>
      <c r="F1533" s="53">
        <v>70708</v>
      </c>
      <c r="G1533" s="54">
        <v>13.299427</v>
      </c>
    </row>
    <row r="1534" spans="1:7">
      <c r="A1534" s="51" t="s">
        <v>1655</v>
      </c>
      <c r="B1534" s="51" t="s">
        <v>1654</v>
      </c>
      <c r="C1534" s="51" t="s">
        <v>365</v>
      </c>
      <c r="D1534" s="52">
        <v>2039</v>
      </c>
      <c r="E1534" s="52">
        <v>36462</v>
      </c>
      <c r="F1534" s="53">
        <v>3831.8</v>
      </c>
      <c r="G1534" s="54">
        <v>10.509022999999999</v>
      </c>
    </row>
    <row r="1535" spans="1:7">
      <c r="A1535" s="51" t="s">
        <v>1656</v>
      </c>
      <c r="B1535" s="51" t="s">
        <v>1654</v>
      </c>
      <c r="C1535" s="51" t="s">
        <v>363</v>
      </c>
      <c r="D1535" s="52">
        <v>18982</v>
      </c>
      <c r="E1535" s="52">
        <v>325103</v>
      </c>
      <c r="F1535" s="53">
        <v>37102</v>
      </c>
      <c r="G1535" s="54">
        <v>11.412383</v>
      </c>
    </row>
    <row r="1536" spans="1:7">
      <c r="A1536" s="51" t="s">
        <v>1657</v>
      </c>
      <c r="B1536" s="51" t="s">
        <v>1654</v>
      </c>
      <c r="C1536" s="51" t="s">
        <v>365</v>
      </c>
      <c r="D1536" s="52">
        <v>1851</v>
      </c>
      <c r="E1536" s="52">
        <v>32920</v>
      </c>
      <c r="F1536" s="53">
        <v>3611.6</v>
      </c>
      <c r="G1536" s="54">
        <v>10.970838000000001</v>
      </c>
    </row>
    <row r="1537" spans="1:7">
      <c r="A1537" s="51" t="s">
        <v>1658</v>
      </c>
      <c r="B1537" s="51" t="s">
        <v>1654</v>
      </c>
      <c r="C1537" s="51" t="s">
        <v>365</v>
      </c>
      <c r="D1537" s="52">
        <v>6610</v>
      </c>
      <c r="E1537" s="52">
        <v>106896</v>
      </c>
      <c r="F1537" s="53">
        <v>11316.6</v>
      </c>
      <c r="G1537" s="54">
        <v>10.586551</v>
      </c>
    </row>
    <row r="1538" spans="1:7">
      <c r="A1538" s="51" t="s">
        <v>1659</v>
      </c>
      <c r="B1538" s="51" t="s">
        <v>1654</v>
      </c>
      <c r="C1538" s="51" t="s">
        <v>365</v>
      </c>
      <c r="D1538" s="52">
        <v>2772</v>
      </c>
      <c r="E1538" s="52">
        <v>53321</v>
      </c>
      <c r="F1538" s="53">
        <v>6073.5</v>
      </c>
      <c r="G1538" s="54">
        <v>11.390447</v>
      </c>
    </row>
    <row r="1539" spans="1:7">
      <c r="A1539" s="51" t="s">
        <v>1660</v>
      </c>
      <c r="B1539" s="51" t="s">
        <v>1654</v>
      </c>
      <c r="C1539" s="51" t="s">
        <v>365</v>
      </c>
      <c r="D1539" s="52">
        <v>1794</v>
      </c>
      <c r="E1539" s="52">
        <v>42523</v>
      </c>
      <c r="F1539" s="53">
        <v>3812</v>
      </c>
      <c r="G1539" s="54">
        <v>8.9645603999999999</v>
      </c>
    </row>
    <row r="1540" spans="1:7">
      <c r="A1540" s="51" t="s">
        <v>1661</v>
      </c>
      <c r="B1540" s="51" t="s">
        <v>1654</v>
      </c>
      <c r="C1540" s="51" t="s">
        <v>365</v>
      </c>
      <c r="D1540" s="52">
        <v>2884</v>
      </c>
      <c r="E1540" s="52">
        <v>73375</v>
      </c>
      <c r="F1540" s="53">
        <v>7005.1</v>
      </c>
      <c r="G1540" s="54">
        <v>9.5469846999999994</v>
      </c>
    </row>
    <row r="1541" spans="1:7">
      <c r="A1541" s="51" t="s">
        <v>1662</v>
      </c>
      <c r="B1541" s="51" t="s">
        <v>1654</v>
      </c>
      <c r="C1541" s="51" t="s">
        <v>365</v>
      </c>
      <c r="D1541" s="52">
        <v>1116</v>
      </c>
      <c r="E1541" s="52">
        <v>17734</v>
      </c>
      <c r="F1541" s="53">
        <v>1954</v>
      </c>
      <c r="G1541" s="54">
        <v>11.018383</v>
      </c>
    </row>
    <row r="1542" spans="1:7">
      <c r="A1542" s="51" t="s">
        <v>1663</v>
      </c>
      <c r="B1542" s="51" t="s">
        <v>1654</v>
      </c>
      <c r="C1542" s="51" t="s">
        <v>365</v>
      </c>
      <c r="D1542" s="52">
        <v>1557</v>
      </c>
      <c r="E1542" s="52">
        <v>29829</v>
      </c>
      <c r="F1542" s="53">
        <v>3056.3</v>
      </c>
      <c r="G1542" s="54">
        <v>10.246069</v>
      </c>
    </row>
    <row r="1543" spans="1:7">
      <c r="A1543" s="51" t="s">
        <v>1664</v>
      </c>
      <c r="B1543" s="51" t="s">
        <v>1654</v>
      </c>
      <c r="C1543" s="51" t="s">
        <v>365</v>
      </c>
      <c r="D1543" s="52">
        <v>4684</v>
      </c>
      <c r="E1543" s="52">
        <v>65686</v>
      </c>
      <c r="F1543" s="53">
        <v>7449.7</v>
      </c>
      <c r="G1543" s="54">
        <v>11.341381999999999</v>
      </c>
    </row>
    <row r="1544" spans="1:7">
      <c r="A1544" s="51" t="s">
        <v>1665</v>
      </c>
      <c r="B1544" s="51" t="s">
        <v>1654</v>
      </c>
      <c r="C1544" s="51" t="s">
        <v>365</v>
      </c>
      <c r="D1544" s="52">
        <v>15647</v>
      </c>
      <c r="E1544" s="52">
        <v>504912</v>
      </c>
      <c r="F1544" s="53">
        <v>42877.8</v>
      </c>
      <c r="G1544" s="54">
        <v>8.4921333000000008</v>
      </c>
    </row>
    <row r="1545" spans="1:7">
      <c r="A1545" s="51" t="s">
        <v>1666</v>
      </c>
      <c r="B1545" s="51" t="s">
        <v>1654</v>
      </c>
      <c r="C1545" s="51" t="s">
        <v>365</v>
      </c>
      <c r="D1545" s="52">
        <v>1769</v>
      </c>
      <c r="E1545" s="52">
        <v>26831</v>
      </c>
      <c r="F1545" s="53">
        <v>3108.3</v>
      </c>
      <c r="G1545" s="54">
        <v>11.584733999999999</v>
      </c>
    </row>
    <row r="1546" spans="1:7">
      <c r="A1546" s="51" t="s">
        <v>1667</v>
      </c>
      <c r="B1546" s="51" t="s">
        <v>1654</v>
      </c>
      <c r="C1546" s="51" t="s">
        <v>365</v>
      </c>
      <c r="D1546" s="52">
        <v>13789</v>
      </c>
      <c r="E1546" s="52">
        <v>358232</v>
      </c>
      <c r="F1546" s="53">
        <v>28156</v>
      </c>
      <c r="G1546" s="54">
        <v>7.8597109999999999</v>
      </c>
    </row>
    <row r="1547" spans="1:7">
      <c r="A1547" s="51" t="s">
        <v>1668</v>
      </c>
      <c r="B1547" s="51" t="s">
        <v>1654</v>
      </c>
      <c r="C1547" s="51" t="s">
        <v>365</v>
      </c>
      <c r="D1547" s="52">
        <v>9051</v>
      </c>
      <c r="E1547" s="52">
        <v>496390</v>
      </c>
      <c r="F1547" s="53">
        <v>37362.800000000003</v>
      </c>
      <c r="G1547" s="54">
        <v>7.5269041999999997</v>
      </c>
    </row>
    <row r="1548" spans="1:7">
      <c r="A1548" s="51" t="s">
        <v>1669</v>
      </c>
      <c r="B1548" s="51" t="s">
        <v>1654</v>
      </c>
      <c r="C1548" s="51" t="s">
        <v>365</v>
      </c>
      <c r="D1548" s="52">
        <v>2512</v>
      </c>
      <c r="E1548" s="52">
        <v>40480</v>
      </c>
      <c r="F1548" s="53">
        <v>4588.7</v>
      </c>
      <c r="G1548" s="54">
        <v>11.335720999999999</v>
      </c>
    </row>
    <row r="1549" spans="1:7">
      <c r="A1549" s="51" t="s">
        <v>1670</v>
      </c>
      <c r="B1549" s="51" t="s">
        <v>1654</v>
      </c>
      <c r="C1549" s="51" t="s">
        <v>365</v>
      </c>
      <c r="D1549" s="52">
        <v>5040</v>
      </c>
      <c r="E1549" s="52">
        <v>99520</v>
      </c>
      <c r="F1549" s="53">
        <v>9748.2999999999993</v>
      </c>
      <c r="G1549" s="54">
        <v>9.7953174999999995</v>
      </c>
    </row>
    <row r="1550" spans="1:7">
      <c r="A1550" s="51" t="s">
        <v>1671</v>
      </c>
      <c r="B1550" s="51" t="s">
        <v>1654</v>
      </c>
      <c r="C1550" s="51" t="s">
        <v>365</v>
      </c>
      <c r="D1550" s="52">
        <v>8563</v>
      </c>
      <c r="E1550" s="52">
        <v>266821</v>
      </c>
      <c r="F1550" s="53">
        <v>23557.599999999999</v>
      </c>
      <c r="G1550" s="54">
        <v>8.8289901999999998</v>
      </c>
    </row>
    <row r="1551" spans="1:7">
      <c r="A1551" s="51" t="s">
        <v>1672</v>
      </c>
      <c r="B1551" s="51" t="s">
        <v>1654</v>
      </c>
      <c r="C1551" s="51" t="s">
        <v>365</v>
      </c>
      <c r="D1551" s="52">
        <v>2950</v>
      </c>
      <c r="E1551" s="52">
        <v>107160</v>
      </c>
      <c r="F1551" s="53">
        <v>9151.1</v>
      </c>
      <c r="G1551" s="54">
        <v>8.5396602999999995</v>
      </c>
    </row>
    <row r="1552" spans="1:7">
      <c r="A1552" s="51" t="s">
        <v>1673</v>
      </c>
      <c r="B1552" s="51" t="s">
        <v>1654</v>
      </c>
      <c r="C1552" s="51" t="s">
        <v>365</v>
      </c>
      <c r="D1552" s="52">
        <v>6898</v>
      </c>
      <c r="E1552" s="52">
        <v>122409</v>
      </c>
      <c r="F1552" s="53">
        <v>12976.6</v>
      </c>
      <c r="G1552" s="54">
        <v>10.601018</v>
      </c>
    </row>
    <row r="1553" spans="1:7">
      <c r="A1553" s="51" t="s">
        <v>1674</v>
      </c>
      <c r="B1553" s="51" t="s">
        <v>1654</v>
      </c>
      <c r="C1553" s="51" t="s">
        <v>365</v>
      </c>
      <c r="D1553" s="52">
        <v>8851</v>
      </c>
      <c r="E1553" s="52">
        <v>138613</v>
      </c>
      <c r="F1553" s="53">
        <v>14482</v>
      </c>
      <c r="G1553" s="54">
        <v>10.447793000000001</v>
      </c>
    </row>
    <row r="1554" spans="1:7">
      <c r="A1554" s="51" t="s">
        <v>1675</v>
      </c>
      <c r="B1554" s="51" t="s">
        <v>1654</v>
      </c>
      <c r="C1554" s="51" t="s">
        <v>365</v>
      </c>
      <c r="D1554" s="52">
        <v>9059</v>
      </c>
      <c r="E1554" s="52">
        <v>146433</v>
      </c>
      <c r="F1554" s="53">
        <v>14399.9</v>
      </c>
      <c r="G1554" s="54">
        <v>9.8337806000000008</v>
      </c>
    </row>
    <row r="1555" spans="1:7">
      <c r="A1555" s="51" t="s">
        <v>1676</v>
      </c>
      <c r="B1555" s="51" t="s">
        <v>1654</v>
      </c>
      <c r="C1555" s="51" t="s">
        <v>365</v>
      </c>
      <c r="D1555" s="52">
        <v>1231</v>
      </c>
      <c r="E1555" s="52">
        <v>22620</v>
      </c>
      <c r="F1555" s="53">
        <v>2444</v>
      </c>
      <c r="G1555" s="54">
        <v>10.804598</v>
      </c>
    </row>
    <row r="1556" spans="1:7">
      <c r="A1556" s="51" t="s">
        <v>1677</v>
      </c>
      <c r="B1556" s="51" t="s">
        <v>1654</v>
      </c>
      <c r="C1556" s="51" t="s">
        <v>360</v>
      </c>
      <c r="D1556" s="52">
        <v>103</v>
      </c>
      <c r="E1556" s="52">
        <v>831059</v>
      </c>
      <c r="F1556" s="53">
        <v>36478.6</v>
      </c>
      <c r="G1556" s="54">
        <v>4.3894115999999999</v>
      </c>
    </row>
    <row r="1557" spans="1:7">
      <c r="A1557" s="51" t="s">
        <v>1678</v>
      </c>
      <c r="B1557" s="51" t="s">
        <v>1654</v>
      </c>
      <c r="C1557" s="51" t="s">
        <v>360</v>
      </c>
      <c r="D1557" s="52">
        <v>11944</v>
      </c>
      <c r="E1557" s="52">
        <v>106697</v>
      </c>
      <c r="F1557" s="53">
        <v>13976</v>
      </c>
      <c r="G1557" s="54">
        <v>13.098775</v>
      </c>
    </row>
    <row r="1558" spans="1:7">
      <c r="A1558" s="51" t="s">
        <v>1679</v>
      </c>
      <c r="B1558" s="51" t="s">
        <v>1654</v>
      </c>
      <c r="C1558" s="51" t="s">
        <v>363</v>
      </c>
      <c r="D1558" s="52">
        <v>10139</v>
      </c>
      <c r="E1558" s="52">
        <v>213247</v>
      </c>
      <c r="F1558" s="53">
        <v>24902.3</v>
      </c>
      <c r="G1558" s="54">
        <v>11.677678999999999</v>
      </c>
    </row>
    <row r="1559" spans="1:7">
      <c r="A1559" s="51" t="s">
        <v>948</v>
      </c>
      <c r="B1559" s="51" t="s">
        <v>1654</v>
      </c>
      <c r="C1559" s="51" t="s">
        <v>363</v>
      </c>
      <c r="D1559" s="52">
        <v>5388</v>
      </c>
      <c r="E1559" s="52">
        <v>54258</v>
      </c>
      <c r="F1559" s="53">
        <v>7609.9</v>
      </c>
      <c r="G1559" s="54">
        <v>14.025397</v>
      </c>
    </row>
    <row r="1560" spans="1:7">
      <c r="A1560" s="51" t="s">
        <v>1680</v>
      </c>
      <c r="B1560" s="51" t="s">
        <v>1654</v>
      </c>
      <c r="C1560" s="51" t="s">
        <v>365</v>
      </c>
      <c r="D1560" s="52">
        <v>1522</v>
      </c>
      <c r="E1560" s="52">
        <v>17128</v>
      </c>
      <c r="F1560" s="53">
        <v>2263.6</v>
      </c>
      <c r="G1560" s="54">
        <v>13.215787000000001</v>
      </c>
    </row>
    <row r="1561" spans="1:7">
      <c r="A1561" s="51" t="s">
        <v>465</v>
      </c>
      <c r="B1561" s="51" t="s">
        <v>1654</v>
      </c>
      <c r="C1561" s="51" t="s">
        <v>457</v>
      </c>
      <c r="D1561" s="52">
        <v>1</v>
      </c>
      <c r="E1561" s="52">
        <v>5793</v>
      </c>
      <c r="F1561" s="53">
        <v>580.5</v>
      </c>
      <c r="G1561" s="54">
        <v>10.020714999999999</v>
      </c>
    </row>
    <row r="1562" spans="1:7">
      <c r="A1562" s="51" t="s">
        <v>1681</v>
      </c>
      <c r="B1562" s="51" t="s">
        <v>1654</v>
      </c>
      <c r="C1562" s="51" t="s">
        <v>365</v>
      </c>
      <c r="D1562" s="52">
        <v>7662</v>
      </c>
      <c r="E1562" s="52">
        <v>299543</v>
      </c>
      <c r="F1562" s="53">
        <v>25076</v>
      </c>
      <c r="G1562" s="54">
        <v>8.3714191000000007</v>
      </c>
    </row>
    <row r="1563" spans="1:7">
      <c r="A1563" s="51" t="s">
        <v>1682</v>
      </c>
      <c r="B1563" s="51" t="s">
        <v>1654</v>
      </c>
      <c r="C1563" s="51" t="s">
        <v>365</v>
      </c>
      <c r="D1563" s="52">
        <v>1587</v>
      </c>
      <c r="E1563" s="52">
        <v>18168</v>
      </c>
      <c r="F1563" s="53">
        <v>2399.1</v>
      </c>
      <c r="G1563" s="54">
        <v>13.205086</v>
      </c>
    </row>
    <row r="1564" spans="1:7">
      <c r="A1564" s="51" t="s">
        <v>1683</v>
      </c>
      <c r="B1564" s="51" t="s">
        <v>1654</v>
      </c>
      <c r="C1564" s="51" t="s">
        <v>365</v>
      </c>
      <c r="D1564" s="52">
        <v>4152</v>
      </c>
      <c r="E1564" s="52">
        <v>97043</v>
      </c>
      <c r="F1564" s="53">
        <v>9341.7000000000007</v>
      </c>
      <c r="G1564" s="54">
        <v>9.6263512000000002</v>
      </c>
    </row>
    <row r="1565" spans="1:7">
      <c r="A1565" s="51" t="s">
        <v>1684</v>
      </c>
      <c r="B1565" s="51" t="s">
        <v>1654</v>
      </c>
      <c r="C1565" s="51" t="s">
        <v>365</v>
      </c>
      <c r="D1565" s="52">
        <v>1141</v>
      </c>
      <c r="E1565" s="52">
        <v>40695</v>
      </c>
      <c r="F1565" s="53">
        <v>3952.8</v>
      </c>
      <c r="G1565" s="54">
        <v>9.7132325999999996</v>
      </c>
    </row>
    <row r="1566" spans="1:7">
      <c r="A1566" s="51" t="s">
        <v>1685</v>
      </c>
      <c r="B1566" s="51" t="s">
        <v>1654</v>
      </c>
      <c r="C1566" s="51" t="s">
        <v>365</v>
      </c>
      <c r="D1566" s="52">
        <v>4180</v>
      </c>
      <c r="E1566" s="52">
        <v>61688</v>
      </c>
      <c r="F1566" s="53">
        <v>7439.7</v>
      </c>
      <c r="G1566" s="54">
        <v>12.060206000000001</v>
      </c>
    </row>
    <row r="1567" spans="1:7">
      <c r="A1567" s="51" t="s">
        <v>466</v>
      </c>
      <c r="B1567" s="51" t="s">
        <v>1654</v>
      </c>
      <c r="C1567" s="51" t="s">
        <v>457</v>
      </c>
      <c r="D1567" s="52">
        <v>3</v>
      </c>
      <c r="E1567" s="52">
        <v>537</v>
      </c>
      <c r="F1567" s="53">
        <v>43.2</v>
      </c>
      <c r="G1567" s="54">
        <v>8.0446927000000006</v>
      </c>
    </row>
    <row r="1568" spans="1:7">
      <c r="A1568" s="51" t="s">
        <v>1686</v>
      </c>
      <c r="B1568" s="51" t="s">
        <v>1654</v>
      </c>
      <c r="C1568" s="51" t="s">
        <v>360</v>
      </c>
      <c r="D1568" s="52">
        <v>159249</v>
      </c>
      <c r="E1568" s="52">
        <v>3103765</v>
      </c>
      <c r="F1568" s="53">
        <v>393361</v>
      </c>
      <c r="G1568" s="54">
        <v>12.673672</v>
      </c>
    </row>
    <row r="1569" spans="1:7">
      <c r="A1569" s="51" t="s">
        <v>1687</v>
      </c>
      <c r="B1569" s="51" t="s">
        <v>1654</v>
      </c>
      <c r="C1569" s="51" t="s">
        <v>365</v>
      </c>
      <c r="D1569" s="52">
        <v>18364</v>
      </c>
      <c r="E1569" s="52">
        <v>504541</v>
      </c>
      <c r="F1569" s="53">
        <v>37116.400000000001</v>
      </c>
      <c r="G1569" s="54">
        <v>7.3564686000000004</v>
      </c>
    </row>
    <row r="1570" spans="1:7">
      <c r="A1570" s="51" t="s">
        <v>1688</v>
      </c>
      <c r="B1570" s="51" t="s">
        <v>1654</v>
      </c>
      <c r="C1570" s="51" t="s">
        <v>365</v>
      </c>
      <c r="D1570" s="52">
        <v>3999</v>
      </c>
      <c r="E1570" s="52">
        <v>174884</v>
      </c>
      <c r="F1570" s="53">
        <v>14747.4</v>
      </c>
      <c r="G1570" s="54">
        <v>8.4326754000000008</v>
      </c>
    </row>
    <row r="1571" spans="1:7">
      <c r="A1571" s="51" t="s">
        <v>1689</v>
      </c>
      <c r="B1571" s="51" t="s">
        <v>1654</v>
      </c>
      <c r="C1571" s="51" t="s">
        <v>360</v>
      </c>
      <c r="D1571" s="52">
        <v>5216</v>
      </c>
      <c r="E1571" s="52">
        <v>35637</v>
      </c>
      <c r="F1571" s="53">
        <v>5233.6000000000004</v>
      </c>
      <c r="G1571" s="54">
        <v>14.68586</v>
      </c>
    </row>
    <row r="1572" spans="1:7">
      <c r="A1572" s="51" t="s">
        <v>922</v>
      </c>
      <c r="B1572" s="51" t="s">
        <v>1654</v>
      </c>
      <c r="C1572" s="51" t="s">
        <v>360</v>
      </c>
      <c r="D1572" s="52">
        <v>254197</v>
      </c>
      <c r="E1572" s="52">
        <v>6478007</v>
      </c>
      <c r="F1572" s="53">
        <v>667855.6</v>
      </c>
      <c r="G1572" s="54">
        <v>10.309583999999999</v>
      </c>
    </row>
    <row r="1573" spans="1:7">
      <c r="A1573" s="51" t="s">
        <v>958</v>
      </c>
      <c r="B1573" s="51" t="s">
        <v>1654</v>
      </c>
      <c r="C1573" s="51" t="s">
        <v>360</v>
      </c>
      <c r="D1573" s="52">
        <v>13700</v>
      </c>
      <c r="E1573" s="52">
        <v>173240</v>
      </c>
      <c r="F1573" s="53">
        <v>20826.7</v>
      </c>
      <c r="G1573" s="54">
        <v>12.021877</v>
      </c>
    </row>
    <row r="1574" spans="1:7">
      <c r="A1574" s="51" t="s">
        <v>1690</v>
      </c>
      <c r="B1574" s="51" t="s">
        <v>1654</v>
      </c>
      <c r="C1574" s="51" t="s">
        <v>363</v>
      </c>
      <c r="D1574" s="52">
        <v>17226</v>
      </c>
      <c r="E1574" s="52">
        <v>324853</v>
      </c>
      <c r="F1574" s="53">
        <v>37975</v>
      </c>
      <c r="G1574" s="54">
        <v>11.689902999999999</v>
      </c>
    </row>
    <row r="1575" spans="1:7">
      <c r="A1575" s="51" t="s">
        <v>1691</v>
      </c>
      <c r="B1575" s="51" t="s">
        <v>1654</v>
      </c>
      <c r="C1575" s="51" t="s">
        <v>365</v>
      </c>
      <c r="D1575" s="52">
        <v>10178</v>
      </c>
      <c r="E1575" s="52">
        <v>223777</v>
      </c>
      <c r="F1575" s="53">
        <v>23498</v>
      </c>
      <c r="G1575" s="54">
        <v>10.500632</v>
      </c>
    </row>
    <row r="1576" spans="1:7">
      <c r="A1576" s="51" t="s">
        <v>1692</v>
      </c>
      <c r="B1576" s="51" t="s">
        <v>1654</v>
      </c>
      <c r="C1576" s="51" t="s">
        <v>365</v>
      </c>
      <c r="D1576" s="52">
        <v>1645</v>
      </c>
      <c r="E1576" s="52">
        <v>25828</v>
      </c>
      <c r="F1576" s="53">
        <v>3031.2</v>
      </c>
      <c r="G1576" s="54">
        <v>11.7361</v>
      </c>
    </row>
    <row r="1577" spans="1:7">
      <c r="A1577" s="51" t="s">
        <v>1693</v>
      </c>
      <c r="B1577" s="51" t="s">
        <v>1654</v>
      </c>
      <c r="C1577" s="51" t="s">
        <v>360</v>
      </c>
      <c r="D1577" s="52">
        <v>2224</v>
      </c>
      <c r="E1577" s="52">
        <v>17845</v>
      </c>
      <c r="F1577" s="53">
        <v>2555</v>
      </c>
      <c r="G1577" s="54">
        <v>14.317736</v>
      </c>
    </row>
    <row r="1578" spans="1:7">
      <c r="A1578" s="51" t="s">
        <v>1694</v>
      </c>
      <c r="B1578" s="51" t="s">
        <v>1654</v>
      </c>
      <c r="C1578" s="51" t="s">
        <v>363</v>
      </c>
      <c r="D1578" s="52">
        <v>21018</v>
      </c>
      <c r="E1578" s="52">
        <v>238111</v>
      </c>
      <c r="F1578" s="53">
        <v>33353.599999999999</v>
      </c>
      <c r="G1578" s="54">
        <v>14.007585000000001</v>
      </c>
    </row>
    <row r="1579" spans="1:7">
      <c r="A1579" s="51" t="s">
        <v>1695</v>
      </c>
      <c r="B1579" s="51" t="s">
        <v>1654</v>
      </c>
      <c r="C1579" s="51" t="s">
        <v>365</v>
      </c>
      <c r="D1579" s="52">
        <v>5203</v>
      </c>
      <c r="E1579" s="52">
        <v>207393</v>
      </c>
      <c r="F1579" s="53">
        <v>21177.5</v>
      </c>
      <c r="G1579" s="54">
        <v>10.21129</v>
      </c>
    </row>
    <row r="1580" spans="1:7">
      <c r="A1580" s="51" t="s">
        <v>1696</v>
      </c>
      <c r="B1580" s="51" t="s">
        <v>1654</v>
      </c>
      <c r="C1580" s="51" t="s">
        <v>363</v>
      </c>
      <c r="D1580" s="52">
        <v>18519</v>
      </c>
      <c r="E1580" s="52">
        <v>281598</v>
      </c>
      <c r="F1580" s="53">
        <v>38372.699999999997</v>
      </c>
      <c r="G1580" s="54">
        <v>13.626766</v>
      </c>
    </row>
    <row r="1581" spans="1:7">
      <c r="A1581" s="51" t="s">
        <v>724</v>
      </c>
      <c r="B1581" s="51" t="s">
        <v>1654</v>
      </c>
      <c r="C1581" s="51" t="s">
        <v>363</v>
      </c>
      <c r="D1581" s="52">
        <v>7545</v>
      </c>
      <c r="E1581" s="52">
        <v>299115</v>
      </c>
      <c r="F1581" s="53">
        <v>23234</v>
      </c>
      <c r="G1581" s="54">
        <v>7.7675809999999998</v>
      </c>
    </row>
    <row r="1582" spans="1:7">
      <c r="A1582" s="51" t="s">
        <v>725</v>
      </c>
      <c r="B1582" s="51" t="s">
        <v>1654</v>
      </c>
      <c r="C1582" s="51" t="s">
        <v>363</v>
      </c>
      <c r="D1582" s="52">
        <v>14317</v>
      </c>
      <c r="E1582" s="52">
        <v>222443</v>
      </c>
      <c r="F1582" s="53">
        <v>29705.1</v>
      </c>
      <c r="G1582" s="54">
        <v>13.354028</v>
      </c>
    </row>
    <row r="1583" spans="1:7">
      <c r="A1583" s="51" t="s">
        <v>1697</v>
      </c>
      <c r="B1583" s="51" t="s">
        <v>1654</v>
      </c>
      <c r="C1583" s="51" t="s">
        <v>365</v>
      </c>
      <c r="D1583" s="52">
        <v>5751</v>
      </c>
      <c r="E1583" s="52">
        <v>273457</v>
      </c>
      <c r="F1583" s="53">
        <v>21589.4</v>
      </c>
      <c r="G1583" s="54">
        <v>7.8949889999999998</v>
      </c>
    </row>
    <row r="1584" spans="1:7">
      <c r="A1584" s="51" t="s">
        <v>1698</v>
      </c>
      <c r="B1584" s="51" t="s">
        <v>1654</v>
      </c>
      <c r="C1584" s="51" t="s">
        <v>365</v>
      </c>
      <c r="D1584" s="52">
        <v>2568</v>
      </c>
      <c r="E1584" s="52">
        <v>38561</v>
      </c>
      <c r="F1584" s="53">
        <v>4223.3</v>
      </c>
      <c r="G1584" s="54">
        <v>10.952256999999999</v>
      </c>
    </row>
    <row r="1585" spans="1:7">
      <c r="A1585" s="51" t="s">
        <v>1699</v>
      </c>
      <c r="B1585" s="51" t="s">
        <v>1654</v>
      </c>
      <c r="C1585" s="51" t="s">
        <v>365</v>
      </c>
      <c r="D1585" s="52">
        <v>16735</v>
      </c>
      <c r="E1585" s="52">
        <v>283450</v>
      </c>
      <c r="F1585" s="53">
        <v>27443.4</v>
      </c>
      <c r="G1585" s="54">
        <v>9.6819191999999994</v>
      </c>
    </row>
    <row r="1586" spans="1:7">
      <c r="A1586" s="51" t="s">
        <v>1700</v>
      </c>
      <c r="B1586" s="51" t="s">
        <v>1654</v>
      </c>
      <c r="C1586" s="51" t="s">
        <v>360</v>
      </c>
      <c r="D1586" s="52">
        <v>15013</v>
      </c>
      <c r="E1586" s="52">
        <v>744129</v>
      </c>
      <c r="F1586" s="53">
        <v>56861</v>
      </c>
      <c r="G1586" s="54">
        <v>7.6412826000000003</v>
      </c>
    </row>
    <row r="1587" spans="1:7">
      <c r="A1587" s="51" t="s">
        <v>1701</v>
      </c>
      <c r="B1587" s="51" t="s">
        <v>1654</v>
      </c>
      <c r="C1587" s="51" t="s">
        <v>365</v>
      </c>
      <c r="D1587" s="52">
        <v>6284</v>
      </c>
      <c r="E1587" s="52">
        <v>82034</v>
      </c>
      <c r="F1587" s="53">
        <v>8723.2999999999993</v>
      </c>
      <c r="G1587" s="54">
        <v>10.633762000000001</v>
      </c>
    </row>
    <row r="1588" spans="1:7">
      <c r="A1588" s="51" t="s">
        <v>1702</v>
      </c>
      <c r="B1588" s="51" t="s">
        <v>1654</v>
      </c>
      <c r="C1588" s="51" t="s">
        <v>365</v>
      </c>
      <c r="D1588" s="52">
        <v>3957</v>
      </c>
      <c r="E1588" s="52">
        <v>54654</v>
      </c>
      <c r="F1588" s="53">
        <v>5850.8</v>
      </c>
      <c r="G1588" s="54">
        <v>10.705163000000001</v>
      </c>
    </row>
    <row r="1589" spans="1:7">
      <c r="A1589" s="51" t="s">
        <v>1703</v>
      </c>
      <c r="B1589" s="51" t="s">
        <v>1654</v>
      </c>
      <c r="C1589" s="51" t="s">
        <v>365</v>
      </c>
      <c r="D1589" s="52">
        <v>1084</v>
      </c>
      <c r="E1589" s="52">
        <v>52631</v>
      </c>
      <c r="F1589" s="53">
        <v>4718.2</v>
      </c>
      <c r="G1589" s="54">
        <v>8.9646785999999992</v>
      </c>
    </row>
    <row r="1590" spans="1:7">
      <c r="A1590" s="51" t="s">
        <v>1704</v>
      </c>
      <c r="B1590" s="51" t="s">
        <v>1654</v>
      </c>
      <c r="C1590" s="51" t="s">
        <v>365</v>
      </c>
      <c r="D1590" s="52">
        <v>1295</v>
      </c>
      <c r="E1590" s="52">
        <v>23477</v>
      </c>
      <c r="F1590" s="53">
        <v>2390.5</v>
      </c>
      <c r="G1590" s="54">
        <v>10.182306000000001</v>
      </c>
    </row>
    <row r="1591" spans="1:7">
      <c r="A1591" s="51" t="s">
        <v>1705</v>
      </c>
      <c r="B1591" s="51" t="s">
        <v>1654</v>
      </c>
      <c r="C1591" s="51" t="s">
        <v>365</v>
      </c>
      <c r="D1591" s="52">
        <v>2173</v>
      </c>
      <c r="E1591" s="52">
        <v>47426</v>
      </c>
      <c r="F1591" s="53">
        <v>4892.8</v>
      </c>
      <c r="G1591" s="54">
        <v>10.316704</v>
      </c>
    </row>
    <row r="1592" spans="1:7">
      <c r="A1592" s="51" t="s">
        <v>1706</v>
      </c>
      <c r="B1592" s="51" t="s">
        <v>1654</v>
      </c>
      <c r="C1592" s="51" t="s">
        <v>365</v>
      </c>
      <c r="D1592" s="52">
        <v>6638</v>
      </c>
      <c r="E1592" s="52">
        <v>121653</v>
      </c>
      <c r="F1592" s="53">
        <v>12787.9</v>
      </c>
      <c r="G1592" s="54">
        <v>10.511784</v>
      </c>
    </row>
    <row r="1593" spans="1:7">
      <c r="A1593" s="51" t="s">
        <v>1707</v>
      </c>
      <c r="B1593" s="51" t="s">
        <v>1654</v>
      </c>
      <c r="C1593" s="51" t="s">
        <v>365</v>
      </c>
      <c r="D1593" s="52">
        <v>1877</v>
      </c>
      <c r="E1593" s="52">
        <v>34468</v>
      </c>
      <c r="F1593" s="53">
        <v>3695.8</v>
      </c>
      <c r="G1593" s="54">
        <v>10.722409000000001</v>
      </c>
    </row>
    <row r="1594" spans="1:7">
      <c r="A1594" s="51" t="s">
        <v>1708</v>
      </c>
      <c r="B1594" s="51" t="s">
        <v>1654</v>
      </c>
      <c r="C1594" s="51" t="s">
        <v>365</v>
      </c>
      <c r="D1594" s="52">
        <v>4424</v>
      </c>
      <c r="E1594" s="52">
        <v>101121</v>
      </c>
      <c r="F1594" s="53">
        <v>9453.7999999999993</v>
      </c>
      <c r="G1594" s="54">
        <v>9.3489977</v>
      </c>
    </row>
    <row r="1595" spans="1:7">
      <c r="A1595" s="51" t="s">
        <v>1709</v>
      </c>
      <c r="B1595" s="51" t="s">
        <v>1654</v>
      </c>
      <c r="C1595" s="51" t="s">
        <v>360</v>
      </c>
      <c r="D1595" s="52">
        <v>971</v>
      </c>
      <c r="E1595" s="52">
        <v>13123</v>
      </c>
      <c r="F1595" s="53">
        <v>2177</v>
      </c>
      <c r="G1595" s="54">
        <v>16.589195</v>
      </c>
    </row>
    <row r="1596" spans="1:7">
      <c r="A1596" s="51" t="s">
        <v>1710</v>
      </c>
      <c r="B1596" s="51" t="s">
        <v>1654</v>
      </c>
      <c r="C1596" s="51" t="s">
        <v>365</v>
      </c>
      <c r="D1596" s="52">
        <v>973</v>
      </c>
      <c r="E1596" s="52">
        <v>34309</v>
      </c>
      <c r="F1596" s="53">
        <v>3217.4</v>
      </c>
      <c r="G1596" s="54">
        <v>9.3777142999999992</v>
      </c>
    </row>
    <row r="1597" spans="1:7">
      <c r="A1597" s="51" t="s">
        <v>1711</v>
      </c>
      <c r="B1597" s="51" t="s">
        <v>1654</v>
      </c>
      <c r="C1597" s="51" t="s">
        <v>360</v>
      </c>
      <c r="D1597" s="52">
        <v>1144981</v>
      </c>
      <c r="E1597" s="52">
        <v>23012230</v>
      </c>
      <c r="F1597" s="53">
        <v>2792224</v>
      </c>
      <c r="G1597" s="54">
        <v>12.133652</v>
      </c>
    </row>
    <row r="1598" spans="1:7">
      <c r="A1598" s="51" t="s">
        <v>1712</v>
      </c>
      <c r="B1598" s="51" t="s">
        <v>1654</v>
      </c>
      <c r="C1598" s="51" t="s">
        <v>360</v>
      </c>
      <c r="D1598" s="52">
        <v>479907</v>
      </c>
      <c r="E1598" s="52">
        <v>10741682</v>
      </c>
      <c r="F1598" s="53">
        <v>1093688</v>
      </c>
      <c r="G1598" s="54">
        <v>10.18172</v>
      </c>
    </row>
    <row r="1599" spans="1:7">
      <c r="A1599" s="51" t="s">
        <v>1713</v>
      </c>
      <c r="B1599" s="51" t="s">
        <v>1654</v>
      </c>
      <c r="C1599" s="51" t="s">
        <v>360</v>
      </c>
      <c r="D1599" s="52">
        <v>451063</v>
      </c>
      <c r="E1599" s="52">
        <v>10616479</v>
      </c>
      <c r="F1599" s="53">
        <v>997385.8</v>
      </c>
      <c r="G1599" s="54">
        <v>9.3946947999999999</v>
      </c>
    </row>
    <row r="1600" spans="1:7">
      <c r="A1600" s="51" t="s">
        <v>1714</v>
      </c>
      <c r="B1600" s="51" t="s">
        <v>1654</v>
      </c>
      <c r="C1600" s="51" t="s">
        <v>365</v>
      </c>
      <c r="D1600" s="52">
        <v>14898</v>
      </c>
      <c r="E1600" s="52">
        <v>253760</v>
      </c>
      <c r="F1600" s="53">
        <v>24963</v>
      </c>
      <c r="G1600" s="54">
        <v>9.8372478000000001</v>
      </c>
    </row>
    <row r="1601" spans="1:7">
      <c r="A1601" s="51" t="s">
        <v>1599</v>
      </c>
      <c r="B1601" s="51" t="s">
        <v>1715</v>
      </c>
      <c r="C1601" s="51" t="s">
        <v>360</v>
      </c>
      <c r="D1601" s="52">
        <v>423050</v>
      </c>
      <c r="E1601" s="52">
        <v>11882029</v>
      </c>
      <c r="F1601" s="53">
        <v>1175507</v>
      </c>
      <c r="G1601" s="54">
        <v>9.8931503999999997</v>
      </c>
    </row>
    <row r="1602" spans="1:7">
      <c r="A1602" s="51" t="s">
        <v>1716</v>
      </c>
      <c r="B1602" s="51" t="s">
        <v>1715</v>
      </c>
      <c r="C1602" s="51" t="s">
        <v>360</v>
      </c>
      <c r="D1602" s="52">
        <v>4407</v>
      </c>
      <c r="E1602" s="52">
        <v>47347</v>
      </c>
      <c r="F1602" s="53">
        <v>6197</v>
      </c>
      <c r="G1602" s="54">
        <v>13.088474</v>
      </c>
    </row>
    <row r="1603" spans="1:7">
      <c r="A1603" s="51" t="s">
        <v>1717</v>
      </c>
      <c r="B1603" s="51" t="s">
        <v>1715</v>
      </c>
      <c r="C1603" s="51" t="s">
        <v>360</v>
      </c>
      <c r="D1603" s="52">
        <v>393787</v>
      </c>
      <c r="E1603" s="52">
        <v>12091976</v>
      </c>
      <c r="F1603" s="53">
        <v>1000751.2</v>
      </c>
      <c r="G1603" s="54">
        <v>8.2761592999999998</v>
      </c>
    </row>
    <row r="1604" spans="1:7">
      <c r="A1604" s="51" t="s">
        <v>894</v>
      </c>
      <c r="B1604" s="51" t="s">
        <v>1715</v>
      </c>
      <c r="C1604" s="51" t="s">
        <v>360</v>
      </c>
      <c r="D1604" s="52">
        <v>146666</v>
      </c>
      <c r="E1604" s="52">
        <v>3544301</v>
      </c>
      <c r="F1604" s="53">
        <v>312056.7</v>
      </c>
      <c r="G1604" s="54">
        <v>8.8044638000000006</v>
      </c>
    </row>
    <row r="1605" spans="1:7">
      <c r="A1605" s="51" t="s">
        <v>1718</v>
      </c>
      <c r="B1605" s="51" t="s">
        <v>1715</v>
      </c>
      <c r="C1605" s="51" t="s">
        <v>360</v>
      </c>
      <c r="D1605" s="52">
        <v>41715</v>
      </c>
      <c r="E1605" s="52">
        <v>4362043</v>
      </c>
      <c r="F1605" s="53">
        <v>290519</v>
      </c>
      <c r="G1605" s="54">
        <v>6.6601590000000002</v>
      </c>
    </row>
    <row r="1606" spans="1:7">
      <c r="A1606" s="51" t="s">
        <v>1054</v>
      </c>
      <c r="B1606" s="51" t="s">
        <v>1719</v>
      </c>
      <c r="C1606" s="51" t="s">
        <v>360</v>
      </c>
      <c r="D1606" s="52">
        <v>2642</v>
      </c>
      <c r="E1606" s="52">
        <v>153117</v>
      </c>
      <c r="F1606" s="53">
        <v>15335</v>
      </c>
      <c r="G1606" s="54">
        <v>10.015217</v>
      </c>
    </row>
    <row r="1607" spans="1:7">
      <c r="A1607" s="51" t="s">
        <v>1720</v>
      </c>
      <c r="B1607" s="51" t="s">
        <v>1719</v>
      </c>
      <c r="C1607" s="51" t="s">
        <v>360</v>
      </c>
      <c r="D1607" s="52">
        <v>43485</v>
      </c>
      <c r="E1607" s="52">
        <v>1727689</v>
      </c>
      <c r="F1607" s="53">
        <v>165393</v>
      </c>
      <c r="G1607" s="54">
        <v>9.5730771000000008</v>
      </c>
    </row>
    <row r="1608" spans="1:7">
      <c r="A1608" s="51" t="s">
        <v>1721</v>
      </c>
      <c r="B1608" s="51" t="s">
        <v>1719</v>
      </c>
      <c r="C1608" s="51" t="s">
        <v>365</v>
      </c>
      <c r="D1608" s="52">
        <v>15840</v>
      </c>
      <c r="E1608" s="52">
        <v>317651</v>
      </c>
      <c r="F1608" s="53">
        <v>31295</v>
      </c>
      <c r="G1608" s="54">
        <v>9.8520073999999997</v>
      </c>
    </row>
    <row r="1609" spans="1:7">
      <c r="A1609" s="51" t="s">
        <v>696</v>
      </c>
      <c r="B1609" s="51" t="s">
        <v>1719</v>
      </c>
      <c r="C1609" s="51" t="s">
        <v>363</v>
      </c>
      <c r="D1609" s="52">
        <v>367</v>
      </c>
      <c r="E1609" s="52">
        <v>8766</v>
      </c>
      <c r="F1609" s="53">
        <v>840</v>
      </c>
      <c r="G1609" s="54">
        <v>9.5824777999999995</v>
      </c>
    </row>
    <row r="1610" spans="1:7">
      <c r="A1610" s="51" t="s">
        <v>1722</v>
      </c>
      <c r="B1610" s="51" t="s">
        <v>1719</v>
      </c>
      <c r="C1610" s="51" t="s">
        <v>363</v>
      </c>
      <c r="D1610" s="52">
        <v>13382</v>
      </c>
      <c r="E1610" s="52">
        <v>633668</v>
      </c>
      <c r="F1610" s="53">
        <v>61154</v>
      </c>
      <c r="G1610" s="54">
        <v>9.6507950999999998</v>
      </c>
    </row>
    <row r="1611" spans="1:7">
      <c r="A1611" s="51" t="s">
        <v>530</v>
      </c>
      <c r="B1611" s="51" t="s">
        <v>1719</v>
      </c>
      <c r="C1611" s="51" t="s">
        <v>363</v>
      </c>
      <c r="D1611" s="52">
        <v>6521</v>
      </c>
      <c r="E1611" s="52">
        <v>184771</v>
      </c>
      <c r="F1611" s="53">
        <v>23202</v>
      </c>
      <c r="G1611" s="54">
        <v>12.557164999999999</v>
      </c>
    </row>
    <row r="1612" spans="1:7">
      <c r="A1612" s="51" t="s">
        <v>700</v>
      </c>
      <c r="B1612" s="51" t="s">
        <v>1719</v>
      </c>
      <c r="C1612" s="51" t="s">
        <v>363</v>
      </c>
      <c r="D1612" s="52">
        <v>27101</v>
      </c>
      <c r="E1612" s="52">
        <v>778927</v>
      </c>
      <c r="F1612" s="53">
        <v>49465</v>
      </c>
      <c r="G1612" s="54">
        <v>6.3504025000000004</v>
      </c>
    </row>
    <row r="1613" spans="1:7">
      <c r="A1613" s="51" t="s">
        <v>1059</v>
      </c>
      <c r="B1613" s="51" t="s">
        <v>1719</v>
      </c>
      <c r="C1613" s="51" t="s">
        <v>360</v>
      </c>
      <c r="D1613" s="52">
        <v>16338</v>
      </c>
      <c r="E1613" s="52">
        <v>285007</v>
      </c>
      <c r="F1613" s="53">
        <v>26672</v>
      </c>
      <c r="G1613" s="54">
        <v>9.3583666000000001</v>
      </c>
    </row>
    <row r="1614" spans="1:7">
      <c r="A1614" s="51" t="s">
        <v>1060</v>
      </c>
      <c r="B1614" s="51" t="s">
        <v>1719</v>
      </c>
      <c r="C1614" s="51" t="s">
        <v>360</v>
      </c>
      <c r="D1614" s="52">
        <v>529</v>
      </c>
      <c r="E1614" s="52">
        <v>25893</v>
      </c>
      <c r="F1614" s="53">
        <v>3955.5</v>
      </c>
      <c r="G1614" s="54">
        <v>15.27633</v>
      </c>
    </row>
    <row r="1615" spans="1:7">
      <c r="A1615" s="51" t="s">
        <v>511</v>
      </c>
      <c r="B1615" s="51" t="s">
        <v>1719</v>
      </c>
      <c r="C1615" s="51" t="s">
        <v>360</v>
      </c>
      <c r="D1615" s="52">
        <v>142189</v>
      </c>
      <c r="E1615" s="52">
        <v>8357791</v>
      </c>
      <c r="F1615" s="53">
        <v>615407.19999999995</v>
      </c>
      <c r="G1615" s="54">
        <v>7.3632758000000003</v>
      </c>
    </row>
    <row r="1616" spans="1:7">
      <c r="A1616" s="51" t="s">
        <v>1061</v>
      </c>
      <c r="B1616" s="51" t="s">
        <v>1719</v>
      </c>
      <c r="C1616" s="51" t="s">
        <v>363</v>
      </c>
      <c r="D1616" s="52">
        <v>26641</v>
      </c>
      <c r="E1616" s="52">
        <v>1757258</v>
      </c>
      <c r="F1616" s="53">
        <v>148599.1</v>
      </c>
      <c r="G1616" s="54">
        <v>8.4563051999999992</v>
      </c>
    </row>
    <row r="1617" spans="1:7">
      <c r="A1617" s="51" t="s">
        <v>484</v>
      </c>
      <c r="B1617" s="51" t="s">
        <v>1719</v>
      </c>
      <c r="C1617" s="51" t="s">
        <v>420</v>
      </c>
      <c r="D1617" s="52">
        <v>5</v>
      </c>
      <c r="E1617" s="52">
        <v>41851</v>
      </c>
      <c r="F1617" s="53">
        <v>995.7</v>
      </c>
      <c r="G1617" s="54">
        <v>2.3791546000000001</v>
      </c>
    </row>
    <row r="1618" spans="1:7">
      <c r="A1618" s="51" t="s">
        <v>552</v>
      </c>
      <c r="B1618" s="51" t="s">
        <v>1719</v>
      </c>
      <c r="C1618" s="51" t="s">
        <v>363</v>
      </c>
      <c r="D1618" s="52">
        <v>763</v>
      </c>
      <c r="E1618" s="52">
        <v>10096</v>
      </c>
      <c r="F1618" s="53">
        <v>1261.8</v>
      </c>
      <c r="G1618" s="54">
        <v>12.498018999999999</v>
      </c>
    </row>
    <row r="1619" spans="1:7">
      <c r="A1619" s="51" t="s">
        <v>1723</v>
      </c>
      <c r="B1619" s="51" t="s">
        <v>1434</v>
      </c>
      <c r="C1619" s="51" t="s">
        <v>1435</v>
      </c>
      <c r="D1619" s="52">
        <v>24</v>
      </c>
      <c r="E1619" s="52">
        <v>6454584</v>
      </c>
      <c r="F1619" s="53">
        <v>216095.6</v>
      </c>
      <c r="G1619" s="54">
        <v>3.3479399999999999</v>
      </c>
    </row>
    <row r="1620" spans="1:7">
      <c r="A1620" s="51" t="s">
        <v>1724</v>
      </c>
      <c r="B1620" s="51" t="s">
        <v>359</v>
      </c>
      <c r="C1620" s="51" t="s">
        <v>1725</v>
      </c>
      <c r="D1620" s="52">
        <v>35725</v>
      </c>
      <c r="E1620" s="52">
        <v>613269</v>
      </c>
      <c r="F1620" s="53">
        <v>155580.79999999999</v>
      </c>
      <c r="G1620" s="54" t="s">
        <v>1532</v>
      </c>
    </row>
    <row r="1621" spans="1:7">
      <c r="A1621" s="51" t="s">
        <v>1724</v>
      </c>
      <c r="B1621" s="51" t="s">
        <v>375</v>
      </c>
      <c r="C1621" s="51" t="s">
        <v>1725</v>
      </c>
      <c r="D1621" s="52">
        <v>70418</v>
      </c>
      <c r="E1621" s="52">
        <v>1371994</v>
      </c>
      <c r="F1621" s="53">
        <v>153714.5</v>
      </c>
      <c r="G1621" s="54" t="s">
        <v>1532</v>
      </c>
    </row>
    <row r="1622" spans="1:7">
      <c r="A1622" s="51" t="s">
        <v>1724</v>
      </c>
      <c r="B1622" s="51" t="s">
        <v>423</v>
      </c>
      <c r="C1622" s="51" t="s">
        <v>1725</v>
      </c>
      <c r="D1622" s="52">
        <v>28612</v>
      </c>
      <c r="E1622" s="52">
        <v>606815</v>
      </c>
      <c r="F1622" s="53">
        <v>65621.899999999994</v>
      </c>
      <c r="G1622" s="54" t="s">
        <v>1532</v>
      </c>
    </row>
    <row r="1623" spans="1:7">
      <c r="A1623" s="51" t="s">
        <v>1724</v>
      </c>
      <c r="B1623" s="51" t="s">
        <v>452</v>
      </c>
      <c r="C1623" s="51" t="s">
        <v>1725</v>
      </c>
      <c r="D1623" s="52">
        <v>-43153</v>
      </c>
      <c r="E1623" s="52">
        <v>1457512</v>
      </c>
      <c r="F1623" s="53">
        <v>123329.60000000001</v>
      </c>
      <c r="G1623" s="54" t="s">
        <v>1532</v>
      </c>
    </row>
    <row r="1624" spans="1:7">
      <c r="A1624" s="51" t="s">
        <v>1724</v>
      </c>
      <c r="B1624" s="51" t="s">
        <v>486</v>
      </c>
      <c r="C1624" s="51" t="s">
        <v>1725</v>
      </c>
      <c r="D1624" s="52">
        <v>-327155</v>
      </c>
      <c r="E1624" s="52">
        <v>1836367</v>
      </c>
      <c r="F1624" s="53">
        <v>273111.2</v>
      </c>
      <c r="G1624" s="54" t="s">
        <v>1532</v>
      </c>
    </row>
    <row r="1625" spans="1:7">
      <c r="A1625" s="51" t="s">
        <v>1724</v>
      </c>
      <c r="B1625" s="51" t="s">
        <v>520</v>
      </c>
      <c r="C1625" s="51" t="s">
        <v>1725</v>
      </c>
      <c r="D1625" s="52">
        <v>58520</v>
      </c>
      <c r="E1625" s="52">
        <v>1151881</v>
      </c>
      <c r="F1625" s="53">
        <v>159910.9</v>
      </c>
      <c r="G1625" s="54" t="s">
        <v>1532</v>
      </c>
    </row>
    <row r="1626" spans="1:7">
      <c r="A1626" s="51" t="s">
        <v>1724</v>
      </c>
      <c r="B1626" s="51" t="s">
        <v>554</v>
      </c>
      <c r="C1626" s="51" t="s">
        <v>1725</v>
      </c>
      <c r="D1626" s="52">
        <v>-17583</v>
      </c>
      <c r="E1626" s="52">
        <v>291718</v>
      </c>
      <c r="F1626" s="53">
        <v>40488.699999999997</v>
      </c>
      <c r="G1626" s="54" t="s">
        <v>1532</v>
      </c>
    </row>
    <row r="1627" spans="1:7">
      <c r="A1627" s="51" t="s">
        <v>1724</v>
      </c>
      <c r="B1627" s="51" t="s">
        <v>560</v>
      </c>
      <c r="C1627" s="51" t="s">
        <v>1725</v>
      </c>
      <c r="D1627" s="52">
        <v>-536</v>
      </c>
      <c r="E1627" s="52">
        <v>0</v>
      </c>
      <c r="F1627" s="53">
        <v>0</v>
      </c>
      <c r="G1627" s="54" t="s">
        <v>1532</v>
      </c>
    </row>
    <row r="1628" spans="1:7">
      <c r="A1628" s="51" t="s">
        <v>1724</v>
      </c>
      <c r="B1628" s="51" t="s">
        <v>563</v>
      </c>
      <c r="C1628" s="51" t="s">
        <v>1725</v>
      </c>
      <c r="D1628" s="52">
        <v>14372</v>
      </c>
      <c r="E1628" s="52">
        <v>388579</v>
      </c>
      <c r="F1628" s="53">
        <v>44066.3</v>
      </c>
      <c r="G1628" s="54" t="s">
        <v>1532</v>
      </c>
    </row>
    <row r="1629" spans="1:7">
      <c r="A1629" s="51" t="s">
        <v>1724</v>
      </c>
      <c r="B1629" s="51" t="s">
        <v>570</v>
      </c>
      <c r="C1629" s="51" t="s">
        <v>1725</v>
      </c>
      <c r="D1629" s="52">
        <v>49950</v>
      </c>
      <c r="E1629" s="52">
        <v>1142488</v>
      </c>
      <c r="F1629" s="53">
        <v>131572.29999999999</v>
      </c>
      <c r="G1629" s="54" t="s">
        <v>1532</v>
      </c>
    </row>
    <row r="1630" spans="1:7">
      <c r="A1630" s="51" t="s">
        <v>1724</v>
      </c>
      <c r="B1630" s="51" t="s">
        <v>608</v>
      </c>
      <c r="C1630" s="51" t="s">
        <v>1725</v>
      </c>
      <c r="D1630" s="52">
        <v>150827</v>
      </c>
      <c r="E1630" s="52">
        <v>3505689</v>
      </c>
      <c r="F1630" s="53">
        <v>406105.2</v>
      </c>
      <c r="G1630" s="54" t="s">
        <v>1532</v>
      </c>
    </row>
    <row r="1631" spans="1:7">
      <c r="A1631" s="51" t="s">
        <v>1724</v>
      </c>
      <c r="B1631" s="51" t="s">
        <v>663</v>
      </c>
      <c r="C1631" s="51" t="s">
        <v>1725</v>
      </c>
      <c r="D1631" s="52">
        <v>-19815</v>
      </c>
      <c r="E1631" s="52">
        <v>0</v>
      </c>
      <c r="F1631" s="53">
        <v>0</v>
      </c>
      <c r="G1631" s="54" t="s">
        <v>1532</v>
      </c>
    </row>
    <row r="1632" spans="1:7">
      <c r="A1632" s="51" t="s">
        <v>1724</v>
      </c>
      <c r="B1632" s="51" t="s">
        <v>669</v>
      </c>
      <c r="C1632" s="51" t="s">
        <v>1725</v>
      </c>
      <c r="D1632" s="52">
        <v>237125</v>
      </c>
      <c r="E1632" s="52">
        <v>5239544</v>
      </c>
      <c r="F1632" s="53">
        <v>547001.1</v>
      </c>
      <c r="G1632" s="54" t="s">
        <v>1532</v>
      </c>
    </row>
    <row r="1633" spans="1:7">
      <c r="A1633" s="51" t="s">
        <v>1724</v>
      </c>
      <c r="B1633" s="51" t="s">
        <v>694</v>
      </c>
      <c r="C1633" s="51" t="s">
        <v>1725</v>
      </c>
      <c r="D1633" s="52">
        <v>38672</v>
      </c>
      <c r="E1633" s="52">
        <v>873558</v>
      </c>
      <c r="F1633" s="53">
        <v>71789.899999999994</v>
      </c>
      <c r="G1633" s="54" t="s">
        <v>1532</v>
      </c>
    </row>
    <row r="1634" spans="1:7">
      <c r="A1634" s="51" t="s">
        <v>1724</v>
      </c>
      <c r="B1634" s="51" t="s">
        <v>707</v>
      </c>
      <c r="C1634" s="51" t="s">
        <v>1725</v>
      </c>
      <c r="D1634" s="52">
        <v>167975</v>
      </c>
      <c r="E1634" s="52">
        <v>3022013</v>
      </c>
      <c r="F1634" s="53">
        <v>404352.5</v>
      </c>
      <c r="G1634" s="54" t="s">
        <v>1532</v>
      </c>
    </row>
    <row r="1635" spans="1:7">
      <c r="A1635" s="51" t="s">
        <v>1724</v>
      </c>
      <c r="B1635" s="51" t="s">
        <v>732</v>
      </c>
      <c r="C1635" s="51" t="s">
        <v>1725</v>
      </c>
      <c r="D1635" s="52">
        <v>175367</v>
      </c>
      <c r="E1635" s="52">
        <v>3833169</v>
      </c>
      <c r="F1635" s="53">
        <v>427271.3</v>
      </c>
      <c r="G1635" s="54" t="s">
        <v>1532</v>
      </c>
    </row>
    <row r="1636" spans="1:7">
      <c r="A1636" s="51" t="s">
        <v>1724</v>
      </c>
      <c r="B1636" s="51" t="s">
        <v>779</v>
      </c>
      <c r="C1636" s="51" t="s">
        <v>1725</v>
      </c>
      <c r="D1636" s="52">
        <v>242357</v>
      </c>
      <c r="E1636" s="52">
        <v>3977627</v>
      </c>
      <c r="F1636" s="53">
        <v>497041.7</v>
      </c>
      <c r="G1636" s="54" t="s">
        <v>1532</v>
      </c>
    </row>
    <row r="1637" spans="1:7">
      <c r="A1637" s="51" t="s">
        <v>1724</v>
      </c>
      <c r="B1637" s="51" t="s">
        <v>798</v>
      </c>
      <c r="C1637" s="51" t="s">
        <v>1725</v>
      </c>
      <c r="D1637" s="52">
        <v>30366</v>
      </c>
      <c r="E1637" s="52">
        <v>647252</v>
      </c>
      <c r="F1637" s="53">
        <v>63412.800000000003</v>
      </c>
      <c r="G1637" s="54" t="s">
        <v>1532</v>
      </c>
    </row>
    <row r="1638" spans="1:7">
      <c r="A1638" s="51" t="s">
        <v>1724</v>
      </c>
      <c r="B1638" s="51" t="s">
        <v>845</v>
      </c>
      <c r="C1638" s="51" t="s">
        <v>1725</v>
      </c>
      <c r="D1638" s="52">
        <v>45433</v>
      </c>
      <c r="E1638" s="52">
        <v>950997</v>
      </c>
      <c r="F1638" s="53">
        <v>96653.8</v>
      </c>
      <c r="G1638" s="54" t="s">
        <v>1532</v>
      </c>
    </row>
    <row r="1639" spans="1:7">
      <c r="A1639" s="51" t="s">
        <v>1724</v>
      </c>
      <c r="B1639" s="51" t="s">
        <v>865</v>
      </c>
      <c r="C1639" s="51" t="s">
        <v>1725</v>
      </c>
      <c r="D1639" s="52">
        <v>58515</v>
      </c>
      <c r="E1639" s="52">
        <v>1661221</v>
      </c>
      <c r="F1639" s="53">
        <v>262136.1</v>
      </c>
      <c r="G1639" s="54" t="s">
        <v>1532</v>
      </c>
    </row>
    <row r="1640" spans="1:7">
      <c r="A1640" s="51" t="s">
        <v>1724</v>
      </c>
      <c r="B1640" s="51" t="s">
        <v>888</v>
      </c>
      <c r="C1640" s="51" t="s">
        <v>1725</v>
      </c>
      <c r="D1640" s="52">
        <v>-52342</v>
      </c>
      <c r="E1640" s="52">
        <v>133180</v>
      </c>
      <c r="F1640" s="53">
        <v>12803.6</v>
      </c>
      <c r="G1640" s="54" t="s">
        <v>1532</v>
      </c>
    </row>
    <row r="1641" spans="1:7">
      <c r="A1641" s="51" t="s">
        <v>1724</v>
      </c>
      <c r="B1641" s="51" t="s">
        <v>896</v>
      </c>
      <c r="C1641" s="51" t="s">
        <v>1725</v>
      </c>
      <c r="D1641" s="52">
        <v>10860</v>
      </c>
      <c r="E1641" s="52">
        <v>117216</v>
      </c>
      <c r="F1641" s="53">
        <v>17832</v>
      </c>
      <c r="G1641" s="54" t="s">
        <v>1532</v>
      </c>
    </row>
    <row r="1642" spans="1:7">
      <c r="A1642" s="51" t="s">
        <v>1724</v>
      </c>
      <c r="B1642" s="51" t="s">
        <v>902</v>
      </c>
      <c r="C1642" s="51" t="s">
        <v>1725</v>
      </c>
      <c r="D1642" s="52">
        <v>92437</v>
      </c>
      <c r="E1642" s="52">
        <v>1602969</v>
      </c>
      <c r="F1642" s="53">
        <v>180708.7</v>
      </c>
      <c r="G1642" s="54" t="s">
        <v>1532</v>
      </c>
    </row>
    <row r="1643" spans="1:7">
      <c r="A1643" s="51" t="s">
        <v>1724</v>
      </c>
      <c r="B1643" s="51" t="s">
        <v>931</v>
      </c>
      <c r="C1643" s="51" t="s">
        <v>1725</v>
      </c>
      <c r="D1643" s="52">
        <v>297300</v>
      </c>
      <c r="E1643" s="52">
        <v>6467674</v>
      </c>
      <c r="F1643" s="53">
        <v>725606.8</v>
      </c>
      <c r="G1643" s="54" t="s">
        <v>1532</v>
      </c>
    </row>
    <row r="1644" spans="1:7">
      <c r="A1644" s="51" t="s">
        <v>1724</v>
      </c>
      <c r="B1644" s="51" t="s">
        <v>972</v>
      </c>
      <c r="C1644" s="51" t="s">
        <v>1725</v>
      </c>
      <c r="D1644" s="52">
        <v>230122</v>
      </c>
      <c r="E1644" s="52">
        <v>4579493</v>
      </c>
      <c r="F1644" s="53">
        <v>513928.5</v>
      </c>
      <c r="G1644" s="54" t="s">
        <v>1532</v>
      </c>
    </row>
    <row r="1645" spans="1:7">
      <c r="A1645" s="51" t="s">
        <v>1724</v>
      </c>
      <c r="B1645" s="51" t="s">
        <v>1014</v>
      </c>
      <c r="C1645" s="51" t="s">
        <v>1725</v>
      </c>
      <c r="D1645" s="52">
        <v>45488</v>
      </c>
      <c r="E1645" s="52">
        <v>865620</v>
      </c>
      <c r="F1645" s="53">
        <v>97951.1</v>
      </c>
      <c r="G1645" s="54" t="s">
        <v>1532</v>
      </c>
    </row>
    <row r="1646" spans="1:7">
      <c r="A1646" s="51" t="s">
        <v>1724</v>
      </c>
      <c r="B1646" s="51" t="s">
        <v>1053</v>
      </c>
      <c r="C1646" s="51" t="s">
        <v>1725</v>
      </c>
      <c r="D1646" s="52">
        <v>90314</v>
      </c>
      <c r="E1646" s="52">
        <v>1754770</v>
      </c>
      <c r="F1646" s="53">
        <v>184499.8</v>
      </c>
      <c r="G1646" s="54" t="s">
        <v>1532</v>
      </c>
    </row>
    <row r="1647" spans="1:7">
      <c r="A1647" s="51" t="s">
        <v>1724</v>
      </c>
      <c r="B1647" s="51" t="s">
        <v>1065</v>
      </c>
      <c r="C1647" s="51" t="s">
        <v>1725</v>
      </c>
      <c r="D1647" s="52">
        <v>149875</v>
      </c>
      <c r="E1647" s="52">
        <v>3007085</v>
      </c>
      <c r="F1647" s="53">
        <v>347797.2</v>
      </c>
      <c r="G1647" s="54" t="s">
        <v>1532</v>
      </c>
    </row>
    <row r="1648" spans="1:7">
      <c r="A1648" s="51" t="s">
        <v>1724</v>
      </c>
      <c r="B1648" s="51" t="s">
        <v>1117</v>
      </c>
      <c r="C1648" s="51" t="s">
        <v>1725</v>
      </c>
      <c r="D1648" s="52">
        <v>26975</v>
      </c>
      <c r="E1648" s="52">
        <v>642648</v>
      </c>
      <c r="F1648" s="53">
        <v>69019.5</v>
      </c>
      <c r="G1648" s="54" t="s">
        <v>1532</v>
      </c>
    </row>
    <row r="1649" spans="1:7">
      <c r="A1649" s="51" t="s">
        <v>1724</v>
      </c>
      <c r="B1649" s="51" t="s">
        <v>1131</v>
      </c>
      <c r="C1649" s="51" t="s">
        <v>1725</v>
      </c>
      <c r="D1649" s="52">
        <v>222308</v>
      </c>
      <c r="E1649" s="52">
        <v>5231584</v>
      </c>
      <c r="F1649" s="53">
        <v>572845</v>
      </c>
      <c r="G1649" s="54" t="s">
        <v>1532</v>
      </c>
    </row>
    <row r="1650" spans="1:7">
      <c r="A1650" s="51" t="s">
        <v>1724</v>
      </c>
      <c r="B1650" s="51" t="s">
        <v>1151</v>
      </c>
      <c r="C1650" s="51" t="s">
        <v>1725</v>
      </c>
      <c r="D1650" s="52">
        <v>10644</v>
      </c>
      <c r="E1650" s="52">
        <v>178514</v>
      </c>
      <c r="F1650" s="53">
        <v>25690.3</v>
      </c>
      <c r="G1650" s="54" t="s">
        <v>1532</v>
      </c>
    </row>
    <row r="1651" spans="1:7">
      <c r="A1651" s="51" t="s">
        <v>1724</v>
      </c>
      <c r="B1651" s="51" t="s">
        <v>1156</v>
      </c>
      <c r="C1651" s="51" t="s">
        <v>1725</v>
      </c>
      <c r="D1651" s="52">
        <v>-22990</v>
      </c>
      <c r="E1651" s="52">
        <v>655310</v>
      </c>
      <c r="F1651" s="53">
        <v>99809</v>
      </c>
      <c r="G1651" s="54" t="s">
        <v>1532</v>
      </c>
    </row>
    <row r="1652" spans="1:7">
      <c r="A1652" s="51" t="s">
        <v>1724</v>
      </c>
      <c r="B1652" s="51" t="s">
        <v>1163</v>
      </c>
      <c r="C1652" s="51" t="s">
        <v>1725</v>
      </c>
      <c r="D1652" s="52">
        <v>53415</v>
      </c>
      <c r="E1652" s="52">
        <v>747608</v>
      </c>
      <c r="F1652" s="53">
        <v>104703</v>
      </c>
      <c r="G1652" s="54" t="s">
        <v>1532</v>
      </c>
    </row>
    <row r="1653" spans="1:7">
      <c r="A1653" s="51" t="s">
        <v>1724</v>
      </c>
      <c r="B1653" s="51" t="s">
        <v>1180</v>
      </c>
      <c r="C1653" s="51" t="s">
        <v>1725</v>
      </c>
      <c r="D1653" s="52">
        <v>-16925</v>
      </c>
      <c r="E1653" s="52">
        <v>325794</v>
      </c>
      <c r="F1653" s="53">
        <v>29557.4</v>
      </c>
      <c r="G1653" s="54" t="s">
        <v>1532</v>
      </c>
    </row>
    <row r="1654" spans="1:7">
      <c r="A1654" s="51" t="s">
        <v>1724</v>
      </c>
      <c r="B1654" s="51" t="s">
        <v>1188</v>
      </c>
      <c r="C1654" s="51" t="s">
        <v>1725</v>
      </c>
      <c r="D1654" s="52">
        <v>46801</v>
      </c>
      <c r="E1654" s="52">
        <v>2352437</v>
      </c>
      <c r="F1654" s="53">
        <v>159878</v>
      </c>
      <c r="G1654" s="54" t="s">
        <v>1532</v>
      </c>
    </row>
    <row r="1655" spans="1:7">
      <c r="A1655" s="51" t="s">
        <v>1724</v>
      </c>
      <c r="B1655" s="51" t="s">
        <v>1204</v>
      </c>
      <c r="C1655" s="51" t="s">
        <v>1725</v>
      </c>
      <c r="D1655" s="52">
        <v>191577</v>
      </c>
      <c r="E1655" s="52">
        <v>4063881</v>
      </c>
      <c r="F1655" s="53">
        <v>485426</v>
      </c>
      <c r="G1655" s="54" t="s">
        <v>1532</v>
      </c>
    </row>
    <row r="1656" spans="1:7">
      <c r="A1656" s="51" t="s">
        <v>1724</v>
      </c>
      <c r="B1656" s="51" t="s">
        <v>1240</v>
      </c>
      <c r="C1656" s="51" t="s">
        <v>1725</v>
      </c>
      <c r="D1656" s="52">
        <v>129575</v>
      </c>
      <c r="E1656" s="52">
        <v>2506815</v>
      </c>
      <c r="F1656" s="53">
        <v>259710.8</v>
      </c>
      <c r="G1656" s="54" t="s">
        <v>1532</v>
      </c>
    </row>
    <row r="1657" spans="1:7">
      <c r="A1657" s="51" t="s">
        <v>1724</v>
      </c>
      <c r="B1657" s="51" t="s">
        <v>1268</v>
      </c>
      <c r="C1657" s="51" t="s">
        <v>1725</v>
      </c>
      <c r="D1657" s="52">
        <v>71910</v>
      </c>
      <c r="E1657" s="52">
        <v>1600437</v>
      </c>
      <c r="F1657" s="53">
        <v>144783.29999999999</v>
      </c>
      <c r="G1657" s="54" t="s">
        <v>1532</v>
      </c>
    </row>
    <row r="1658" spans="1:7">
      <c r="A1658" s="51" t="s">
        <v>1724</v>
      </c>
      <c r="B1658" s="51" t="s">
        <v>1290</v>
      </c>
      <c r="C1658" s="51" t="s">
        <v>1725</v>
      </c>
      <c r="D1658" s="52">
        <v>99158</v>
      </c>
      <c r="E1658" s="52">
        <v>1442431</v>
      </c>
      <c r="F1658" s="53">
        <v>204821.9</v>
      </c>
      <c r="G1658" s="54" t="s">
        <v>1532</v>
      </c>
    </row>
    <row r="1659" spans="1:7">
      <c r="A1659" s="51" t="s">
        <v>1724</v>
      </c>
      <c r="B1659" s="51" t="s">
        <v>1311</v>
      </c>
      <c r="C1659" s="51" t="s">
        <v>1725</v>
      </c>
      <c r="D1659" s="52">
        <v>-1839</v>
      </c>
      <c r="E1659" s="52">
        <v>0</v>
      </c>
      <c r="F1659" s="53">
        <v>0</v>
      </c>
      <c r="G1659" s="54" t="s">
        <v>1532</v>
      </c>
    </row>
    <row r="1660" spans="1:7">
      <c r="A1660" s="51" t="s">
        <v>1724</v>
      </c>
      <c r="B1660" s="51" t="s">
        <v>1315</v>
      </c>
      <c r="C1660" s="51" t="s">
        <v>1725</v>
      </c>
      <c r="D1660" s="52">
        <v>74955</v>
      </c>
      <c r="E1660" s="52">
        <v>1402544</v>
      </c>
      <c r="F1660" s="53">
        <v>182067.5</v>
      </c>
      <c r="G1660" s="54" t="s">
        <v>1532</v>
      </c>
    </row>
    <row r="1661" spans="1:7">
      <c r="A1661" s="51" t="s">
        <v>1724</v>
      </c>
      <c r="B1661" s="51" t="s">
        <v>1342</v>
      </c>
      <c r="C1661" s="51" t="s">
        <v>1725</v>
      </c>
      <c r="D1661" s="52">
        <v>97656</v>
      </c>
      <c r="E1661" s="52">
        <v>2384910</v>
      </c>
      <c r="F1661" s="53">
        <v>259463.5</v>
      </c>
      <c r="G1661" s="54" t="s">
        <v>1532</v>
      </c>
    </row>
    <row r="1662" spans="1:7">
      <c r="A1662" s="51" t="s">
        <v>1724</v>
      </c>
      <c r="B1662" s="51" t="s">
        <v>1434</v>
      </c>
      <c r="C1662" s="51" t="s">
        <v>1725</v>
      </c>
      <c r="D1662" s="52">
        <v>162365</v>
      </c>
      <c r="E1662" s="52">
        <v>3663325</v>
      </c>
      <c r="F1662" s="53">
        <v>396702.9</v>
      </c>
      <c r="G1662" s="54" t="s">
        <v>1532</v>
      </c>
    </row>
    <row r="1663" spans="1:7">
      <c r="A1663" s="51" t="s">
        <v>1724</v>
      </c>
      <c r="B1663" s="51" t="s">
        <v>1589</v>
      </c>
      <c r="C1663" s="51" t="s">
        <v>1725</v>
      </c>
      <c r="D1663" s="52">
        <v>93117</v>
      </c>
      <c r="E1663" s="52">
        <v>1588385</v>
      </c>
      <c r="F1663" s="53">
        <v>147811.79999999999</v>
      </c>
      <c r="G1663" s="54" t="s">
        <v>1532</v>
      </c>
    </row>
    <row r="1664" spans="1:7">
      <c r="A1664" s="51" t="s">
        <v>1724</v>
      </c>
      <c r="B1664" s="51" t="s">
        <v>1598</v>
      </c>
      <c r="C1664" s="51" t="s">
        <v>1725</v>
      </c>
      <c r="D1664" s="52">
        <v>71215</v>
      </c>
      <c r="E1664" s="52">
        <v>1254359</v>
      </c>
      <c r="F1664" s="53">
        <v>148757.5</v>
      </c>
      <c r="G1664" s="54" t="s">
        <v>1532</v>
      </c>
    </row>
    <row r="1665" spans="1:7">
      <c r="A1665" s="51" t="s">
        <v>1724</v>
      </c>
      <c r="B1665" s="51" t="s">
        <v>1615</v>
      </c>
      <c r="C1665" s="51" t="s">
        <v>1725</v>
      </c>
      <c r="D1665" s="52">
        <v>33527</v>
      </c>
      <c r="E1665" s="52">
        <v>420382</v>
      </c>
      <c r="F1665" s="53">
        <v>65791.399999999994</v>
      </c>
      <c r="G1665" s="54" t="s">
        <v>1532</v>
      </c>
    </row>
    <row r="1666" spans="1:7">
      <c r="A1666" s="51" t="s">
        <v>1724</v>
      </c>
      <c r="B1666" s="51" t="s">
        <v>1619</v>
      </c>
      <c r="C1666" s="51" t="s">
        <v>1725</v>
      </c>
      <c r="D1666" s="52">
        <v>65326</v>
      </c>
      <c r="E1666" s="52">
        <v>1279211</v>
      </c>
      <c r="F1666" s="53">
        <v>119511.7</v>
      </c>
      <c r="G1666" s="54" t="s">
        <v>1532</v>
      </c>
    </row>
    <row r="1667" spans="1:7">
      <c r="A1667" s="51" t="s">
        <v>1724</v>
      </c>
      <c r="B1667" s="51" t="s">
        <v>1654</v>
      </c>
      <c r="C1667" s="51" t="s">
        <v>1725</v>
      </c>
      <c r="D1667" s="52">
        <v>179711</v>
      </c>
      <c r="E1667" s="52">
        <v>3216892</v>
      </c>
      <c r="F1667" s="53">
        <v>379321.8</v>
      </c>
      <c r="G1667" s="54" t="s">
        <v>1532</v>
      </c>
    </row>
    <row r="1668" spans="1:7">
      <c r="A1668" s="51" t="s">
        <v>1724</v>
      </c>
      <c r="B1668" s="51" t="s">
        <v>1715</v>
      </c>
      <c r="C1668" s="51" t="s">
        <v>1725</v>
      </c>
      <c r="D1668" s="52">
        <v>10867</v>
      </c>
      <c r="E1668" s="52">
        <v>148887</v>
      </c>
      <c r="F1668" s="53">
        <v>20923.5</v>
      </c>
      <c r="G1668" s="54" t="s">
        <v>1532</v>
      </c>
    </row>
    <row r="1669" spans="1:7">
      <c r="A1669" s="51" t="s">
        <v>1724</v>
      </c>
      <c r="B1669" s="51" t="s">
        <v>1719</v>
      </c>
      <c r="C1669" s="51" t="s">
        <v>1725</v>
      </c>
      <c r="D1669" s="52">
        <v>49518</v>
      </c>
      <c r="E1669" s="52">
        <v>1048533</v>
      </c>
      <c r="F1669" s="53">
        <v>124972.4</v>
      </c>
      <c r="G1669" s="54" t="s">
        <v>1532</v>
      </c>
    </row>
    <row r="1670" spans="1:7">
      <c r="A1670" s="51" t="s">
        <v>1021</v>
      </c>
      <c r="B1670" s="51" t="s">
        <v>1014</v>
      </c>
      <c r="C1670" s="51" t="s">
        <v>365</v>
      </c>
      <c r="D1670" s="52">
        <v>1189</v>
      </c>
      <c r="E1670" s="52">
        <v>25043</v>
      </c>
      <c r="F1670" s="53">
        <v>3021</v>
      </c>
      <c r="G1670" s="54">
        <v>12.063250999999999</v>
      </c>
    </row>
    <row r="1671" spans="1:7">
      <c r="A1671" s="51" t="s">
        <v>1022</v>
      </c>
      <c r="B1671" s="51" t="s">
        <v>1014</v>
      </c>
      <c r="C1671" s="51" t="s">
        <v>365</v>
      </c>
      <c r="D1671" s="52">
        <v>10894</v>
      </c>
      <c r="E1671" s="52">
        <v>333680</v>
      </c>
      <c r="F1671" s="53">
        <v>30641</v>
      </c>
      <c r="G1671" s="54">
        <v>9.1827498999999992</v>
      </c>
    </row>
    <row r="1672" spans="1:7">
      <c r="A1672" s="51" t="s">
        <v>1023</v>
      </c>
      <c r="B1672" s="51" t="s">
        <v>1014</v>
      </c>
      <c r="C1672" s="51" t="s">
        <v>365</v>
      </c>
      <c r="D1672" s="52">
        <v>5281</v>
      </c>
      <c r="E1672" s="52">
        <v>92533</v>
      </c>
      <c r="F1672" s="53">
        <v>10657</v>
      </c>
      <c r="G1672" s="54">
        <v>11.516972000000001</v>
      </c>
    </row>
    <row r="1673" spans="1:7">
      <c r="A1673" s="51" t="s">
        <v>1024</v>
      </c>
      <c r="B1673" s="51" t="s">
        <v>1014</v>
      </c>
      <c r="C1673" s="51" t="s">
        <v>365</v>
      </c>
      <c r="D1673" s="52">
        <v>9756</v>
      </c>
      <c r="E1673" s="52">
        <v>221242</v>
      </c>
      <c r="F1673" s="53">
        <v>23508</v>
      </c>
      <c r="G1673" s="54">
        <v>10.625469000000001</v>
      </c>
    </row>
    <row r="1674" spans="1:7">
      <c r="A1674" s="51" t="s">
        <v>1025</v>
      </c>
      <c r="B1674" s="51" t="s">
        <v>1014</v>
      </c>
      <c r="C1674" s="51" t="s">
        <v>365</v>
      </c>
      <c r="D1674" s="52">
        <v>3834</v>
      </c>
      <c r="E1674" s="52">
        <v>117139</v>
      </c>
      <c r="F1674" s="53">
        <v>11809</v>
      </c>
      <c r="G1674" s="54">
        <v>10.081186000000001</v>
      </c>
    </row>
    <row r="1675" spans="1:7">
      <c r="A1675" s="51" t="s">
        <v>1026</v>
      </c>
      <c r="B1675" s="51" t="s">
        <v>1014</v>
      </c>
      <c r="C1675" s="51" t="s">
        <v>365</v>
      </c>
      <c r="D1675" s="52">
        <v>13682</v>
      </c>
      <c r="E1675" s="52">
        <v>437557</v>
      </c>
      <c r="F1675" s="53">
        <v>41104</v>
      </c>
      <c r="G1675" s="54">
        <v>9.3939760999999997</v>
      </c>
    </row>
    <row r="1676" spans="1:7">
      <c r="A1676" s="51" t="s">
        <v>1027</v>
      </c>
      <c r="B1676" s="51" t="s">
        <v>1014</v>
      </c>
      <c r="C1676" s="51" t="s">
        <v>365</v>
      </c>
      <c r="D1676" s="52">
        <v>15247</v>
      </c>
      <c r="E1676" s="52">
        <v>621426</v>
      </c>
      <c r="F1676" s="53">
        <v>53679</v>
      </c>
      <c r="G1676" s="54">
        <v>8.6380356999999997</v>
      </c>
    </row>
    <row r="1677" spans="1:7">
      <c r="A1677" s="51" t="s">
        <v>1028</v>
      </c>
      <c r="B1677" s="51" t="s">
        <v>1014</v>
      </c>
      <c r="C1677" s="51" t="s">
        <v>365</v>
      </c>
      <c r="D1677" s="52">
        <v>2048</v>
      </c>
      <c r="E1677" s="52">
        <v>66776</v>
      </c>
      <c r="F1677" s="53">
        <v>5327</v>
      </c>
      <c r="G1677" s="54">
        <v>7.977417</v>
      </c>
    </row>
    <row r="1678" spans="1:7">
      <c r="A1678" s="51" t="s">
        <v>1029</v>
      </c>
      <c r="B1678" s="51" t="s">
        <v>1014</v>
      </c>
      <c r="C1678" s="51" t="s">
        <v>365</v>
      </c>
      <c r="D1678" s="52">
        <v>3911</v>
      </c>
      <c r="E1678" s="52">
        <v>81936</v>
      </c>
      <c r="F1678" s="53">
        <v>9793</v>
      </c>
      <c r="G1678" s="54">
        <v>11.952011000000001</v>
      </c>
    </row>
    <row r="1679" spans="1:7">
      <c r="A1679" s="51" t="s">
        <v>1726</v>
      </c>
      <c r="B1679" s="51" t="s">
        <v>1014</v>
      </c>
      <c r="C1679" s="51" t="s">
        <v>365</v>
      </c>
      <c r="D1679" s="52">
        <v>6474</v>
      </c>
      <c r="E1679" s="52">
        <v>122772</v>
      </c>
      <c r="F1679" s="53">
        <v>15509</v>
      </c>
      <c r="G1679" s="54">
        <v>12.632358999999999</v>
      </c>
    </row>
    <row r="1680" spans="1:7">
      <c r="A1680" s="51" t="s">
        <v>1727</v>
      </c>
      <c r="B1680" s="51" t="s">
        <v>1014</v>
      </c>
      <c r="C1680" s="51" t="s">
        <v>363</v>
      </c>
      <c r="D1680" s="52">
        <v>8021</v>
      </c>
      <c r="E1680" s="52">
        <v>165549</v>
      </c>
      <c r="F1680" s="53">
        <v>19002.5</v>
      </c>
      <c r="G1680" s="54">
        <v>11.478475</v>
      </c>
    </row>
    <row r="1681" spans="1:7">
      <c r="A1681" s="51" t="s">
        <v>1030</v>
      </c>
      <c r="B1681" s="51" t="s">
        <v>1014</v>
      </c>
      <c r="C1681" s="51" t="s">
        <v>363</v>
      </c>
      <c r="D1681" s="52">
        <v>83541</v>
      </c>
      <c r="E1681" s="52">
        <v>1776192</v>
      </c>
      <c r="F1681" s="53">
        <v>192619</v>
      </c>
      <c r="G1681" s="54">
        <v>10.844492000000001</v>
      </c>
    </row>
    <row r="1682" spans="1:7">
      <c r="A1682" s="51" t="s">
        <v>1031</v>
      </c>
      <c r="B1682" s="51" t="s">
        <v>1014</v>
      </c>
      <c r="C1682" s="51" t="s">
        <v>363</v>
      </c>
      <c r="D1682" s="52">
        <v>28173</v>
      </c>
      <c r="E1682" s="52">
        <v>496236</v>
      </c>
      <c r="F1682" s="53">
        <v>60160</v>
      </c>
      <c r="G1682" s="54">
        <v>12.123264000000001</v>
      </c>
    </row>
    <row r="1683" spans="1:7">
      <c r="A1683" s="51" t="s">
        <v>1032</v>
      </c>
      <c r="B1683" s="51" t="s">
        <v>1014</v>
      </c>
      <c r="C1683" s="51" t="s">
        <v>363</v>
      </c>
      <c r="D1683" s="52">
        <v>39374</v>
      </c>
      <c r="E1683" s="52">
        <v>824309</v>
      </c>
      <c r="F1683" s="53">
        <v>94249.7</v>
      </c>
      <c r="G1683" s="54">
        <v>11.433783</v>
      </c>
    </row>
    <row r="1684" spans="1:7">
      <c r="A1684" s="51" t="s">
        <v>1033</v>
      </c>
      <c r="B1684" s="51" t="s">
        <v>1014</v>
      </c>
      <c r="C1684" s="51" t="s">
        <v>363</v>
      </c>
      <c r="D1684" s="52">
        <v>12826</v>
      </c>
      <c r="E1684" s="52">
        <v>227422</v>
      </c>
      <c r="F1684" s="53">
        <v>28747</v>
      </c>
      <c r="G1684" s="54">
        <v>12.640378</v>
      </c>
    </row>
    <row r="1685" spans="1:7">
      <c r="A1685" s="51" t="s">
        <v>1034</v>
      </c>
      <c r="B1685" s="51" t="s">
        <v>1014</v>
      </c>
      <c r="C1685" s="51" t="s">
        <v>360</v>
      </c>
      <c r="D1685" s="52">
        <v>450377</v>
      </c>
      <c r="E1685" s="52">
        <v>13235520</v>
      </c>
      <c r="F1685" s="53">
        <v>1215182.1000000001</v>
      </c>
      <c r="G1685" s="54">
        <v>9.1812191999999992</v>
      </c>
    </row>
    <row r="1686" spans="1:7">
      <c r="A1686" s="51" t="s">
        <v>1035</v>
      </c>
      <c r="B1686" s="51" t="s">
        <v>1014</v>
      </c>
      <c r="C1686" s="51" t="s">
        <v>365</v>
      </c>
      <c r="D1686" s="52">
        <v>9198</v>
      </c>
      <c r="E1686" s="52">
        <v>272213</v>
      </c>
      <c r="F1686" s="53">
        <v>24447</v>
      </c>
      <c r="G1686" s="54">
        <v>8.9808348999999996</v>
      </c>
    </row>
    <row r="1687" spans="1:7">
      <c r="A1687" s="51" t="s">
        <v>1036</v>
      </c>
      <c r="B1687" s="51" t="s">
        <v>1014</v>
      </c>
      <c r="C1687" s="51" t="s">
        <v>365</v>
      </c>
      <c r="D1687" s="52">
        <v>3448</v>
      </c>
      <c r="E1687" s="52">
        <v>130663</v>
      </c>
      <c r="F1687" s="53">
        <v>11516</v>
      </c>
      <c r="G1687" s="54">
        <v>8.8135125999999993</v>
      </c>
    </row>
    <row r="1688" spans="1:7">
      <c r="A1688" s="51" t="s">
        <v>1037</v>
      </c>
      <c r="B1688" s="51" t="s">
        <v>1014</v>
      </c>
      <c r="C1688" s="51" t="s">
        <v>363</v>
      </c>
      <c r="D1688" s="52">
        <v>31964</v>
      </c>
      <c r="E1688" s="52">
        <v>655901</v>
      </c>
      <c r="F1688" s="53">
        <v>75513</v>
      </c>
      <c r="G1688" s="54">
        <v>11.512866000000001</v>
      </c>
    </row>
    <row r="1689" spans="1:7">
      <c r="A1689" s="51" t="s">
        <v>1038</v>
      </c>
      <c r="B1689" s="51" t="s">
        <v>1014</v>
      </c>
      <c r="C1689" s="51" t="s">
        <v>360</v>
      </c>
      <c r="D1689" s="52">
        <v>188342</v>
      </c>
      <c r="E1689" s="52">
        <v>9608278</v>
      </c>
      <c r="F1689" s="53">
        <v>873190</v>
      </c>
      <c r="G1689" s="54">
        <v>9.0878928000000005</v>
      </c>
    </row>
    <row r="1690" spans="1:7">
      <c r="A1690" s="51" t="s">
        <v>1039</v>
      </c>
      <c r="B1690" s="51" t="s">
        <v>1014</v>
      </c>
      <c r="C1690" s="51" t="s">
        <v>363</v>
      </c>
      <c r="D1690" s="52">
        <v>11291</v>
      </c>
      <c r="E1690" s="52">
        <v>207694</v>
      </c>
      <c r="F1690" s="53">
        <v>24153</v>
      </c>
      <c r="G1690" s="54">
        <v>11.629127</v>
      </c>
    </row>
    <row r="1691" spans="1:7">
      <c r="A1691" s="51" t="s">
        <v>1040</v>
      </c>
      <c r="B1691" s="51" t="s">
        <v>1014</v>
      </c>
      <c r="C1691" s="51" t="s">
        <v>363</v>
      </c>
      <c r="D1691" s="52">
        <v>15848</v>
      </c>
      <c r="E1691" s="52">
        <v>318854</v>
      </c>
      <c r="F1691" s="53">
        <v>36567</v>
      </c>
      <c r="G1691" s="54">
        <v>11.468258000000001</v>
      </c>
    </row>
    <row r="1692" spans="1:7">
      <c r="A1692" s="51" t="s">
        <v>1041</v>
      </c>
      <c r="B1692" s="51" t="s">
        <v>1014</v>
      </c>
      <c r="C1692" s="51" t="s">
        <v>363</v>
      </c>
      <c r="D1692" s="52">
        <v>27116</v>
      </c>
      <c r="E1692" s="52">
        <v>665901</v>
      </c>
      <c r="F1692" s="53">
        <v>69269</v>
      </c>
      <c r="G1692" s="54">
        <v>10.402297000000001</v>
      </c>
    </row>
    <row r="1693" spans="1:7">
      <c r="A1693" s="51" t="s">
        <v>1042</v>
      </c>
      <c r="B1693" s="51" t="s">
        <v>1014</v>
      </c>
      <c r="C1693" s="51" t="s">
        <v>363</v>
      </c>
      <c r="D1693" s="52">
        <v>32162</v>
      </c>
      <c r="E1693" s="52">
        <v>1066303</v>
      </c>
      <c r="F1693" s="53">
        <v>105069</v>
      </c>
      <c r="G1693" s="54">
        <v>9.8535781999999994</v>
      </c>
    </row>
    <row r="1694" spans="1:7">
      <c r="A1694" s="51" t="s">
        <v>1043</v>
      </c>
      <c r="B1694" s="51" t="s">
        <v>1014</v>
      </c>
      <c r="C1694" s="51" t="s">
        <v>363</v>
      </c>
      <c r="D1694" s="52">
        <v>50466</v>
      </c>
      <c r="E1694" s="52">
        <v>1039735</v>
      </c>
      <c r="F1694" s="53">
        <v>124295.1</v>
      </c>
      <c r="G1694" s="54">
        <v>11.954497999999999</v>
      </c>
    </row>
    <row r="1695" spans="1:7">
      <c r="A1695" s="51" t="s">
        <v>1044</v>
      </c>
      <c r="B1695" s="51" t="s">
        <v>1014</v>
      </c>
      <c r="C1695" s="51" t="s">
        <v>363</v>
      </c>
      <c r="D1695" s="52">
        <v>19463</v>
      </c>
      <c r="E1695" s="52">
        <v>425936</v>
      </c>
      <c r="F1695" s="53">
        <v>47817</v>
      </c>
      <c r="G1695" s="54">
        <v>11.226334</v>
      </c>
    </row>
    <row r="1696" spans="1:7">
      <c r="A1696" s="51" t="s">
        <v>1045</v>
      </c>
      <c r="B1696" s="51" t="s">
        <v>1014</v>
      </c>
      <c r="C1696" s="51" t="s">
        <v>363</v>
      </c>
      <c r="D1696" s="52">
        <v>13826</v>
      </c>
      <c r="E1696" s="52">
        <v>341972</v>
      </c>
      <c r="F1696" s="53">
        <v>32315</v>
      </c>
      <c r="G1696" s="54">
        <v>9.4496041000000002</v>
      </c>
    </row>
    <row r="1697" spans="1:7">
      <c r="A1697" s="51" t="s">
        <v>1728</v>
      </c>
      <c r="B1697" s="51" t="s">
        <v>1014</v>
      </c>
      <c r="C1697" s="51" t="s">
        <v>365</v>
      </c>
      <c r="D1697" s="52">
        <v>5100</v>
      </c>
      <c r="E1697" s="52">
        <v>112791</v>
      </c>
      <c r="F1697" s="53">
        <v>11000</v>
      </c>
      <c r="G1697" s="54">
        <v>9.7525511999999992</v>
      </c>
    </row>
    <row r="1698" spans="1:7">
      <c r="A1698" s="51" t="s">
        <v>415</v>
      </c>
      <c r="B1698" s="51" t="s">
        <v>1014</v>
      </c>
      <c r="C1698" s="51" t="s">
        <v>363</v>
      </c>
      <c r="D1698" s="52">
        <v>74443</v>
      </c>
      <c r="E1698" s="52">
        <v>1394254</v>
      </c>
      <c r="F1698" s="53">
        <v>150120.5</v>
      </c>
      <c r="G1698" s="54">
        <v>10.767084000000001</v>
      </c>
    </row>
    <row r="1699" spans="1:7">
      <c r="A1699" s="51" t="s">
        <v>1046</v>
      </c>
      <c r="B1699" s="51" t="s">
        <v>1014</v>
      </c>
      <c r="C1699" s="51" t="s">
        <v>363</v>
      </c>
      <c r="D1699" s="52">
        <v>68129</v>
      </c>
      <c r="E1699" s="52">
        <v>1856403</v>
      </c>
      <c r="F1699" s="53">
        <v>201755</v>
      </c>
      <c r="G1699" s="54">
        <v>10.86806</v>
      </c>
    </row>
    <row r="1700" spans="1:7">
      <c r="A1700" s="51" t="s">
        <v>1047</v>
      </c>
      <c r="B1700" s="51" t="s">
        <v>1014</v>
      </c>
      <c r="C1700" s="51" t="s">
        <v>363</v>
      </c>
      <c r="D1700" s="52">
        <v>25140</v>
      </c>
      <c r="E1700" s="52">
        <v>480566</v>
      </c>
      <c r="F1700" s="53">
        <v>55181.3</v>
      </c>
      <c r="G1700" s="54">
        <v>11.482564</v>
      </c>
    </row>
    <row r="1701" spans="1:7">
      <c r="A1701" s="51" t="s">
        <v>1048</v>
      </c>
      <c r="B1701" s="51" t="s">
        <v>1014</v>
      </c>
      <c r="C1701" s="51" t="s">
        <v>363</v>
      </c>
      <c r="D1701" s="52">
        <v>27543</v>
      </c>
      <c r="E1701" s="52">
        <v>658734</v>
      </c>
      <c r="F1701" s="53">
        <v>71886</v>
      </c>
      <c r="G1701" s="54">
        <v>10.912751</v>
      </c>
    </row>
    <row r="1702" spans="1:7">
      <c r="A1702" s="51" t="s">
        <v>419</v>
      </c>
      <c r="B1702" s="51" t="s">
        <v>1014</v>
      </c>
      <c r="C1702" s="51" t="s">
        <v>420</v>
      </c>
      <c r="D1702" s="52">
        <v>8</v>
      </c>
      <c r="E1702" s="52">
        <v>4562947</v>
      </c>
      <c r="F1702" s="53">
        <v>160763.1</v>
      </c>
      <c r="G1702" s="54">
        <v>3.5232296000000001</v>
      </c>
    </row>
    <row r="1703" spans="1:7">
      <c r="A1703" s="51" t="s">
        <v>1049</v>
      </c>
      <c r="B1703" s="51" t="s">
        <v>1014</v>
      </c>
      <c r="C1703" s="51" t="s">
        <v>363</v>
      </c>
      <c r="D1703" s="52">
        <v>13823</v>
      </c>
      <c r="E1703" s="52">
        <v>339783</v>
      </c>
      <c r="F1703" s="53">
        <v>36012</v>
      </c>
      <c r="G1703" s="54">
        <v>10.598528999999999</v>
      </c>
    </row>
    <row r="1704" spans="1:7">
      <c r="A1704" s="51" t="s">
        <v>1050</v>
      </c>
      <c r="B1704" s="51" t="s">
        <v>1014</v>
      </c>
      <c r="C1704" s="51" t="s">
        <v>363</v>
      </c>
      <c r="D1704" s="52">
        <v>13515</v>
      </c>
      <c r="E1704" s="52">
        <v>281284</v>
      </c>
      <c r="F1704" s="53">
        <v>30835</v>
      </c>
      <c r="G1704" s="54">
        <v>10.96223</v>
      </c>
    </row>
    <row r="1705" spans="1:7">
      <c r="A1705" s="51" t="s">
        <v>1051</v>
      </c>
      <c r="B1705" s="51" t="s">
        <v>1014</v>
      </c>
      <c r="C1705" s="51" t="s">
        <v>363</v>
      </c>
      <c r="D1705" s="52">
        <v>43946</v>
      </c>
      <c r="E1705" s="52">
        <v>1123945</v>
      </c>
      <c r="F1705" s="53">
        <v>115625</v>
      </c>
      <c r="G1705" s="54">
        <v>10.287425000000001</v>
      </c>
    </row>
    <row r="1706" spans="1:7">
      <c r="A1706" s="51" t="s">
        <v>1729</v>
      </c>
      <c r="B1706" s="51" t="s">
        <v>1014</v>
      </c>
      <c r="C1706" s="51" t="s">
        <v>363</v>
      </c>
      <c r="D1706" s="52">
        <v>12081</v>
      </c>
      <c r="E1706" s="52">
        <v>197394</v>
      </c>
      <c r="F1706" s="53">
        <v>29929.200000000001</v>
      </c>
      <c r="G1706" s="54">
        <v>15.162163</v>
      </c>
    </row>
    <row r="1707" spans="1:7">
      <c r="A1707" s="51" t="s">
        <v>1052</v>
      </c>
      <c r="B1707" s="51" t="s">
        <v>1014</v>
      </c>
      <c r="C1707" s="51" t="s">
        <v>363</v>
      </c>
      <c r="D1707" s="52">
        <v>10339</v>
      </c>
      <c r="E1707" s="52">
        <v>586652</v>
      </c>
      <c r="F1707" s="53">
        <v>50114</v>
      </c>
      <c r="G1707" s="54">
        <v>8.5423726999999996</v>
      </c>
    </row>
    <row r="1708" spans="1:7">
      <c r="A1708" s="51" t="s">
        <v>693</v>
      </c>
      <c r="B1708" s="51" t="s">
        <v>1053</v>
      </c>
      <c r="C1708" s="51" t="s">
        <v>360</v>
      </c>
      <c r="D1708" s="52">
        <v>31</v>
      </c>
      <c r="E1708" s="52">
        <v>1023</v>
      </c>
      <c r="F1708" s="53">
        <v>93.4</v>
      </c>
      <c r="G1708" s="54">
        <v>9.1300097999999998</v>
      </c>
    </row>
    <row r="1709" spans="1:7">
      <c r="A1709" s="51" t="s">
        <v>1730</v>
      </c>
      <c r="B1709" s="51" t="s">
        <v>1053</v>
      </c>
      <c r="C1709" s="51" t="s">
        <v>363</v>
      </c>
      <c r="D1709" s="52">
        <v>5775</v>
      </c>
      <c r="E1709" s="52">
        <v>63238</v>
      </c>
      <c r="F1709" s="53">
        <v>7969.4</v>
      </c>
      <c r="G1709" s="54">
        <v>12.602233</v>
      </c>
    </row>
    <row r="1710" spans="1:7">
      <c r="A1710" s="51" t="s">
        <v>1731</v>
      </c>
      <c r="B1710" s="51" t="s">
        <v>1053</v>
      </c>
      <c r="C1710" s="51" t="s">
        <v>363</v>
      </c>
      <c r="D1710" s="52">
        <v>2034</v>
      </c>
      <c r="E1710" s="52">
        <v>30117</v>
      </c>
      <c r="F1710" s="53">
        <v>3754.9</v>
      </c>
      <c r="G1710" s="54">
        <v>12.467708999999999</v>
      </c>
    </row>
    <row r="1711" spans="1:7">
      <c r="A1711" s="51" t="s">
        <v>1732</v>
      </c>
      <c r="B1711" s="51" t="s">
        <v>1053</v>
      </c>
      <c r="C1711" s="51" t="s">
        <v>363</v>
      </c>
      <c r="D1711" s="52">
        <v>3642</v>
      </c>
      <c r="E1711" s="52">
        <v>57723</v>
      </c>
      <c r="F1711" s="53">
        <v>6885.7</v>
      </c>
      <c r="G1711" s="54">
        <v>11.928867</v>
      </c>
    </row>
    <row r="1712" spans="1:7">
      <c r="A1712" s="51" t="s">
        <v>1733</v>
      </c>
      <c r="B1712" s="51" t="s">
        <v>1053</v>
      </c>
      <c r="C1712" s="51" t="s">
        <v>363</v>
      </c>
      <c r="D1712" s="52">
        <v>68</v>
      </c>
      <c r="E1712" s="52">
        <v>20190</v>
      </c>
      <c r="F1712" s="53">
        <v>2339</v>
      </c>
      <c r="G1712" s="54">
        <v>11.584943000000001</v>
      </c>
    </row>
    <row r="1713" spans="1:7">
      <c r="A1713" s="51" t="s">
        <v>1054</v>
      </c>
      <c r="B1713" s="51" t="s">
        <v>1053</v>
      </c>
      <c r="C1713" s="51" t="s">
        <v>360</v>
      </c>
      <c r="D1713" s="52">
        <v>41</v>
      </c>
      <c r="E1713" s="52">
        <v>137021</v>
      </c>
      <c r="F1713" s="53">
        <v>9306.6</v>
      </c>
      <c r="G1713" s="54">
        <v>6.7920976</v>
      </c>
    </row>
    <row r="1714" spans="1:7">
      <c r="A1714" s="51" t="s">
        <v>1734</v>
      </c>
      <c r="B1714" s="51" t="s">
        <v>1053</v>
      </c>
      <c r="C1714" s="51" t="s">
        <v>365</v>
      </c>
      <c r="D1714" s="52">
        <v>1034</v>
      </c>
      <c r="E1714" s="52">
        <v>16770</v>
      </c>
      <c r="F1714" s="53">
        <v>1157</v>
      </c>
      <c r="G1714" s="54">
        <v>6.8992247999999998</v>
      </c>
    </row>
    <row r="1715" spans="1:7">
      <c r="A1715" s="51" t="s">
        <v>696</v>
      </c>
      <c r="B1715" s="51" t="s">
        <v>1053</v>
      </c>
      <c r="C1715" s="51" t="s">
        <v>363</v>
      </c>
      <c r="D1715" s="52">
        <v>1999</v>
      </c>
      <c r="E1715" s="52">
        <v>52860</v>
      </c>
      <c r="F1715" s="53">
        <v>4804</v>
      </c>
      <c r="G1715" s="54">
        <v>9.0881574000000001</v>
      </c>
    </row>
    <row r="1716" spans="1:7">
      <c r="A1716" s="51" t="s">
        <v>1055</v>
      </c>
      <c r="B1716" s="51" t="s">
        <v>1053</v>
      </c>
      <c r="C1716" s="51" t="s">
        <v>363</v>
      </c>
      <c r="D1716" s="52">
        <v>6496</v>
      </c>
      <c r="E1716" s="52">
        <v>247670</v>
      </c>
      <c r="F1716" s="53">
        <v>26597.3</v>
      </c>
      <c r="G1716" s="54">
        <v>10.739008</v>
      </c>
    </row>
    <row r="1717" spans="1:7">
      <c r="A1717" s="51" t="s">
        <v>1056</v>
      </c>
      <c r="B1717" s="51" t="s">
        <v>1053</v>
      </c>
      <c r="C1717" s="51" t="s">
        <v>363</v>
      </c>
      <c r="D1717" s="52">
        <v>68218</v>
      </c>
      <c r="E1717" s="52">
        <v>1457797</v>
      </c>
      <c r="F1717" s="53">
        <v>120262.6</v>
      </c>
      <c r="G1717" s="54">
        <v>8.2496123000000008</v>
      </c>
    </row>
    <row r="1718" spans="1:7">
      <c r="A1718" s="51" t="s">
        <v>1735</v>
      </c>
      <c r="B1718" s="51" t="s">
        <v>1053</v>
      </c>
      <c r="C1718" s="51" t="s">
        <v>363</v>
      </c>
      <c r="D1718" s="52">
        <v>7758</v>
      </c>
      <c r="E1718" s="52">
        <v>174811</v>
      </c>
      <c r="F1718" s="53">
        <v>15774.4</v>
      </c>
      <c r="G1718" s="54">
        <v>9.0236883999999993</v>
      </c>
    </row>
    <row r="1719" spans="1:7">
      <c r="A1719" s="51" t="s">
        <v>1736</v>
      </c>
      <c r="B1719" s="51" t="s">
        <v>1053</v>
      </c>
      <c r="C1719" s="51" t="s">
        <v>363</v>
      </c>
      <c r="D1719" s="52">
        <v>817</v>
      </c>
      <c r="E1719" s="52">
        <v>27240</v>
      </c>
      <c r="F1719" s="53">
        <v>2797</v>
      </c>
      <c r="G1719" s="54">
        <v>10.267988000000001</v>
      </c>
    </row>
    <row r="1720" spans="1:7">
      <c r="A1720" s="51" t="s">
        <v>1737</v>
      </c>
      <c r="B1720" s="51" t="s">
        <v>1053</v>
      </c>
      <c r="C1720" s="51" t="s">
        <v>363</v>
      </c>
      <c r="D1720" s="52">
        <v>13</v>
      </c>
      <c r="E1720" s="52">
        <v>124</v>
      </c>
      <c r="F1720" s="53">
        <v>15.5</v>
      </c>
      <c r="G1720" s="54">
        <v>12.5</v>
      </c>
    </row>
    <row r="1721" spans="1:7">
      <c r="A1721" s="51" t="s">
        <v>1738</v>
      </c>
      <c r="B1721" s="51" t="s">
        <v>1053</v>
      </c>
      <c r="C1721" s="51" t="s">
        <v>363</v>
      </c>
      <c r="D1721" s="52">
        <v>3846</v>
      </c>
      <c r="E1721" s="52">
        <v>167697</v>
      </c>
      <c r="F1721" s="53">
        <v>16353.6</v>
      </c>
      <c r="G1721" s="54">
        <v>9.7518738999999997</v>
      </c>
    </row>
    <row r="1722" spans="1:7">
      <c r="A1722" s="51" t="s">
        <v>1739</v>
      </c>
      <c r="B1722" s="51" t="s">
        <v>1053</v>
      </c>
      <c r="C1722" s="51" t="s">
        <v>363</v>
      </c>
      <c r="D1722" s="52">
        <v>6063</v>
      </c>
      <c r="E1722" s="52">
        <v>120428</v>
      </c>
      <c r="F1722" s="53">
        <v>11717</v>
      </c>
      <c r="G1722" s="54">
        <v>9.7294649</v>
      </c>
    </row>
    <row r="1723" spans="1:7">
      <c r="A1723" s="51" t="s">
        <v>1057</v>
      </c>
      <c r="B1723" s="51" t="s">
        <v>1053</v>
      </c>
      <c r="C1723" s="51" t="s">
        <v>363</v>
      </c>
      <c r="D1723" s="52">
        <v>5076</v>
      </c>
      <c r="E1723" s="52">
        <v>208735</v>
      </c>
      <c r="F1723" s="53">
        <v>21460</v>
      </c>
      <c r="G1723" s="54">
        <v>10.280977999999999</v>
      </c>
    </row>
    <row r="1724" spans="1:7">
      <c r="A1724" s="51" t="s">
        <v>1740</v>
      </c>
      <c r="B1724" s="51" t="s">
        <v>1053</v>
      </c>
      <c r="C1724" s="51" t="s">
        <v>363</v>
      </c>
      <c r="D1724" s="52">
        <v>3820</v>
      </c>
      <c r="E1724" s="52">
        <v>79762</v>
      </c>
      <c r="F1724" s="53">
        <v>6976</v>
      </c>
      <c r="G1724" s="54">
        <v>8.7460193999999998</v>
      </c>
    </row>
    <row r="1725" spans="1:7">
      <c r="A1725" s="51" t="s">
        <v>1741</v>
      </c>
      <c r="B1725" s="51" t="s">
        <v>1053</v>
      </c>
      <c r="C1725" s="51" t="s">
        <v>363</v>
      </c>
      <c r="D1725" s="52">
        <v>5316</v>
      </c>
      <c r="E1725" s="52">
        <v>70916</v>
      </c>
      <c r="F1725" s="53">
        <v>9356.2000000000007</v>
      </c>
      <c r="G1725" s="54">
        <v>13.193356</v>
      </c>
    </row>
    <row r="1726" spans="1:7">
      <c r="A1726" s="51" t="s">
        <v>1058</v>
      </c>
      <c r="B1726" s="51" t="s">
        <v>1053</v>
      </c>
      <c r="C1726" s="51" t="s">
        <v>363</v>
      </c>
      <c r="D1726" s="52">
        <v>116</v>
      </c>
      <c r="E1726" s="52">
        <v>706</v>
      </c>
      <c r="F1726" s="53">
        <v>79.7</v>
      </c>
      <c r="G1726" s="54">
        <v>11.288952</v>
      </c>
    </row>
    <row r="1727" spans="1:7">
      <c r="A1727" s="51" t="s">
        <v>1742</v>
      </c>
      <c r="B1727" s="51" t="s">
        <v>1053</v>
      </c>
      <c r="C1727" s="51" t="s">
        <v>363</v>
      </c>
      <c r="D1727" s="52">
        <v>2026</v>
      </c>
      <c r="E1727" s="52">
        <v>25227</v>
      </c>
      <c r="F1727" s="53">
        <v>3465.6</v>
      </c>
      <c r="G1727" s="54">
        <v>13.737662</v>
      </c>
    </row>
    <row r="1728" spans="1:7">
      <c r="A1728" s="51" t="s">
        <v>701</v>
      </c>
      <c r="B1728" s="51" t="s">
        <v>1053</v>
      </c>
      <c r="C1728" s="51" t="s">
        <v>363</v>
      </c>
      <c r="D1728" s="52">
        <v>15335</v>
      </c>
      <c r="E1728" s="52">
        <v>233871</v>
      </c>
      <c r="F1728" s="53">
        <v>22767.5</v>
      </c>
      <c r="G1728" s="54">
        <v>9.7350676000000007</v>
      </c>
    </row>
    <row r="1729" spans="1:7">
      <c r="A1729" s="51" t="s">
        <v>1059</v>
      </c>
      <c r="B1729" s="51" t="s">
        <v>1053</v>
      </c>
      <c r="C1729" s="51" t="s">
        <v>360</v>
      </c>
      <c r="D1729" s="52">
        <v>25629</v>
      </c>
      <c r="E1729" s="52">
        <v>781667</v>
      </c>
      <c r="F1729" s="53">
        <v>67712</v>
      </c>
      <c r="G1729" s="54">
        <v>8.6625122999999995</v>
      </c>
    </row>
    <row r="1730" spans="1:7">
      <c r="A1730" s="51" t="s">
        <v>1743</v>
      </c>
      <c r="B1730" s="51" t="s">
        <v>1053</v>
      </c>
      <c r="C1730" s="51" t="s">
        <v>363</v>
      </c>
      <c r="D1730" s="52">
        <v>3436</v>
      </c>
      <c r="E1730" s="52">
        <v>50898</v>
      </c>
      <c r="F1730" s="53">
        <v>7383.5</v>
      </c>
      <c r="G1730" s="54">
        <v>14.506463999999999</v>
      </c>
    </row>
    <row r="1731" spans="1:7">
      <c r="A1731" s="51" t="s">
        <v>1060</v>
      </c>
      <c r="B1731" s="51" t="s">
        <v>1053</v>
      </c>
      <c r="C1731" s="51" t="s">
        <v>360</v>
      </c>
      <c r="D1731" s="52">
        <v>376984</v>
      </c>
      <c r="E1731" s="52">
        <v>6070325</v>
      </c>
      <c r="F1731" s="53">
        <v>706905.7</v>
      </c>
      <c r="G1731" s="54">
        <v>11.645269000000001</v>
      </c>
    </row>
    <row r="1732" spans="1:7">
      <c r="A1732" s="51" t="s">
        <v>702</v>
      </c>
      <c r="B1732" s="51" t="s">
        <v>1053</v>
      </c>
      <c r="C1732" s="51" t="s">
        <v>363</v>
      </c>
      <c r="D1732" s="52">
        <v>4613</v>
      </c>
      <c r="E1732" s="52">
        <v>56592</v>
      </c>
      <c r="F1732" s="53">
        <v>6654</v>
      </c>
      <c r="G1732" s="54">
        <v>11.757846000000001</v>
      </c>
    </row>
    <row r="1733" spans="1:7">
      <c r="A1733" s="51" t="s">
        <v>1744</v>
      </c>
      <c r="B1733" s="51" t="s">
        <v>1053</v>
      </c>
      <c r="C1733" s="51" t="s">
        <v>363</v>
      </c>
      <c r="D1733" s="52">
        <v>6178</v>
      </c>
      <c r="E1733" s="52">
        <v>180221</v>
      </c>
      <c r="F1733" s="53">
        <v>15275.1</v>
      </c>
      <c r="G1733" s="54">
        <v>8.4757602999999992</v>
      </c>
    </row>
    <row r="1734" spans="1:7">
      <c r="A1734" s="51" t="s">
        <v>1061</v>
      </c>
      <c r="B1734" s="51" t="s">
        <v>1053</v>
      </c>
      <c r="C1734" s="51" t="s">
        <v>363</v>
      </c>
      <c r="D1734" s="52">
        <v>175</v>
      </c>
      <c r="E1734" s="52">
        <v>97020</v>
      </c>
      <c r="F1734" s="53">
        <v>6489.5</v>
      </c>
      <c r="G1734" s="54">
        <v>6.6888269999999999</v>
      </c>
    </row>
    <row r="1735" spans="1:7">
      <c r="A1735" s="51" t="s">
        <v>1745</v>
      </c>
      <c r="B1735" s="51" t="s">
        <v>1053</v>
      </c>
      <c r="C1735" s="51" t="s">
        <v>363</v>
      </c>
      <c r="D1735" s="52">
        <v>10837</v>
      </c>
      <c r="E1735" s="52">
        <v>163895</v>
      </c>
      <c r="F1735" s="53">
        <v>16043.1</v>
      </c>
      <c r="G1735" s="54">
        <v>9.7886451999999995</v>
      </c>
    </row>
    <row r="1736" spans="1:7">
      <c r="A1736" s="51" t="s">
        <v>1746</v>
      </c>
      <c r="B1736" s="51" t="s">
        <v>1053</v>
      </c>
      <c r="C1736" s="51" t="s">
        <v>363</v>
      </c>
      <c r="D1736" s="52">
        <v>3680</v>
      </c>
      <c r="E1736" s="52">
        <v>107784</v>
      </c>
      <c r="F1736" s="53">
        <v>13604</v>
      </c>
      <c r="G1736" s="54">
        <v>12.621539</v>
      </c>
    </row>
    <row r="1737" spans="1:7">
      <c r="A1737" s="51" t="s">
        <v>1747</v>
      </c>
      <c r="B1737" s="51" t="s">
        <v>1053</v>
      </c>
      <c r="C1737" s="51" t="s">
        <v>363</v>
      </c>
      <c r="D1737" s="52">
        <v>2090</v>
      </c>
      <c r="E1737" s="52">
        <v>60145</v>
      </c>
      <c r="F1737" s="53">
        <v>6885</v>
      </c>
      <c r="G1737" s="54">
        <v>11.447336</v>
      </c>
    </row>
    <row r="1738" spans="1:7">
      <c r="A1738" s="51" t="s">
        <v>1748</v>
      </c>
      <c r="B1738" s="51" t="s">
        <v>1053</v>
      </c>
      <c r="C1738" s="51" t="s">
        <v>363</v>
      </c>
      <c r="D1738" s="52">
        <v>5913</v>
      </c>
      <c r="E1738" s="52">
        <v>93704</v>
      </c>
      <c r="F1738" s="53">
        <v>11250.3</v>
      </c>
      <c r="G1738" s="54">
        <v>12.006211</v>
      </c>
    </row>
    <row r="1739" spans="1:7">
      <c r="A1739" s="51" t="s">
        <v>1749</v>
      </c>
      <c r="B1739" s="51" t="s">
        <v>1053</v>
      </c>
      <c r="C1739" s="51" t="s">
        <v>363</v>
      </c>
      <c r="D1739" s="52">
        <v>5035</v>
      </c>
      <c r="E1739" s="52">
        <v>96983</v>
      </c>
      <c r="F1739" s="53">
        <v>12794</v>
      </c>
      <c r="G1739" s="54">
        <v>13.192003</v>
      </c>
    </row>
    <row r="1740" spans="1:7">
      <c r="A1740" s="51" t="s">
        <v>1062</v>
      </c>
      <c r="B1740" s="51" t="s">
        <v>1053</v>
      </c>
      <c r="C1740" s="51" t="s">
        <v>420</v>
      </c>
      <c r="D1740" s="52">
        <v>21477</v>
      </c>
      <c r="E1740" s="52">
        <v>396666</v>
      </c>
      <c r="F1740" s="53">
        <v>25901</v>
      </c>
      <c r="G1740" s="54">
        <v>6.5296747999999996</v>
      </c>
    </row>
    <row r="1741" spans="1:7">
      <c r="A1741" s="51" t="s">
        <v>1750</v>
      </c>
      <c r="B1741" s="51" t="s">
        <v>1053</v>
      </c>
      <c r="C1741" s="51" t="s">
        <v>363</v>
      </c>
      <c r="D1741" s="52">
        <v>10178</v>
      </c>
      <c r="E1741" s="52">
        <v>174855</v>
      </c>
      <c r="F1741" s="53">
        <v>14027</v>
      </c>
      <c r="G1741" s="54">
        <v>8.0220754000000003</v>
      </c>
    </row>
    <row r="1742" spans="1:7">
      <c r="A1742" s="51" t="s">
        <v>484</v>
      </c>
      <c r="B1742" s="51" t="s">
        <v>1053</v>
      </c>
      <c r="C1742" s="51" t="s">
        <v>420</v>
      </c>
      <c r="D1742" s="52">
        <v>15</v>
      </c>
      <c r="E1742" s="52">
        <v>121281</v>
      </c>
      <c r="F1742" s="53">
        <v>2421.4</v>
      </c>
      <c r="G1742" s="54">
        <v>1.9965204999999999</v>
      </c>
    </row>
    <row r="1743" spans="1:7">
      <c r="A1743" s="51" t="s">
        <v>1063</v>
      </c>
      <c r="B1743" s="51" t="s">
        <v>1053</v>
      </c>
      <c r="C1743" s="51" t="s">
        <v>363</v>
      </c>
      <c r="D1743" s="52">
        <v>20588</v>
      </c>
      <c r="E1743" s="52">
        <v>284044</v>
      </c>
      <c r="F1743" s="53">
        <v>35342</v>
      </c>
      <c r="G1743" s="54">
        <v>12.442437999999999</v>
      </c>
    </row>
    <row r="1744" spans="1:7">
      <c r="A1744" s="51" t="s">
        <v>1064</v>
      </c>
      <c r="B1744" s="51" t="s">
        <v>1065</v>
      </c>
      <c r="C1744" s="51" t="s">
        <v>363</v>
      </c>
      <c r="D1744" s="52">
        <v>13079</v>
      </c>
      <c r="E1744" s="52">
        <v>219383</v>
      </c>
      <c r="F1744" s="53">
        <v>29768</v>
      </c>
      <c r="G1744" s="54">
        <v>13.568963999999999</v>
      </c>
    </row>
    <row r="1745" spans="1:7">
      <c r="A1745" s="51" t="s">
        <v>1066</v>
      </c>
      <c r="B1745" s="51" t="s">
        <v>1065</v>
      </c>
      <c r="C1745" s="51" t="s">
        <v>363</v>
      </c>
      <c r="D1745" s="52">
        <v>76823</v>
      </c>
      <c r="E1745" s="52">
        <v>1100595</v>
      </c>
      <c r="F1745" s="53">
        <v>122264</v>
      </c>
      <c r="G1745" s="54">
        <v>11.1089</v>
      </c>
    </row>
    <row r="1746" spans="1:7">
      <c r="A1746" s="51" t="s">
        <v>611</v>
      </c>
      <c r="B1746" s="51" t="s">
        <v>1065</v>
      </c>
      <c r="C1746" s="51" t="s">
        <v>363</v>
      </c>
      <c r="D1746" s="52">
        <v>18167</v>
      </c>
      <c r="E1746" s="52">
        <v>201983</v>
      </c>
      <c r="F1746" s="53">
        <v>27127</v>
      </c>
      <c r="G1746" s="54">
        <v>13.430338000000001</v>
      </c>
    </row>
    <row r="1747" spans="1:7">
      <c r="A1747" s="51" t="s">
        <v>1067</v>
      </c>
      <c r="B1747" s="51" t="s">
        <v>1065</v>
      </c>
      <c r="C1747" s="51" t="s">
        <v>363</v>
      </c>
      <c r="D1747" s="52">
        <v>431</v>
      </c>
      <c r="E1747" s="52">
        <v>5998</v>
      </c>
      <c r="F1747" s="53">
        <v>857.3</v>
      </c>
      <c r="G1747" s="54">
        <v>14.293098000000001</v>
      </c>
    </row>
    <row r="1748" spans="1:7">
      <c r="A1748" s="51" t="s">
        <v>1068</v>
      </c>
      <c r="B1748" s="51" t="s">
        <v>1065</v>
      </c>
      <c r="C1748" s="51" t="s">
        <v>363</v>
      </c>
      <c r="D1748" s="52">
        <v>95216</v>
      </c>
      <c r="E1748" s="52">
        <v>1405438</v>
      </c>
      <c r="F1748" s="53">
        <v>176074</v>
      </c>
      <c r="G1748" s="54">
        <v>12.528052000000001</v>
      </c>
    </row>
    <row r="1749" spans="1:7">
      <c r="A1749" s="51" t="s">
        <v>1751</v>
      </c>
      <c r="B1749" s="51" t="s">
        <v>1065</v>
      </c>
      <c r="C1749" s="51" t="s">
        <v>363</v>
      </c>
      <c r="D1749" s="52">
        <v>7770</v>
      </c>
      <c r="E1749" s="52">
        <v>131659</v>
      </c>
      <c r="F1749" s="53">
        <v>19384</v>
      </c>
      <c r="G1749" s="54">
        <v>14.722882999999999</v>
      </c>
    </row>
    <row r="1750" spans="1:7">
      <c r="A1750" s="51" t="s">
        <v>1069</v>
      </c>
      <c r="B1750" s="51" t="s">
        <v>1065</v>
      </c>
      <c r="C1750" s="51" t="s">
        <v>363</v>
      </c>
      <c r="D1750" s="52">
        <v>40589</v>
      </c>
      <c r="E1750" s="52">
        <v>594969</v>
      </c>
      <c r="F1750" s="53">
        <v>68538</v>
      </c>
      <c r="G1750" s="54">
        <v>11.519591999999999</v>
      </c>
    </row>
    <row r="1751" spans="1:7">
      <c r="A1751" s="51" t="s">
        <v>1070</v>
      </c>
      <c r="B1751" s="51" t="s">
        <v>1065</v>
      </c>
      <c r="C1751" s="51" t="s">
        <v>363</v>
      </c>
      <c r="D1751" s="52">
        <v>23098</v>
      </c>
      <c r="E1751" s="52">
        <v>428558</v>
      </c>
      <c r="F1751" s="53">
        <v>53462</v>
      </c>
      <c r="G1751" s="54">
        <v>12.474857999999999</v>
      </c>
    </row>
    <row r="1752" spans="1:7">
      <c r="A1752" s="51" t="s">
        <v>1071</v>
      </c>
      <c r="B1752" s="51" t="s">
        <v>1065</v>
      </c>
      <c r="C1752" s="51" t="s">
        <v>365</v>
      </c>
      <c r="D1752" s="52">
        <v>12072</v>
      </c>
      <c r="E1752" s="52">
        <v>282568</v>
      </c>
      <c r="F1752" s="53">
        <v>32014.1</v>
      </c>
      <c r="G1752" s="54">
        <v>11.329698</v>
      </c>
    </row>
    <row r="1753" spans="1:7">
      <c r="A1753" s="51" t="s">
        <v>1752</v>
      </c>
      <c r="B1753" s="51" t="s">
        <v>1065</v>
      </c>
      <c r="C1753" s="51" t="s">
        <v>365</v>
      </c>
      <c r="D1753" s="52">
        <v>2443</v>
      </c>
      <c r="E1753" s="52">
        <v>50727</v>
      </c>
      <c r="F1753" s="53">
        <v>5799</v>
      </c>
      <c r="G1753" s="54">
        <v>11.431782</v>
      </c>
    </row>
    <row r="1754" spans="1:7">
      <c r="A1754" s="51" t="s">
        <v>1072</v>
      </c>
      <c r="B1754" s="51" t="s">
        <v>1065</v>
      </c>
      <c r="C1754" s="51" t="s">
        <v>365</v>
      </c>
      <c r="D1754" s="52">
        <v>31957</v>
      </c>
      <c r="E1754" s="52">
        <v>925514</v>
      </c>
      <c r="F1754" s="53">
        <v>84151.8</v>
      </c>
      <c r="G1754" s="54">
        <v>9.0924393999999999</v>
      </c>
    </row>
    <row r="1755" spans="1:7">
      <c r="A1755" s="51" t="s">
        <v>1073</v>
      </c>
      <c r="B1755" s="51" t="s">
        <v>1065</v>
      </c>
      <c r="C1755" s="51" t="s">
        <v>365</v>
      </c>
      <c r="D1755" s="52">
        <v>11870</v>
      </c>
      <c r="E1755" s="52">
        <v>292153</v>
      </c>
      <c r="F1755" s="53">
        <v>30773</v>
      </c>
      <c r="G1755" s="54">
        <v>10.53318</v>
      </c>
    </row>
    <row r="1756" spans="1:7">
      <c r="A1756" s="51" t="s">
        <v>1074</v>
      </c>
      <c r="B1756" s="51" t="s">
        <v>1065</v>
      </c>
      <c r="C1756" s="51" t="s">
        <v>365</v>
      </c>
      <c r="D1756" s="52">
        <v>28220</v>
      </c>
      <c r="E1756" s="52">
        <v>719019</v>
      </c>
      <c r="F1756" s="53">
        <v>78260</v>
      </c>
      <c r="G1756" s="54">
        <v>10.884274</v>
      </c>
    </row>
    <row r="1757" spans="1:7">
      <c r="A1757" s="51" t="s">
        <v>1753</v>
      </c>
      <c r="B1757" s="51" t="s">
        <v>1065</v>
      </c>
      <c r="C1757" s="51" t="s">
        <v>365</v>
      </c>
      <c r="D1757" s="52">
        <v>1314</v>
      </c>
      <c r="E1757" s="52">
        <v>21372</v>
      </c>
      <c r="F1757" s="53">
        <v>4449</v>
      </c>
      <c r="G1757" s="54">
        <v>20.816956999999999</v>
      </c>
    </row>
    <row r="1758" spans="1:7">
      <c r="A1758" s="51" t="s">
        <v>1754</v>
      </c>
      <c r="B1758" s="51" t="s">
        <v>1065</v>
      </c>
      <c r="C1758" s="51" t="s">
        <v>365</v>
      </c>
      <c r="D1758" s="52">
        <v>2852</v>
      </c>
      <c r="E1758" s="52">
        <v>43057</v>
      </c>
      <c r="F1758" s="53">
        <v>5426</v>
      </c>
      <c r="G1758" s="54">
        <v>12.601900000000001</v>
      </c>
    </row>
    <row r="1759" spans="1:7">
      <c r="A1759" s="51" t="s">
        <v>1755</v>
      </c>
      <c r="B1759" s="51" t="s">
        <v>1065</v>
      </c>
      <c r="C1759" s="51" t="s">
        <v>365</v>
      </c>
      <c r="D1759" s="52">
        <v>5022</v>
      </c>
      <c r="E1759" s="52">
        <v>141140</v>
      </c>
      <c r="F1759" s="53">
        <v>13192</v>
      </c>
      <c r="G1759" s="54">
        <v>9.3467479000000004</v>
      </c>
    </row>
    <row r="1760" spans="1:7">
      <c r="A1760" s="51" t="s">
        <v>1075</v>
      </c>
      <c r="B1760" s="51" t="s">
        <v>1065</v>
      </c>
      <c r="C1760" s="51" t="s">
        <v>365</v>
      </c>
      <c r="D1760" s="52">
        <v>11536</v>
      </c>
      <c r="E1760" s="52">
        <v>445220</v>
      </c>
      <c r="F1760" s="53">
        <v>46761</v>
      </c>
      <c r="G1760" s="54">
        <v>10.502897000000001</v>
      </c>
    </row>
    <row r="1761" spans="1:7">
      <c r="A1761" s="51" t="s">
        <v>1756</v>
      </c>
      <c r="B1761" s="51" t="s">
        <v>1065</v>
      </c>
      <c r="C1761" s="51" t="s">
        <v>365</v>
      </c>
      <c r="D1761" s="52">
        <v>5552</v>
      </c>
      <c r="E1761" s="52">
        <v>132474</v>
      </c>
      <c r="F1761" s="53">
        <v>13371.2</v>
      </c>
      <c r="G1761" s="54">
        <v>10.093451999999999</v>
      </c>
    </row>
    <row r="1762" spans="1:7">
      <c r="A1762" s="51" t="s">
        <v>1076</v>
      </c>
      <c r="B1762" s="51" t="s">
        <v>1065</v>
      </c>
      <c r="C1762" s="51" t="s">
        <v>365</v>
      </c>
      <c r="D1762" s="52">
        <v>19026</v>
      </c>
      <c r="E1762" s="52">
        <v>397488</v>
      </c>
      <c r="F1762" s="53">
        <v>49035.3</v>
      </c>
      <c r="G1762" s="54">
        <v>12.336297</v>
      </c>
    </row>
    <row r="1763" spans="1:7">
      <c r="A1763" s="51" t="s">
        <v>1757</v>
      </c>
      <c r="B1763" s="51" t="s">
        <v>1065</v>
      </c>
      <c r="C1763" s="51" t="s">
        <v>365</v>
      </c>
      <c r="D1763" s="52">
        <v>3056</v>
      </c>
      <c r="E1763" s="52">
        <v>64929</v>
      </c>
      <c r="F1763" s="53">
        <v>6629</v>
      </c>
      <c r="G1763" s="54">
        <v>10.209614</v>
      </c>
    </row>
    <row r="1764" spans="1:7">
      <c r="A1764" s="51" t="s">
        <v>1077</v>
      </c>
      <c r="B1764" s="51" t="s">
        <v>1065</v>
      </c>
      <c r="C1764" s="51" t="s">
        <v>365</v>
      </c>
      <c r="D1764" s="52">
        <v>11384</v>
      </c>
      <c r="E1764" s="52">
        <v>265838</v>
      </c>
      <c r="F1764" s="53">
        <v>29304</v>
      </c>
      <c r="G1764" s="54">
        <v>11.023255000000001</v>
      </c>
    </row>
    <row r="1765" spans="1:7">
      <c r="A1765" s="51" t="s">
        <v>1078</v>
      </c>
      <c r="B1765" s="51" t="s">
        <v>1065</v>
      </c>
      <c r="C1765" s="51" t="s">
        <v>365</v>
      </c>
      <c r="D1765" s="52">
        <v>10996</v>
      </c>
      <c r="E1765" s="52">
        <v>703554</v>
      </c>
      <c r="F1765" s="53">
        <v>61035.6</v>
      </c>
      <c r="G1765" s="54">
        <v>8.6753256000000007</v>
      </c>
    </row>
    <row r="1766" spans="1:7">
      <c r="A1766" s="51" t="s">
        <v>1079</v>
      </c>
      <c r="B1766" s="51" t="s">
        <v>1065</v>
      </c>
      <c r="C1766" s="51" t="s">
        <v>365</v>
      </c>
      <c r="D1766" s="52">
        <v>8409</v>
      </c>
      <c r="E1766" s="52">
        <v>327457</v>
      </c>
      <c r="F1766" s="53">
        <v>30791.4</v>
      </c>
      <c r="G1766" s="54">
        <v>9.4031888000000006</v>
      </c>
    </row>
    <row r="1767" spans="1:7">
      <c r="A1767" s="51" t="s">
        <v>1080</v>
      </c>
      <c r="B1767" s="51" t="s">
        <v>1065</v>
      </c>
      <c r="C1767" s="51" t="s">
        <v>365</v>
      </c>
      <c r="D1767" s="52">
        <v>22783</v>
      </c>
      <c r="E1767" s="52">
        <v>453232</v>
      </c>
      <c r="F1767" s="53">
        <v>51168</v>
      </c>
      <c r="G1767" s="54">
        <v>11.289581999999999</v>
      </c>
    </row>
    <row r="1768" spans="1:7">
      <c r="A1768" s="51" t="s">
        <v>1758</v>
      </c>
      <c r="B1768" s="51" t="s">
        <v>1065</v>
      </c>
      <c r="C1768" s="51" t="s">
        <v>365</v>
      </c>
      <c r="D1768" s="52">
        <v>4740</v>
      </c>
      <c r="E1768" s="52">
        <v>148421</v>
      </c>
      <c r="F1768" s="53">
        <v>15081.8</v>
      </c>
      <c r="G1768" s="54">
        <v>10.1615</v>
      </c>
    </row>
    <row r="1769" spans="1:7">
      <c r="A1769" s="51" t="s">
        <v>1759</v>
      </c>
      <c r="B1769" s="51" t="s">
        <v>1065</v>
      </c>
      <c r="C1769" s="51" t="s">
        <v>365</v>
      </c>
      <c r="D1769" s="52">
        <v>982</v>
      </c>
      <c r="E1769" s="52">
        <v>20804</v>
      </c>
      <c r="F1769" s="53">
        <v>2301</v>
      </c>
      <c r="G1769" s="54">
        <v>11.060373</v>
      </c>
    </row>
    <row r="1770" spans="1:7">
      <c r="A1770" s="51" t="s">
        <v>1081</v>
      </c>
      <c r="B1770" s="51" t="s">
        <v>1065</v>
      </c>
      <c r="C1770" s="51" t="s">
        <v>365</v>
      </c>
      <c r="D1770" s="52">
        <v>28331</v>
      </c>
      <c r="E1770" s="52">
        <v>699987</v>
      </c>
      <c r="F1770" s="53">
        <v>75408</v>
      </c>
      <c r="G1770" s="54">
        <v>10.772771000000001</v>
      </c>
    </row>
    <row r="1771" spans="1:7">
      <c r="A1771" s="51" t="s">
        <v>1760</v>
      </c>
      <c r="B1771" s="51" t="s">
        <v>1065</v>
      </c>
      <c r="C1771" s="51" t="s">
        <v>365</v>
      </c>
      <c r="D1771" s="52">
        <v>8340</v>
      </c>
      <c r="E1771" s="52">
        <v>190671</v>
      </c>
      <c r="F1771" s="53">
        <v>20078</v>
      </c>
      <c r="G1771" s="54">
        <v>10.53018</v>
      </c>
    </row>
    <row r="1772" spans="1:7">
      <c r="A1772" s="51" t="s">
        <v>1761</v>
      </c>
      <c r="B1772" s="51" t="s">
        <v>1065</v>
      </c>
      <c r="C1772" s="51" t="s">
        <v>365</v>
      </c>
      <c r="D1772" s="52">
        <v>3073</v>
      </c>
      <c r="E1772" s="52">
        <v>56550</v>
      </c>
      <c r="F1772" s="53">
        <v>6166.1</v>
      </c>
      <c r="G1772" s="54">
        <v>10.903802000000001</v>
      </c>
    </row>
    <row r="1773" spans="1:7">
      <c r="A1773" s="51" t="s">
        <v>1082</v>
      </c>
      <c r="B1773" s="51" t="s">
        <v>1065</v>
      </c>
      <c r="C1773" s="51" t="s">
        <v>365</v>
      </c>
      <c r="D1773" s="52">
        <v>13738</v>
      </c>
      <c r="E1773" s="52">
        <v>466672</v>
      </c>
      <c r="F1773" s="53">
        <v>45468.3</v>
      </c>
      <c r="G1773" s="54">
        <v>9.7430958000000008</v>
      </c>
    </row>
    <row r="1774" spans="1:7">
      <c r="A1774" s="51" t="s">
        <v>1083</v>
      </c>
      <c r="B1774" s="51" t="s">
        <v>1065</v>
      </c>
      <c r="C1774" s="51" t="s">
        <v>365</v>
      </c>
      <c r="D1774" s="52">
        <v>13838</v>
      </c>
      <c r="E1774" s="52">
        <v>270695</v>
      </c>
      <c r="F1774" s="53">
        <v>34156</v>
      </c>
      <c r="G1774" s="54">
        <v>12.617891</v>
      </c>
    </row>
    <row r="1775" spans="1:7">
      <c r="A1775" s="51" t="s">
        <v>1084</v>
      </c>
      <c r="B1775" s="51" t="s">
        <v>1065</v>
      </c>
      <c r="C1775" s="51" t="s">
        <v>365</v>
      </c>
      <c r="D1775" s="52">
        <v>34908</v>
      </c>
      <c r="E1775" s="52">
        <v>1243394</v>
      </c>
      <c r="F1775" s="53">
        <v>121934.39999999999</v>
      </c>
      <c r="G1775" s="54">
        <v>9.8065777999999995</v>
      </c>
    </row>
    <row r="1776" spans="1:7">
      <c r="A1776" s="51" t="s">
        <v>1762</v>
      </c>
      <c r="B1776" s="51" t="s">
        <v>1065</v>
      </c>
      <c r="C1776" s="51" t="s">
        <v>365</v>
      </c>
      <c r="D1776" s="52">
        <v>3100</v>
      </c>
      <c r="E1776" s="52">
        <v>50993</v>
      </c>
      <c r="F1776" s="53">
        <v>6394</v>
      </c>
      <c r="G1776" s="54">
        <v>12.538976</v>
      </c>
    </row>
    <row r="1777" spans="1:7">
      <c r="A1777" s="51" t="s">
        <v>1085</v>
      </c>
      <c r="B1777" s="51" t="s">
        <v>1065</v>
      </c>
      <c r="C1777" s="51" t="s">
        <v>360</v>
      </c>
      <c r="D1777" s="52">
        <v>2047365</v>
      </c>
      <c r="E1777" s="52">
        <v>58505595</v>
      </c>
      <c r="F1777" s="53">
        <v>4866784.8</v>
      </c>
      <c r="G1777" s="54">
        <v>8.3184947000000005</v>
      </c>
    </row>
    <row r="1778" spans="1:7">
      <c r="A1778" s="51" t="s">
        <v>1086</v>
      </c>
      <c r="B1778" s="51" t="s">
        <v>1065</v>
      </c>
      <c r="C1778" s="51" t="s">
        <v>360</v>
      </c>
      <c r="D1778" s="52">
        <v>1431264</v>
      </c>
      <c r="E1778" s="52">
        <v>37893975</v>
      </c>
      <c r="F1778" s="53">
        <v>3716933.9</v>
      </c>
      <c r="G1778" s="54">
        <v>9.8087727999999998</v>
      </c>
    </row>
    <row r="1779" spans="1:7">
      <c r="A1779" s="51" t="s">
        <v>1087</v>
      </c>
      <c r="B1779" s="51" t="s">
        <v>1065</v>
      </c>
      <c r="C1779" s="51" t="s">
        <v>363</v>
      </c>
      <c r="D1779" s="52">
        <v>12065</v>
      </c>
      <c r="E1779" s="52">
        <v>228710</v>
      </c>
      <c r="F1779" s="53">
        <v>28415</v>
      </c>
      <c r="G1779" s="54">
        <v>12.42403</v>
      </c>
    </row>
    <row r="1780" spans="1:7">
      <c r="A1780" s="51" t="s">
        <v>1088</v>
      </c>
      <c r="B1780" s="51" t="s">
        <v>1065</v>
      </c>
      <c r="C1780" s="51" t="s">
        <v>363</v>
      </c>
      <c r="D1780" s="52">
        <v>130295</v>
      </c>
      <c r="E1780" s="52">
        <v>2685780</v>
      </c>
      <c r="F1780" s="53">
        <v>269489</v>
      </c>
      <c r="G1780" s="54">
        <v>10.033918999999999</v>
      </c>
    </row>
    <row r="1781" spans="1:7">
      <c r="A1781" s="51" t="s">
        <v>1089</v>
      </c>
      <c r="B1781" s="51" t="s">
        <v>1065</v>
      </c>
      <c r="C1781" s="51" t="s">
        <v>365</v>
      </c>
      <c r="D1781" s="52">
        <v>85342</v>
      </c>
      <c r="E1781" s="52">
        <v>2020855</v>
      </c>
      <c r="F1781" s="53">
        <v>219086</v>
      </c>
      <c r="G1781" s="54">
        <v>10.841253</v>
      </c>
    </row>
    <row r="1782" spans="1:7">
      <c r="A1782" s="51" t="s">
        <v>1090</v>
      </c>
      <c r="B1782" s="51" t="s">
        <v>1065</v>
      </c>
      <c r="C1782" s="51" t="s">
        <v>363</v>
      </c>
      <c r="D1782" s="52">
        <v>32455</v>
      </c>
      <c r="E1782" s="52">
        <v>968919</v>
      </c>
      <c r="F1782" s="53">
        <v>93367</v>
      </c>
      <c r="G1782" s="54">
        <v>9.6362027999999995</v>
      </c>
    </row>
    <row r="1783" spans="1:7">
      <c r="A1783" s="51" t="s">
        <v>1091</v>
      </c>
      <c r="B1783" s="51" t="s">
        <v>1065</v>
      </c>
      <c r="C1783" s="51" t="s">
        <v>363</v>
      </c>
      <c r="D1783" s="52">
        <v>37509</v>
      </c>
      <c r="E1783" s="52">
        <v>513322</v>
      </c>
      <c r="F1783" s="53">
        <v>60100.5</v>
      </c>
      <c r="G1783" s="54">
        <v>11.708148</v>
      </c>
    </row>
    <row r="1784" spans="1:7">
      <c r="A1784" s="51" t="s">
        <v>1092</v>
      </c>
      <c r="B1784" s="51" t="s">
        <v>1065</v>
      </c>
      <c r="C1784" s="51" t="s">
        <v>365</v>
      </c>
      <c r="D1784" s="52">
        <v>68815</v>
      </c>
      <c r="E1784" s="52">
        <v>1776178</v>
      </c>
      <c r="F1784" s="53">
        <v>173618.8</v>
      </c>
      <c r="G1784" s="54">
        <v>9.7748536000000001</v>
      </c>
    </row>
    <row r="1785" spans="1:7">
      <c r="A1785" s="51" t="s">
        <v>1763</v>
      </c>
      <c r="B1785" s="51" t="s">
        <v>1065</v>
      </c>
      <c r="C1785" s="51" t="s">
        <v>363</v>
      </c>
      <c r="D1785" s="52">
        <v>11763</v>
      </c>
      <c r="E1785" s="52">
        <v>159729</v>
      </c>
      <c r="F1785" s="53">
        <v>23269</v>
      </c>
      <c r="G1785" s="54">
        <v>14.567799000000001</v>
      </c>
    </row>
    <row r="1786" spans="1:7">
      <c r="A1786" s="51" t="s">
        <v>643</v>
      </c>
      <c r="B1786" s="51" t="s">
        <v>1065</v>
      </c>
      <c r="C1786" s="51" t="s">
        <v>363</v>
      </c>
      <c r="D1786" s="52">
        <v>27124</v>
      </c>
      <c r="E1786" s="52">
        <v>291977</v>
      </c>
      <c r="F1786" s="53">
        <v>42113</v>
      </c>
      <c r="G1786" s="54">
        <v>14.423396</v>
      </c>
    </row>
    <row r="1787" spans="1:7">
      <c r="A1787" s="51" t="s">
        <v>1093</v>
      </c>
      <c r="B1787" s="51" t="s">
        <v>1065</v>
      </c>
      <c r="C1787" s="51" t="s">
        <v>363</v>
      </c>
      <c r="D1787" s="52">
        <v>76544</v>
      </c>
      <c r="E1787" s="52">
        <v>1226419</v>
      </c>
      <c r="F1787" s="53">
        <v>138630.6</v>
      </c>
      <c r="G1787" s="54">
        <v>11.30369</v>
      </c>
    </row>
    <row r="1788" spans="1:7">
      <c r="A1788" s="51" t="s">
        <v>1094</v>
      </c>
      <c r="B1788" s="51" t="s">
        <v>1065</v>
      </c>
      <c r="C1788" s="51" t="s">
        <v>363</v>
      </c>
      <c r="D1788" s="52">
        <v>62240</v>
      </c>
      <c r="E1788" s="52">
        <v>1316720</v>
      </c>
      <c r="F1788" s="53">
        <v>140950.9</v>
      </c>
      <c r="G1788" s="54">
        <v>10.704698</v>
      </c>
    </row>
    <row r="1789" spans="1:7">
      <c r="A1789" s="51" t="s">
        <v>1095</v>
      </c>
      <c r="B1789" s="51" t="s">
        <v>1065</v>
      </c>
      <c r="C1789" s="51" t="s">
        <v>363</v>
      </c>
      <c r="D1789" s="52">
        <v>133</v>
      </c>
      <c r="E1789" s="52">
        <v>1770</v>
      </c>
      <c r="F1789" s="53">
        <v>238.3</v>
      </c>
      <c r="G1789" s="54">
        <v>13.463277</v>
      </c>
    </row>
    <row r="1790" spans="1:7">
      <c r="A1790" s="51" t="s">
        <v>1096</v>
      </c>
      <c r="B1790" s="51" t="s">
        <v>1065</v>
      </c>
      <c r="C1790" s="51" t="s">
        <v>363</v>
      </c>
      <c r="D1790" s="52">
        <v>18995</v>
      </c>
      <c r="E1790" s="52">
        <v>260679</v>
      </c>
      <c r="F1790" s="53">
        <v>29667</v>
      </c>
      <c r="G1790" s="54">
        <v>11.380663999999999</v>
      </c>
    </row>
    <row r="1791" spans="1:7">
      <c r="A1791" s="51" t="s">
        <v>1097</v>
      </c>
      <c r="B1791" s="51" t="s">
        <v>1065</v>
      </c>
      <c r="C1791" s="51" t="s">
        <v>352</v>
      </c>
      <c r="D1791" s="52">
        <v>8356</v>
      </c>
      <c r="E1791" s="52">
        <v>208448</v>
      </c>
      <c r="F1791" s="53">
        <v>18802.2</v>
      </c>
      <c r="G1791" s="54">
        <v>9.0200913000000007</v>
      </c>
    </row>
    <row r="1792" spans="1:7">
      <c r="A1792" s="51" t="s">
        <v>1098</v>
      </c>
      <c r="B1792" s="51" t="s">
        <v>1065</v>
      </c>
      <c r="C1792" s="51" t="s">
        <v>363</v>
      </c>
      <c r="D1792" s="52">
        <v>21110</v>
      </c>
      <c r="E1792" s="52">
        <v>389641</v>
      </c>
      <c r="F1792" s="53">
        <v>45379.4</v>
      </c>
      <c r="G1792" s="54">
        <v>11.646464</v>
      </c>
    </row>
    <row r="1793" spans="1:7">
      <c r="A1793" s="51" t="s">
        <v>1099</v>
      </c>
      <c r="B1793" s="51" t="s">
        <v>1065</v>
      </c>
      <c r="C1793" s="51" t="s">
        <v>363</v>
      </c>
      <c r="D1793" s="52">
        <v>32534</v>
      </c>
      <c r="E1793" s="52">
        <v>488011</v>
      </c>
      <c r="F1793" s="53">
        <v>62377</v>
      </c>
      <c r="G1793" s="54">
        <v>12.781884</v>
      </c>
    </row>
    <row r="1794" spans="1:7">
      <c r="A1794" s="51" t="s">
        <v>1764</v>
      </c>
      <c r="B1794" s="51" t="s">
        <v>1065</v>
      </c>
      <c r="C1794" s="51" t="s">
        <v>363</v>
      </c>
      <c r="D1794" s="52">
        <v>8829</v>
      </c>
      <c r="E1794" s="52">
        <v>188621</v>
      </c>
      <c r="F1794" s="53">
        <v>22309.200000000001</v>
      </c>
      <c r="G1794" s="54">
        <v>11.827527</v>
      </c>
    </row>
    <row r="1795" spans="1:7">
      <c r="A1795" s="51" t="s">
        <v>1100</v>
      </c>
      <c r="B1795" s="51" t="s">
        <v>1065</v>
      </c>
      <c r="C1795" s="51" t="s">
        <v>363</v>
      </c>
      <c r="D1795" s="52">
        <v>32223</v>
      </c>
      <c r="E1795" s="52">
        <v>516382</v>
      </c>
      <c r="F1795" s="53">
        <v>66394.7</v>
      </c>
      <c r="G1795" s="54">
        <v>12.857671</v>
      </c>
    </row>
    <row r="1796" spans="1:7">
      <c r="A1796" s="51" t="s">
        <v>1101</v>
      </c>
      <c r="B1796" s="51" t="s">
        <v>1065</v>
      </c>
      <c r="C1796" s="51" t="s">
        <v>363</v>
      </c>
      <c r="D1796" s="52">
        <v>14187</v>
      </c>
      <c r="E1796" s="52">
        <v>272893</v>
      </c>
      <c r="F1796" s="53">
        <v>39659</v>
      </c>
      <c r="G1796" s="54">
        <v>14.532802</v>
      </c>
    </row>
    <row r="1797" spans="1:7">
      <c r="A1797" s="51" t="s">
        <v>1102</v>
      </c>
      <c r="B1797" s="51" t="s">
        <v>1065</v>
      </c>
      <c r="C1797" s="51" t="s">
        <v>363</v>
      </c>
      <c r="D1797" s="52">
        <v>70835</v>
      </c>
      <c r="E1797" s="52">
        <v>1301651</v>
      </c>
      <c r="F1797" s="53">
        <v>133050</v>
      </c>
      <c r="G1797" s="54">
        <v>10.221634</v>
      </c>
    </row>
    <row r="1798" spans="1:7">
      <c r="A1798" s="51" t="s">
        <v>1103</v>
      </c>
      <c r="B1798" s="51" t="s">
        <v>1065</v>
      </c>
      <c r="C1798" s="51" t="s">
        <v>363</v>
      </c>
      <c r="D1798" s="52">
        <v>45132</v>
      </c>
      <c r="E1798" s="52">
        <v>818322</v>
      </c>
      <c r="F1798" s="53">
        <v>98643.6</v>
      </c>
      <c r="G1798" s="54">
        <v>12.054375</v>
      </c>
    </row>
    <row r="1799" spans="1:7">
      <c r="A1799" s="51" t="s">
        <v>1104</v>
      </c>
      <c r="B1799" s="51" t="s">
        <v>1065</v>
      </c>
      <c r="C1799" s="51" t="s">
        <v>363</v>
      </c>
      <c r="D1799" s="52">
        <v>27055</v>
      </c>
      <c r="E1799" s="52">
        <v>366587</v>
      </c>
      <c r="F1799" s="53">
        <v>54385.5</v>
      </c>
      <c r="G1799" s="54">
        <v>14.835632</v>
      </c>
    </row>
    <row r="1800" spans="1:7">
      <c r="A1800" s="51" t="s">
        <v>419</v>
      </c>
      <c r="B1800" s="51" t="s">
        <v>1065</v>
      </c>
      <c r="C1800" s="51" t="s">
        <v>420</v>
      </c>
      <c r="D1800" s="52">
        <v>2</v>
      </c>
      <c r="E1800" s="52">
        <v>4355</v>
      </c>
      <c r="F1800" s="53">
        <v>424.6</v>
      </c>
      <c r="G1800" s="54">
        <v>9.7497129999999999</v>
      </c>
    </row>
    <row r="1801" spans="1:7">
      <c r="A1801" s="51" t="s">
        <v>1105</v>
      </c>
      <c r="B1801" s="51" t="s">
        <v>1065</v>
      </c>
      <c r="C1801" s="51" t="s">
        <v>363</v>
      </c>
      <c r="D1801" s="52">
        <v>22931</v>
      </c>
      <c r="E1801" s="52">
        <v>345933</v>
      </c>
      <c r="F1801" s="53">
        <v>47251</v>
      </c>
      <c r="G1801" s="54">
        <v>13.659003</v>
      </c>
    </row>
    <row r="1802" spans="1:7">
      <c r="A1802" s="51" t="s">
        <v>1106</v>
      </c>
      <c r="B1802" s="51" t="s">
        <v>1065</v>
      </c>
      <c r="C1802" s="51" t="s">
        <v>365</v>
      </c>
      <c r="D1802" s="52">
        <v>22183</v>
      </c>
      <c r="E1802" s="52">
        <v>341460</v>
      </c>
      <c r="F1802" s="53">
        <v>33264.1</v>
      </c>
      <c r="G1802" s="54">
        <v>9.7417266999999992</v>
      </c>
    </row>
    <row r="1803" spans="1:7">
      <c r="A1803" s="51" t="s">
        <v>1765</v>
      </c>
      <c r="B1803" s="51" t="s">
        <v>1065</v>
      </c>
      <c r="C1803" s="51" t="s">
        <v>365</v>
      </c>
      <c r="D1803" s="52">
        <v>4115</v>
      </c>
      <c r="E1803" s="52">
        <v>106705</v>
      </c>
      <c r="F1803" s="53">
        <v>11617</v>
      </c>
      <c r="G1803" s="54">
        <v>10.887025</v>
      </c>
    </row>
    <row r="1804" spans="1:7">
      <c r="A1804" s="51" t="s">
        <v>1766</v>
      </c>
      <c r="B1804" s="51" t="s">
        <v>1065</v>
      </c>
      <c r="C1804" s="51" t="s">
        <v>365</v>
      </c>
      <c r="D1804" s="52">
        <v>1108</v>
      </c>
      <c r="E1804" s="52">
        <v>15236</v>
      </c>
      <c r="F1804" s="53">
        <v>2222.1</v>
      </c>
      <c r="G1804" s="54">
        <v>14.584536999999999</v>
      </c>
    </row>
    <row r="1805" spans="1:7">
      <c r="A1805" s="51" t="s">
        <v>1767</v>
      </c>
      <c r="B1805" s="51" t="s">
        <v>1065</v>
      </c>
      <c r="C1805" s="51" t="s">
        <v>365</v>
      </c>
      <c r="D1805" s="52">
        <v>1997</v>
      </c>
      <c r="E1805" s="52">
        <v>37536</v>
      </c>
      <c r="F1805" s="53">
        <v>4817.8999999999996</v>
      </c>
      <c r="G1805" s="54">
        <v>12.835411000000001</v>
      </c>
    </row>
    <row r="1806" spans="1:7">
      <c r="A1806" s="51" t="s">
        <v>1768</v>
      </c>
      <c r="B1806" s="51" t="s">
        <v>1065</v>
      </c>
      <c r="C1806" s="51" t="s">
        <v>365</v>
      </c>
      <c r="D1806" s="52">
        <v>762</v>
      </c>
      <c r="E1806" s="52">
        <v>11366</v>
      </c>
      <c r="F1806" s="53">
        <v>1462</v>
      </c>
      <c r="G1806" s="54">
        <v>12.862925000000001</v>
      </c>
    </row>
    <row r="1807" spans="1:7">
      <c r="A1807" s="51" t="s">
        <v>1769</v>
      </c>
      <c r="B1807" s="51" t="s">
        <v>1065</v>
      </c>
      <c r="C1807" s="51" t="s">
        <v>365</v>
      </c>
      <c r="D1807" s="52">
        <v>200</v>
      </c>
      <c r="E1807" s="52">
        <v>3245</v>
      </c>
      <c r="F1807" s="53">
        <v>393.8</v>
      </c>
      <c r="G1807" s="54">
        <v>12.135593</v>
      </c>
    </row>
    <row r="1808" spans="1:7">
      <c r="A1808" s="51" t="s">
        <v>1770</v>
      </c>
      <c r="B1808" s="51" t="s">
        <v>1065</v>
      </c>
      <c r="C1808" s="51" t="s">
        <v>365</v>
      </c>
      <c r="D1808" s="52">
        <v>7064</v>
      </c>
      <c r="E1808" s="52">
        <v>113393</v>
      </c>
      <c r="F1808" s="53">
        <v>15003</v>
      </c>
      <c r="G1808" s="54">
        <v>13.230975000000001</v>
      </c>
    </row>
    <row r="1809" spans="1:7">
      <c r="A1809" s="51" t="s">
        <v>1771</v>
      </c>
      <c r="B1809" s="51" t="s">
        <v>1065</v>
      </c>
      <c r="C1809" s="51" t="s">
        <v>365</v>
      </c>
      <c r="D1809" s="52">
        <v>3949</v>
      </c>
      <c r="E1809" s="52">
        <v>57391</v>
      </c>
      <c r="F1809" s="53">
        <v>6120.7</v>
      </c>
      <c r="G1809" s="54">
        <v>10.664913</v>
      </c>
    </row>
    <row r="1810" spans="1:7">
      <c r="A1810" s="51" t="s">
        <v>1772</v>
      </c>
      <c r="B1810" s="51" t="s">
        <v>1065</v>
      </c>
      <c r="C1810" s="51" t="s">
        <v>365</v>
      </c>
      <c r="D1810" s="52">
        <v>3703</v>
      </c>
      <c r="E1810" s="52">
        <v>69508</v>
      </c>
      <c r="F1810" s="53">
        <v>6973</v>
      </c>
      <c r="G1810" s="54">
        <v>10.031938999999999</v>
      </c>
    </row>
    <row r="1811" spans="1:7">
      <c r="A1811" s="51" t="s">
        <v>1773</v>
      </c>
      <c r="B1811" s="51" t="s">
        <v>1065</v>
      </c>
      <c r="C1811" s="51" t="s">
        <v>365</v>
      </c>
      <c r="D1811" s="52">
        <v>1226</v>
      </c>
      <c r="E1811" s="52">
        <v>18239</v>
      </c>
      <c r="F1811" s="53">
        <v>2352</v>
      </c>
      <c r="G1811" s="54">
        <v>12.895443999999999</v>
      </c>
    </row>
    <row r="1812" spans="1:7">
      <c r="A1812" s="51" t="s">
        <v>1774</v>
      </c>
      <c r="B1812" s="51" t="s">
        <v>1065</v>
      </c>
      <c r="C1812" s="51" t="s">
        <v>365</v>
      </c>
      <c r="D1812" s="52">
        <v>4147</v>
      </c>
      <c r="E1812" s="52">
        <v>98482</v>
      </c>
      <c r="F1812" s="53">
        <v>11218</v>
      </c>
      <c r="G1812" s="54">
        <v>11.390914</v>
      </c>
    </row>
    <row r="1813" spans="1:7">
      <c r="A1813" s="51" t="s">
        <v>1775</v>
      </c>
      <c r="B1813" s="51" t="s">
        <v>1065</v>
      </c>
      <c r="C1813" s="51" t="s">
        <v>365</v>
      </c>
      <c r="D1813" s="52">
        <v>1273</v>
      </c>
      <c r="E1813" s="52">
        <v>18750</v>
      </c>
      <c r="F1813" s="53">
        <v>2477</v>
      </c>
      <c r="G1813" s="54">
        <v>13.210667000000001</v>
      </c>
    </row>
    <row r="1814" spans="1:7">
      <c r="A1814" s="51" t="s">
        <v>1776</v>
      </c>
      <c r="B1814" s="51" t="s">
        <v>1065</v>
      </c>
      <c r="C1814" s="51" t="s">
        <v>365</v>
      </c>
      <c r="D1814" s="52">
        <v>2855</v>
      </c>
      <c r="E1814" s="52">
        <v>47650</v>
      </c>
      <c r="F1814" s="53">
        <v>6069</v>
      </c>
      <c r="G1814" s="54">
        <v>12.736621</v>
      </c>
    </row>
    <row r="1815" spans="1:7">
      <c r="A1815" s="51" t="s">
        <v>1777</v>
      </c>
      <c r="B1815" s="51" t="s">
        <v>1065</v>
      </c>
      <c r="C1815" s="51" t="s">
        <v>365</v>
      </c>
      <c r="D1815" s="52">
        <v>4127</v>
      </c>
      <c r="E1815" s="52">
        <v>99189</v>
      </c>
      <c r="F1815" s="53">
        <v>11731</v>
      </c>
      <c r="G1815" s="54">
        <v>11.826916000000001</v>
      </c>
    </row>
    <row r="1816" spans="1:7">
      <c r="A1816" s="51" t="s">
        <v>1778</v>
      </c>
      <c r="B1816" s="51" t="s">
        <v>1065</v>
      </c>
      <c r="C1816" s="51" t="s">
        <v>365</v>
      </c>
      <c r="D1816" s="52">
        <v>302</v>
      </c>
      <c r="E1816" s="52">
        <v>4214</v>
      </c>
      <c r="F1816" s="53">
        <v>604</v>
      </c>
      <c r="G1816" s="54">
        <v>14.333175000000001</v>
      </c>
    </row>
    <row r="1817" spans="1:7">
      <c r="A1817" s="51" t="s">
        <v>1779</v>
      </c>
      <c r="B1817" s="51" t="s">
        <v>1065</v>
      </c>
      <c r="C1817" s="51" t="s">
        <v>365</v>
      </c>
      <c r="D1817" s="52">
        <v>743</v>
      </c>
      <c r="E1817" s="52">
        <v>11928</v>
      </c>
      <c r="F1817" s="53">
        <v>1562</v>
      </c>
      <c r="G1817" s="54">
        <v>13.095238</v>
      </c>
    </row>
    <row r="1818" spans="1:7">
      <c r="A1818" s="51" t="s">
        <v>1780</v>
      </c>
      <c r="B1818" s="51" t="s">
        <v>1065</v>
      </c>
      <c r="C1818" s="51" t="s">
        <v>365</v>
      </c>
      <c r="D1818" s="52">
        <v>2539</v>
      </c>
      <c r="E1818" s="52">
        <v>57526</v>
      </c>
      <c r="F1818" s="53">
        <v>6378.6</v>
      </c>
      <c r="G1818" s="54">
        <v>11.088203999999999</v>
      </c>
    </row>
    <row r="1819" spans="1:7">
      <c r="A1819" s="51" t="s">
        <v>1781</v>
      </c>
      <c r="B1819" s="51" t="s">
        <v>1065</v>
      </c>
      <c r="C1819" s="51" t="s">
        <v>365</v>
      </c>
      <c r="D1819" s="52">
        <v>261</v>
      </c>
      <c r="E1819" s="52">
        <v>2622</v>
      </c>
      <c r="F1819" s="53">
        <v>353</v>
      </c>
      <c r="G1819" s="54">
        <v>13.463005000000001</v>
      </c>
    </row>
    <row r="1820" spans="1:7">
      <c r="A1820" s="51" t="s">
        <v>1107</v>
      </c>
      <c r="B1820" s="51" t="s">
        <v>1065</v>
      </c>
      <c r="C1820" s="51" t="s">
        <v>365</v>
      </c>
      <c r="D1820" s="52">
        <v>43251</v>
      </c>
      <c r="E1820" s="52">
        <v>1165307</v>
      </c>
      <c r="F1820" s="53">
        <v>125837</v>
      </c>
      <c r="G1820" s="54">
        <v>10.798614000000001</v>
      </c>
    </row>
    <row r="1821" spans="1:7">
      <c r="A1821" s="51" t="s">
        <v>1782</v>
      </c>
      <c r="B1821" s="51" t="s">
        <v>1065</v>
      </c>
      <c r="C1821" s="51" t="s">
        <v>365</v>
      </c>
      <c r="D1821" s="52">
        <v>263</v>
      </c>
      <c r="E1821" s="52">
        <v>2720</v>
      </c>
      <c r="F1821" s="53">
        <v>437.7</v>
      </c>
      <c r="G1821" s="54">
        <v>16.091912000000001</v>
      </c>
    </row>
    <row r="1822" spans="1:7">
      <c r="A1822" s="51" t="s">
        <v>1783</v>
      </c>
      <c r="B1822" s="51" t="s">
        <v>1065</v>
      </c>
      <c r="C1822" s="51" t="s">
        <v>365</v>
      </c>
      <c r="D1822" s="52">
        <v>423</v>
      </c>
      <c r="E1822" s="52">
        <v>5554</v>
      </c>
      <c r="F1822" s="53">
        <v>762</v>
      </c>
      <c r="G1822" s="54">
        <v>13.719842</v>
      </c>
    </row>
    <row r="1823" spans="1:7">
      <c r="A1823" s="51" t="s">
        <v>1108</v>
      </c>
      <c r="B1823" s="51" t="s">
        <v>1065</v>
      </c>
      <c r="C1823" s="51" t="s">
        <v>365</v>
      </c>
      <c r="D1823" s="52">
        <v>6664</v>
      </c>
      <c r="E1823" s="52">
        <v>246830</v>
      </c>
      <c r="F1823" s="53">
        <v>20240.3</v>
      </c>
      <c r="G1823" s="54">
        <v>8.2000972000000001</v>
      </c>
    </row>
    <row r="1824" spans="1:7">
      <c r="A1824" s="51" t="s">
        <v>1784</v>
      </c>
      <c r="B1824" s="51" t="s">
        <v>1065</v>
      </c>
      <c r="C1824" s="51" t="s">
        <v>365</v>
      </c>
      <c r="D1824" s="52">
        <v>1717</v>
      </c>
      <c r="E1824" s="52">
        <v>25625</v>
      </c>
      <c r="F1824" s="53">
        <v>3279.2</v>
      </c>
      <c r="G1824" s="54">
        <v>12.796878</v>
      </c>
    </row>
    <row r="1825" spans="1:7">
      <c r="A1825" s="51" t="s">
        <v>1785</v>
      </c>
      <c r="B1825" s="51" t="s">
        <v>1065</v>
      </c>
      <c r="C1825" s="51" t="s">
        <v>365</v>
      </c>
      <c r="D1825" s="52">
        <v>3030</v>
      </c>
      <c r="E1825" s="52">
        <v>46422</v>
      </c>
      <c r="F1825" s="53">
        <v>6118</v>
      </c>
      <c r="G1825" s="54">
        <v>13.179095999999999</v>
      </c>
    </row>
    <row r="1826" spans="1:7">
      <c r="A1826" s="51" t="s">
        <v>1786</v>
      </c>
      <c r="B1826" s="51" t="s">
        <v>1065</v>
      </c>
      <c r="C1826" s="51" t="s">
        <v>365</v>
      </c>
      <c r="D1826" s="52">
        <v>1978</v>
      </c>
      <c r="E1826" s="52">
        <v>53436</v>
      </c>
      <c r="F1826" s="53">
        <v>6888.6</v>
      </c>
      <c r="G1826" s="54">
        <v>12.891309</v>
      </c>
    </row>
    <row r="1827" spans="1:7">
      <c r="A1827" s="51" t="s">
        <v>1787</v>
      </c>
      <c r="B1827" s="51" t="s">
        <v>1065</v>
      </c>
      <c r="C1827" s="51" t="s">
        <v>365</v>
      </c>
      <c r="D1827" s="52">
        <v>1153</v>
      </c>
      <c r="E1827" s="52">
        <v>17038</v>
      </c>
      <c r="F1827" s="53">
        <v>2121</v>
      </c>
      <c r="G1827" s="54">
        <v>12.448644</v>
      </c>
    </row>
    <row r="1828" spans="1:7">
      <c r="A1828" s="51" t="s">
        <v>1788</v>
      </c>
      <c r="B1828" s="51" t="s">
        <v>1065</v>
      </c>
      <c r="C1828" s="51" t="s">
        <v>365</v>
      </c>
      <c r="D1828" s="52">
        <v>263</v>
      </c>
      <c r="E1828" s="52">
        <v>2862</v>
      </c>
      <c r="F1828" s="53">
        <v>449</v>
      </c>
      <c r="G1828" s="54">
        <v>15.688330000000001</v>
      </c>
    </row>
    <row r="1829" spans="1:7">
      <c r="A1829" s="51" t="s">
        <v>1789</v>
      </c>
      <c r="B1829" s="51" t="s">
        <v>1065</v>
      </c>
      <c r="C1829" s="51" t="s">
        <v>365</v>
      </c>
      <c r="D1829" s="52">
        <v>1182</v>
      </c>
      <c r="E1829" s="52">
        <v>80099</v>
      </c>
      <c r="F1829" s="53">
        <v>7394</v>
      </c>
      <c r="G1829" s="54">
        <v>9.2310765000000004</v>
      </c>
    </row>
    <row r="1830" spans="1:7">
      <c r="A1830" s="51" t="s">
        <v>1109</v>
      </c>
      <c r="B1830" s="51" t="s">
        <v>1065</v>
      </c>
      <c r="C1830" s="51" t="s">
        <v>365</v>
      </c>
      <c r="D1830" s="52">
        <v>5106</v>
      </c>
      <c r="E1830" s="52">
        <v>413724</v>
      </c>
      <c r="F1830" s="53">
        <v>26814</v>
      </c>
      <c r="G1830" s="54">
        <v>6.4811322999999996</v>
      </c>
    </row>
    <row r="1831" spans="1:7">
      <c r="A1831" s="51" t="s">
        <v>1790</v>
      </c>
      <c r="B1831" s="51" t="s">
        <v>1065</v>
      </c>
      <c r="C1831" s="51" t="s">
        <v>365</v>
      </c>
      <c r="D1831" s="52">
        <v>481</v>
      </c>
      <c r="E1831" s="52">
        <v>7817</v>
      </c>
      <c r="F1831" s="53">
        <v>1057</v>
      </c>
      <c r="G1831" s="54">
        <v>13.521811</v>
      </c>
    </row>
    <row r="1832" spans="1:7">
      <c r="A1832" s="51" t="s">
        <v>1791</v>
      </c>
      <c r="B1832" s="51" t="s">
        <v>1065</v>
      </c>
      <c r="C1832" s="51" t="s">
        <v>365</v>
      </c>
      <c r="D1832" s="52">
        <v>722</v>
      </c>
      <c r="E1832" s="52">
        <v>19405</v>
      </c>
      <c r="F1832" s="53">
        <v>2660</v>
      </c>
      <c r="G1832" s="54">
        <v>13.707807000000001</v>
      </c>
    </row>
    <row r="1833" spans="1:7">
      <c r="A1833" s="51" t="s">
        <v>1792</v>
      </c>
      <c r="B1833" s="51" t="s">
        <v>1065</v>
      </c>
      <c r="C1833" s="51" t="s">
        <v>365</v>
      </c>
      <c r="D1833" s="52">
        <v>3747</v>
      </c>
      <c r="E1833" s="52">
        <v>108636</v>
      </c>
      <c r="F1833" s="53">
        <v>11776</v>
      </c>
      <c r="G1833" s="54">
        <v>10.839869</v>
      </c>
    </row>
    <row r="1834" spans="1:7">
      <c r="A1834" s="51" t="s">
        <v>1793</v>
      </c>
      <c r="B1834" s="51" t="s">
        <v>1065</v>
      </c>
      <c r="C1834" s="51" t="s">
        <v>365</v>
      </c>
      <c r="D1834" s="52">
        <v>1682</v>
      </c>
      <c r="E1834" s="52">
        <v>31637</v>
      </c>
      <c r="F1834" s="53">
        <v>4524.3</v>
      </c>
      <c r="G1834" s="54">
        <v>14.300661</v>
      </c>
    </row>
    <row r="1835" spans="1:7">
      <c r="A1835" s="51" t="s">
        <v>1794</v>
      </c>
      <c r="B1835" s="51" t="s">
        <v>1065</v>
      </c>
      <c r="C1835" s="51" t="s">
        <v>365</v>
      </c>
      <c r="D1835" s="52">
        <v>1398</v>
      </c>
      <c r="E1835" s="52">
        <v>25380</v>
      </c>
      <c r="F1835" s="53">
        <v>3594</v>
      </c>
      <c r="G1835" s="54">
        <v>14.160757</v>
      </c>
    </row>
    <row r="1836" spans="1:7">
      <c r="A1836" s="51" t="s">
        <v>1795</v>
      </c>
      <c r="B1836" s="51" t="s">
        <v>1065</v>
      </c>
      <c r="C1836" s="51" t="s">
        <v>365</v>
      </c>
      <c r="D1836" s="52">
        <v>2828</v>
      </c>
      <c r="E1836" s="52">
        <v>66506</v>
      </c>
      <c r="F1836" s="53">
        <v>6837</v>
      </c>
      <c r="G1836" s="54">
        <v>10.280275</v>
      </c>
    </row>
    <row r="1837" spans="1:7">
      <c r="A1837" s="51" t="s">
        <v>1796</v>
      </c>
      <c r="B1837" s="51" t="s">
        <v>1065</v>
      </c>
      <c r="C1837" s="51" t="s">
        <v>365</v>
      </c>
      <c r="D1837" s="52">
        <v>1163</v>
      </c>
      <c r="E1837" s="52">
        <v>16910</v>
      </c>
      <c r="F1837" s="53">
        <v>2006</v>
      </c>
      <c r="G1837" s="54">
        <v>11.862803</v>
      </c>
    </row>
    <row r="1838" spans="1:7">
      <c r="A1838" s="51" t="s">
        <v>1797</v>
      </c>
      <c r="B1838" s="51" t="s">
        <v>1065</v>
      </c>
      <c r="C1838" s="51" t="s">
        <v>365</v>
      </c>
      <c r="D1838" s="52">
        <v>4598</v>
      </c>
      <c r="E1838" s="52">
        <v>168802</v>
      </c>
      <c r="F1838" s="53">
        <v>16535</v>
      </c>
      <c r="G1838" s="54">
        <v>9.7955000999999999</v>
      </c>
    </row>
    <row r="1839" spans="1:7">
      <c r="A1839" s="51" t="s">
        <v>1798</v>
      </c>
      <c r="B1839" s="51" t="s">
        <v>1065</v>
      </c>
      <c r="C1839" s="51" t="s">
        <v>365</v>
      </c>
      <c r="D1839" s="52">
        <v>1205</v>
      </c>
      <c r="E1839" s="52">
        <v>19843</v>
      </c>
      <c r="F1839" s="53">
        <v>2101</v>
      </c>
      <c r="G1839" s="54">
        <v>10.588117</v>
      </c>
    </row>
    <row r="1840" spans="1:7">
      <c r="A1840" s="51" t="s">
        <v>1110</v>
      </c>
      <c r="B1840" s="51" t="s">
        <v>1065</v>
      </c>
      <c r="C1840" s="51" t="s">
        <v>365</v>
      </c>
      <c r="D1840" s="52">
        <v>6035</v>
      </c>
      <c r="E1840" s="52">
        <v>218419</v>
      </c>
      <c r="F1840" s="53">
        <v>21546</v>
      </c>
      <c r="G1840" s="54">
        <v>9.8645264000000008</v>
      </c>
    </row>
    <row r="1841" spans="1:7">
      <c r="A1841" s="51" t="s">
        <v>1799</v>
      </c>
      <c r="B1841" s="51" t="s">
        <v>1065</v>
      </c>
      <c r="C1841" s="51" t="s">
        <v>365</v>
      </c>
      <c r="D1841" s="52">
        <v>6502</v>
      </c>
      <c r="E1841" s="52">
        <v>157035</v>
      </c>
      <c r="F1841" s="53">
        <v>20061.2</v>
      </c>
      <c r="G1841" s="54">
        <v>12.774986</v>
      </c>
    </row>
    <row r="1842" spans="1:7">
      <c r="A1842" s="51" t="s">
        <v>1800</v>
      </c>
      <c r="B1842" s="51" t="s">
        <v>1065</v>
      </c>
      <c r="C1842" s="51" t="s">
        <v>365</v>
      </c>
      <c r="D1842" s="52">
        <v>132</v>
      </c>
      <c r="E1842" s="52">
        <v>1854</v>
      </c>
      <c r="F1842" s="53">
        <v>261</v>
      </c>
      <c r="G1842" s="54">
        <v>14.077669999999999</v>
      </c>
    </row>
    <row r="1843" spans="1:7">
      <c r="A1843" s="51" t="s">
        <v>1801</v>
      </c>
      <c r="B1843" s="51" t="s">
        <v>1065</v>
      </c>
      <c r="C1843" s="51" t="s">
        <v>365</v>
      </c>
      <c r="D1843" s="52">
        <v>3088</v>
      </c>
      <c r="E1843" s="52">
        <v>84327</v>
      </c>
      <c r="F1843" s="53">
        <v>8653.7999999999993</v>
      </c>
      <c r="G1843" s="54">
        <v>10.262193999999999</v>
      </c>
    </row>
    <row r="1844" spans="1:7">
      <c r="A1844" s="51" t="s">
        <v>1802</v>
      </c>
      <c r="B1844" s="51" t="s">
        <v>1065</v>
      </c>
      <c r="C1844" s="51" t="s">
        <v>365</v>
      </c>
      <c r="D1844" s="52">
        <v>1753</v>
      </c>
      <c r="E1844" s="52">
        <v>47821</v>
      </c>
      <c r="F1844" s="53">
        <v>5253.5</v>
      </c>
      <c r="G1844" s="54">
        <v>10.985759</v>
      </c>
    </row>
    <row r="1845" spans="1:7">
      <c r="A1845" s="51" t="s">
        <v>1111</v>
      </c>
      <c r="B1845" s="51" t="s">
        <v>1065</v>
      </c>
      <c r="C1845" s="51" t="s">
        <v>363</v>
      </c>
      <c r="D1845" s="52">
        <v>25300</v>
      </c>
      <c r="E1845" s="52">
        <v>557298</v>
      </c>
      <c r="F1845" s="53">
        <v>56812.4</v>
      </c>
      <c r="G1845" s="54">
        <v>10.194259000000001</v>
      </c>
    </row>
    <row r="1846" spans="1:7">
      <c r="A1846" s="51" t="s">
        <v>660</v>
      </c>
      <c r="B1846" s="51" t="s">
        <v>1065</v>
      </c>
      <c r="C1846" s="51" t="s">
        <v>363</v>
      </c>
      <c r="D1846" s="52">
        <v>1527</v>
      </c>
      <c r="E1846" s="52">
        <v>14003</v>
      </c>
      <c r="F1846" s="53">
        <v>1884</v>
      </c>
      <c r="G1846" s="54">
        <v>13.45426</v>
      </c>
    </row>
    <row r="1847" spans="1:7">
      <c r="A1847" s="51" t="s">
        <v>1112</v>
      </c>
      <c r="B1847" s="51" t="s">
        <v>1065</v>
      </c>
      <c r="C1847" s="51" t="s">
        <v>363</v>
      </c>
      <c r="D1847" s="52">
        <v>77706</v>
      </c>
      <c r="E1847" s="52">
        <v>1361251</v>
      </c>
      <c r="F1847" s="53">
        <v>161085</v>
      </c>
      <c r="G1847" s="54">
        <v>11.833600000000001</v>
      </c>
    </row>
    <row r="1848" spans="1:7">
      <c r="A1848" s="51" t="s">
        <v>1113</v>
      </c>
      <c r="B1848" s="51" t="s">
        <v>1065</v>
      </c>
      <c r="C1848" s="51" t="s">
        <v>360</v>
      </c>
      <c r="D1848" s="52">
        <v>121776</v>
      </c>
      <c r="E1848" s="52">
        <v>4280695</v>
      </c>
      <c r="F1848" s="53">
        <v>389034.1</v>
      </c>
      <c r="G1848" s="54">
        <v>9.0881059999999998</v>
      </c>
    </row>
    <row r="1849" spans="1:7">
      <c r="A1849" s="51" t="s">
        <v>1114</v>
      </c>
      <c r="B1849" s="51" t="s">
        <v>1065</v>
      </c>
      <c r="C1849" s="51" t="s">
        <v>363</v>
      </c>
      <c r="D1849" s="52">
        <v>46983</v>
      </c>
      <c r="E1849" s="52">
        <v>811376</v>
      </c>
      <c r="F1849" s="53">
        <v>93204.4</v>
      </c>
      <c r="G1849" s="54">
        <v>11.487202</v>
      </c>
    </row>
    <row r="1850" spans="1:7">
      <c r="A1850" s="51" t="s">
        <v>1115</v>
      </c>
      <c r="B1850" s="51" t="s">
        <v>1065</v>
      </c>
      <c r="C1850" s="51" t="s">
        <v>363</v>
      </c>
      <c r="D1850" s="52">
        <v>15</v>
      </c>
      <c r="E1850" s="52">
        <v>355</v>
      </c>
      <c r="F1850" s="53">
        <v>40</v>
      </c>
      <c r="G1850" s="54">
        <v>11.267606000000001</v>
      </c>
    </row>
    <row r="1851" spans="1:7">
      <c r="A1851" s="51" t="s">
        <v>1116</v>
      </c>
      <c r="B1851" s="51" t="s">
        <v>1117</v>
      </c>
      <c r="C1851" s="51" t="s">
        <v>363</v>
      </c>
      <c r="D1851" s="52">
        <v>1</v>
      </c>
      <c r="E1851" s="52">
        <v>1094834</v>
      </c>
      <c r="F1851" s="53">
        <v>39196</v>
      </c>
      <c r="G1851" s="54">
        <v>3.5800860999999999</v>
      </c>
    </row>
    <row r="1852" spans="1:7">
      <c r="A1852" s="51" t="s">
        <v>1118</v>
      </c>
      <c r="B1852" s="51" t="s">
        <v>1117</v>
      </c>
      <c r="C1852" s="51" t="s">
        <v>363</v>
      </c>
      <c r="D1852" s="52">
        <v>3466</v>
      </c>
      <c r="E1852" s="52">
        <v>228432</v>
      </c>
      <c r="F1852" s="53">
        <v>24779</v>
      </c>
      <c r="G1852" s="54">
        <v>10.847429</v>
      </c>
    </row>
    <row r="1853" spans="1:7">
      <c r="A1853" s="51" t="s">
        <v>1119</v>
      </c>
      <c r="B1853" s="51" t="s">
        <v>1117</v>
      </c>
      <c r="C1853" s="51" t="s">
        <v>363</v>
      </c>
      <c r="D1853" s="52">
        <v>21058</v>
      </c>
      <c r="E1853" s="52">
        <v>372296</v>
      </c>
      <c r="F1853" s="53">
        <v>37995.599999999999</v>
      </c>
      <c r="G1853" s="54">
        <v>10.20575</v>
      </c>
    </row>
    <row r="1854" spans="1:7">
      <c r="A1854" s="51" t="s">
        <v>1120</v>
      </c>
      <c r="B1854" s="51" t="s">
        <v>1117</v>
      </c>
      <c r="C1854" s="51" t="s">
        <v>363</v>
      </c>
      <c r="D1854" s="52">
        <v>52086</v>
      </c>
      <c r="E1854" s="52">
        <v>1287375</v>
      </c>
      <c r="F1854" s="53">
        <v>139127</v>
      </c>
      <c r="G1854" s="54">
        <v>10.807029999999999</v>
      </c>
    </row>
    <row r="1855" spans="1:7">
      <c r="A1855" s="51" t="s">
        <v>1803</v>
      </c>
      <c r="B1855" s="51" t="s">
        <v>1117</v>
      </c>
      <c r="C1855" s="51" t="s">
        <v>365</v>
      </c>
      <c r="D1855" s="52">
        <v>886</v>
      </c>
      <c r="E1855" s="52">
        <v>16326</v>
      </c>
      <c r="F1855" s="53">
        <v>1362</v>
      </c>
      <c r="G1855" s="54">
        <v>8.3425211000000008</v>
      </c>
    </row>
    <row r="1856" spans="1:7">
      <c r="A1856" s="51" t="s">
        <v>1804</v>
      </c>
      <c r="B1856" s="51" t="s">
        <v>1117</v>
      </c>
      <c r="C1856" s="51" t="s">
        <v>365</v>
      </c>
      <c r="D1856" s="52">
        <v>2283</v>
      </c>
      <c r="E1856" s="52">
        <v>50491</v>
      </c>
      <c r="F1856" s="53">
        <v>6337.4</v>
      </c>
      <c r="G1856" s="54">
        <v>12.551544</v>
      </c>
    </row>
    <row r="1857" spans="1:7">
      <c r="A1857" s="51" t="s">
        <v>1805</v>
      </c>
      <c r="B1857" s="51" t="s">
        <v>1117</v>
      </c>
      <c r="C1857" s="51" t="s">
        <v>365</v>
      </c>
      <c r="D1857" s="52">
        <v>952</v>
      </c>
      <c r="E1857" s="52">
        <v>29538</v>
      </c>
      <c r="F1857" s="53">
        <v>2408.6</v>
      </c>
      <c r="G1857" s="54">
        <v>8.154242</v>
      </c>
    </row>
    <row r="1858" spans="1:7">
      <c r="A1858" s="51" t="s">
        <v>429</v>
      </c>
      <c r="B1858" s="51" t="s">
        <v>1117</v>
      </c>
      <c r="C1858" s="51" t="s">
        <v>365</v>
      </c>
      <c r="D1858" s="52">
        <v>197</v>
      </c>
      <c r="E1858" s="52">
        <v>5455</v>
      </c>
      <c r="F1858" s="53">
        <v>421.9</v>
      </c>
      <c r="G1858" s="54">
        <v>7.7341888000000001</v>
      </c>
    </row>
    <row r="1859" spans="1:7">
      <c r="A1859" s="51" t="s">
        <v>1806</v>
      </c>
      <c r="B1859" s="51" t="s">
        <v>1117</v>
      </c>
      <c r="C1859" s="51" t="s">
        <v>365</v>
      </c>
      <c r="D1859" s="52">
        <v>547</v>
      </c>
      <c r="E1859" s="52">
        <v>13861</v>
      </c>
      <c r="F1859" s="53">
        <v>1251</v>
      </c>
      <c r="G1859" s="54">
        <v>9.0253227999999996</v>
      </c>
    </row>
    <row r="1860" spans="1:7">
      <c r="A1860" s="51" t="s">
        <v>1807</v>
      </c>
      <c r="B1860" s="51" t="s">
        <v>1117</v>
      </c>
      <c r="C1860" s="51" t="s">
        <v>365</v>
      </c>
      <c r="D1860" s="52">
        <v>656</v>
      </c>
      <c r="E1860" s="52">
        <v>60783</v>
      </c>
      <c r="F1860" s="53">
        <v>1719.8</v>
      </c>
      <c r="G1860" s="54">
        <v>2.8294095000000001</v>
      </c>
    </row>
    <row r="1861" spans="1:7">
      <c r="A1861" s="51" t="s">
        <v>1808</v>
      </c>
      <c r="B1861" s="51" t="s">
        <v>1117</v>
      </c>
      <c r="C1861" s="51" t="s">
        <v>365</v>
      </c>
      <c r="D1861" s="52">
        <v>815</v>
      </c>
      <c r="E1861" s="52">
        <v>18701</v>
      </c>
      <c r="F1861" s="53">
        <v>2205</v>
      </c>
      <c r="G1861" s="54">
        <v>11.790813</v>
      </c>
    </row>
    <row r="1862" spans="1:7">
      <c r="A1862" s="51" t="s">
        <v>1809</v>
      </c>
      <c r="B1862" s="51" t="s">
        <v>1117</v>
      </c>
      <c r="C1862" s="51" t="s">
        <v>365</v>
      </c>
      <c r="D1862" s="52">
        <v>287</v>
      </c>
      <c r="E1862" s="52">
        <v>3273</v>
      </c>
      <c r="F1862" s="53">
        <v>354.5</v>
      </c>
      <c r="G1862" s="54">
        <v>10.831042</v>
      </c>
    </row>
    <row r="1863" spans="1:7">
      <c r="A1863" s="51" t="s">
        <v>1810</v>
      </c>
      <c r="B1863" s="51" t="s">
        <v>1117</v>
      </c>
      <c r="C1863" s="51" t="s">
        <v>365</v>
      </c>
      <c r="D1863" s="52">
        <v>80</v>
      </c>
      <c r="E1863" s="52">
        <v>1107</v>
      </c>
      <c r="F1863" s="53">
        <v>94.4</v>
      </c>
      <c r="G1863" s="54">
        <v>8.5275519000000006</v>
      </c>
    </row>
    <row r="1864" spans="1:7">
      <c r="A1864" s="51" t="s">
        <v>1811</v>
      </c>
      <c r="B1864" s="51" t="s">
        <v>1117</v>
      </c>
      <c r="C1864" s="51" t="s">
        <v>365</v>
      </c>
      <c r="D1864" s="52">
        <v>254</v>
      </c>
      <c r="E1864" s="52">
        <v>4350</v>
      </c>
      <c r="F1864" s="53">
        <v>545.9</v>
      </c>
      <c r="G1864" s="54">
        <v>12.549424999999999</v>
      </c>
    </row>
    <row r="1865" spans="1:7">
      <c r="A1865" s="51" t="s">
        <v>1812</v>
      </c>
      <c r="B1865" s="51" t="s">
        <v>1117</v>
      </c>
      <c r="C1865" s="51" t="s">
        <v>365</v>
      </c>
      <c r="D1865" s="52">
        <v>3953</v>
      </c>
      <c r="E1865" s="52">
        <v>109953</v>
      </c>
      <c r="F1865" s="53">
        <v>7677</v>
      </c>
      <c r="G1865" s="54">
        <v>6.9820741999999996</v>
      </c>
    </row>
    <row r="1866" spans="1:7">
      <c r="A1866" s="51" t="s">
        <v>1121</v>
      </c>
      <c r="B1866" s="51" t="s">
        <v>1117</v>
      </c>
      <c r="C1866" s="51" t="s">
        <v>363</v>
      </c>
      <c r="D1866" s="52">
        <v>6636</v>
      </c>
      <c r="E1866" s="52">
        <v>671486</v>
      </c>
      <c r="F1866" s="53">
        <v>55977.599999999999</v>
      </c>
      <c r="G1866" s="54">
        <v>8.3363762999999995</v>
      </c>
    </row>
    <row r="1867" spans="1:7">
      <c r="A1867" s="51" t="s">
        <v>1736</v>
      </c>
      <c r="B1867" s="51" t="s">
        <v>1117</v>
      </c>
      <c r="C1867" s="51" t="s">
        <v>363</v>
      </c>
      <c r="D1867" s="52">
        <v>774</v>
      </c>
      <c r="E1867" s="52">
        <v>30859</v>
      </c>
      <c r="F1867" s="53">
        <v>3356.2</v>
      </c>
      <c r="G1867" s="54">
        <v>10.875920000000001</v>
      </c>
    </row>
    <row r="1868" spans="1:7">
      <c r="A1868" s="51" t="s">
        <v>1813</v>
      </c>
      <c r="B1868" s="51" t="s">
        <v>1117</v>
      </c>
      <c r="C1868" s="51" t="s">
        <v>363</v>
      </c>
      <c r="D1868" s="52">
        <v>3899</v>
      </c>
      <c r="E1868" s="52">
        <v>83974</v>
      </c>
      <c r="F1868" s="53">
        <v>10640</v>
      </c>
      <c r="G1868" s="54">
        <v>12.670589</v>
      </c>
    </row>
    <row r="1869" spans="1:7">
      <c r="A1869" s="51" t="s">
        <v>1057</v>
      </c>
      <c r="B1869" s="51" t="s">
        <v>1117</v>
      </c>
      <c r="C1869" s="51" t="s">
        <v>363</v>
      </c>
      <c r="D1869" s="52">
        <v>1111</v>
      </c>
      <c r="E1869" s="52">
        <v>70238</v>
      </c>
      <c r="F1869" s="53">
        <v>7315</v>
      </c>
      <c r="G1869" s="54">
        <v>10.41459</v>
      </c>
    </row>
    <row r="1870" spans="1:7">
      <c r="A1870" s="51" t="s">
        <v>1058</v>
      </c>
      <c r="B1870" s="51" t="s">
        <v>1117</v>
      </c>
      <c r="C1870" s="51" t="s">
        <v>363</v>
      </c>
      <c r="D1870" s="52">
        <v>13022</v>
      </c>
      <c r="E1870" s="52">
        <v>4459225</v>
      </c>
      <c r="F1870" s="53">
        <v>323447.59999999998</v>
      </c>
      <c r="G1870" s="54">
        <v>7.2534486999999999</v>
      </c>
    </row>
    <row r="1871" spans="1:7">
      <c r="A1871" s="51" t="s">
        <v>1122</v>
      </c>
      <c r="B1871" s="51" t="s">
        <v>1117</v>
      </c>
      <c r="C1871" s="51" t="s">
        <v>363</v>
      </c>
      <c r="D1871" s="52">
        <v>4077</v>
      </c>
      <c r="E1871" s="52">
        <v>134538</v>
      </c>
      <c r="F1871" s="53">
        <v>15010</v>
      </c>
      <c r="G1871" s="54">
        <v>11.156699</v>
      </c>
    </row>
    <row r="1872" spans="1:7">
      <c r="A1872" s="51" t="s">
        <v>1059</v>
      </c>
      <c r="B1872" s="51" t="s">
        <v>1117</v>
      </c>
      <c r="C1872" s="51" t="s">
        <v>360</v>
      </c>
      <c r="D1872" s="52">
        <v>93065</v>
      </c>
      <c r="E1872" s="52">
        <v>2102091</v>
      </c>
      <c r="F1872" s="53">
        <v>203189</v>
      </c>
      <c r="G1872" s="54">
        <v>9.6660421000000003</v>
      </c>
    </row>
    <row r="1873" spans="1:7">
      <c r="A1873" s="51" t="s">
        <v>1814</v>
      </c>
      <c r="B1873" s="51" t="s">
        <v>1117</v>
      </c>
      <c r="C1873" s="51" t="s">
        <v>363</v>
      </c>
      <c r="D1873" s="52">
        <v>8559</v>
      </c>
      <c r="E1873" s="52">
        <v>160382</v>
      </c>
      <c r="F1873" s="53">
        <v>20678</v>
      </c>
      <c r="G1873" s="54">
        <v>12.892968</v>
      </c>
    </row>
    <row r="1874" spans="1:7">
      <c r="A1874" s="51" t="s">
        <v>1123</v>
      </c>
      <c r="B1874" s="51" t="s">
        <v>1117</v>
      </c>
      <c r="C1874" s="51" t="s">
        <v>363</v>
      </c>
      <c r="D1874" s="52">
        <v>20547</v>
      </c>
      <c r="E1874" s="52">
        <v>2617630</v>
      </c>
      <c r="F1874" s="53">
        <v>296325.90000000002</v>
      </c>
      <c r="G1874" s="54">
        <v>11.320389</v>
      </c>
    </row>
    <row r="1875" spans="1:7">
      <c r="A1875" s="51" t="s">
        <v>1124</v>
      </c>
      <c r="B1875" s="51" t="s">
        <v>1117</v>
      </c>
      <c r="C1875" s="51" t="s">
        <v>363</v>
      </c>
      <c r="D1875" s="52">
        <v>20220</v>
      </c>
      <c r="E1875" s="52">
        <v>1128452</v>
      </c>
      <c r="F1875" s="53">
        <v>102758</v>
      </c>
      <c r="G1875" s="54">
        <v>9.1061028999999998</v>
      </c>
    </row>
    <row r="1876" spans="1:7">
      <c r="A1876" s="51" t="s">
        <v>1125</v>
      </c>
      <c r="B1876" s="51" t="s">
        <v>1117</v>
      </c>
      <c r="C1876" s="51" t="s">
        <v>363</v>
      </c>
      <c r="D1876" s="52">
        <v>7650</v>
      </c>
      <c r="E1876" s="52">
        <v>252783</v>
      </c>
      <c r="F1876" s="53">
        <v>26588.400000000001</v>
      </c>
      <c r="G1876" s="54">
        <v>10.518271</v>
      </c>
    </row>
    <row r="1877" spans="1:7">
      <c r="A1877" s="51" t="s">
        <v>1126</v>
      </c>
      <c r="B1877" s="51" t="s">
        <v>1117</v>
      </c>
      <c r="C1877" s="51" t="s">
        <v>363</v>
      </c>
      <c r="D1877" s="52">
        <v>11678</v>
      </c>
      <c r="E1877" s="52">
        <v>443156</v>
      </c>
      <c r="F1877" s="53">
        <v>42171</v>
      </c>
      <c r="G1877" s="54">
        <v>9.5160620999999992</v>
      </c>
    </row>
    <row r="1878" spans="1:7">
      <c r="A1878" s="51" t="s">
        <v>957</v>
      </c>
      <c r="B1878" s="51" t="s">
        <v>1117</v>
      </c>
      <c r="C1878" s="51" t="s">
        <v>360</v>
      </c>
      <c r="D1878" s="52">
        <v>94479</v>
      </c>
      <c r="E1878" s="52">
        <v>2213172</v>
      </c>
      <c r="F1878" s="53">
        <v>201521.9</v>
      </c>
      <c r="G1878" s="54">
        <v>9.1055688000000004</v>
      </c>
    </row>
    <row r="1879" spans="1:7">
      <c r="A1879" s="51" t="s">
        <v>959</v>
      </c>
      <c r="B1879" s="51" t="s">
        <v>1117</v>
      </c>
      <c r="C1879" s="51" t="s">
        <v>360</v>
      </c>
      <c r="D1879" s="52">
        <v>59181</v>
      </c>
      <c r="E1879" s="52">
        <v>1820322</v>
      </c>
      <c r="F1879" s="53">
        <v>153052</v>
      </c>
      <c r="G1879" s="54">
        <v>8.4079630000000005</v>
      </c>
    </row>
    <row r="1880" spans="1:7">
      <c r="A1880" s="51" t="s">
        <v>1127</v>
      </c>
      <c r="B1880" s="51" t="s">
        <v>1117</v>
      </c>
      <c r="C1880" s="51" t="s">
        <v>363</v>
      </c>
      <c r="D1880" s="52">
        <v>14792</v>
      </c>
      <c r="E1880" s="52">
        <v>788318</v>
      </c>
      <c r="F1880" s="53">
        <v>80020</v>
      </c>
      <c r="G1880" s="54">
        <v>10.150726000000001</v>
      </c>
    </row>
    <row r="1881" spans="1:7">
      <c r="A1881" s="51" t="s">
        <v>1746</v>
      </c>
      <c r="B1881" s="51" t="s">
        <v>1117</v>
      </c>
      <c r="C1881" s="51" t="s">
        <v>363</v>
      </c>
      <c r="D1881" s="52">
        <v>423</v>
      </c>
      <c r="E1881" s="52">
        <v>32921</v>
      </c>
      <c r="F1881" s="53">
        <v>4670</v>
      </c>
      <c r="G1881" s="54">
        <v>14.185473999999999</v>
      </c>
    </row>
    <row r="1882" spans="1:7">
      <c r="A1882" s="51" t="s">
        <v>1128</v>
      </c>
      <c r="B1882" s="51" t="s">
        <v>1117</v>
      </c>
      <c r="C1882" s="51" t="s">
        <v>363</v>
      </c>
      <c r="D1882" s="52">
        <v>4012</v>
      </c>
      <c r="E1882" s="52">
        <v>413440</v>
      </c>
      <c r="F1882" s="53">
        <v>33374</v>
      </c>
      <c r="G1882" s="54">
        <v>8.0722716999999999</v>
      </c>
    </row>
    <row r="1883" spans="1:7">
      <c r="A1883" s="51" t="s">
        <v>1815</v>
      </c>
      <c r="B1883" s="51" t="s">
        <v>1117</v>
      </c>
      <c r="C1883" s="51" t="s">
        <v>363</v>
      </c>
      <c r="D1883" s="52">
        <v>35</v>
      </c>
      <c r="E1883" s="52">
        <v>647</v>
      </c>
      <c r="F1883" s="53">
        <v>75</v>
      </c>
      <c r="G1883" s="54">
        <v>11.591963</v>
      </c>
    </row>
    <row r="1884" spans="1:7">
      <c r="A1884" s="51" t="s">
        <v>1129</v>
      </c>
      <c r="B1884" s="51" t="s">
        <v>1117</v>
      </c>
      <c r="C1884" s="51" t="s">
        <v>363</v>
      </c>
      <c r="D1884" s="52">
        <v>16374</v>
      </c>
      <c r="E1884" s="52">
        <v>599807</v>
      </c>
      <c r="F1884" s="53">
        <v>52741.1</v>
      </c>
      <c r="G1884" s="54">
        <v>8.7930118000000004</v>
      </c>
    </row>
    <row r="1885" spans="1:7">
      <c r="A1885" s="51" t="s">
        <v>484</v>
      </c>
      <c r="B1885" s="51" t="s">
        <v>1117</v>
      </c>
      <c r="C1885" s="51" t="s">
        <v>420</v>
      </c>
      <c r="D1885" s="52">
        <v>24</v>
      </c>
      <c r="E1885" s="52">
        <v>194811</v>
      </c>
      <c r="F1885" s="53">
        <v>4649.7</v>
      </c>
      <c r="G1885" s="54">
        <v>2.3867748999999998</v>
      </c>
    </row>
    <row r="1886" spans="1:7">
      <c r="A1886" s="51" t="s">
        <v>1816</v>
      </c>
      <c r="B1886" s="51" t="s">
        <v>1131</v>
      </c>
      <c r="C1886" s="51" t="s">
        <v>365</v>
      </c>
      <c r="D1886" s="52">
        <v>2688</v>
      </c>
      <c r="E1886" s="52">
        <v>57338</v>
      </c>
      <c r="F1886" s="53">
        <v>5377</v>
      </c>
      <c r="G1886" s="54">
        <v>9.3777250999999993</v>
      </c>
    </row>
    <row r="1887" spans="1:7">
      <c r="A1887" s="51" t="s">
        <v>1817</v>
      </c>
      <c r="B1887" s="51" t="s">
        <v>1131</v>
      </c>
      <c r="C1887" s="51" t="s">
        <v>460</v>
      </c>
      <c r="D1887" s="52">
        <v>4185</v>
      </c>
      <c r="E1887" s="52">
        <v>90882</v>
      </c>
      <c r="F1887" s="53">
        <v>12386</v>
      </c>
      <c r="G1887" s="54">
        <v>13.628660999999999</v>
      </c>
    </row>
    <row r="1888" spans="1:7">
      <c r="A1888" s="51" t="s">
        <v>1818</v>
      </c>
      <c r="B1888" s="51" t="s">
        <v>1131</v>
      </c>
      <c r="C1888" s="51" t="s">
        <v>460</v>
      </c>
      <c r="D1888" s="52">
        <v>6313</v>
      </c>
      <c r="E1888" s="52">
        <v>193672</v>
      </c>
      <c r="F1888" s="53">
        <v>19567</v>
      </c>
      <c r="G1888" s="54">
        <v>10.103164</v>
      </c>
    </row>
    <row r="1889" spans="1:7">
      <c r="A1889" s="51" t="s">
        <v>1130</v>
      </c>
      <c r="B1889" s="51" t="s">
        <v>1131</v>
      </c>
      <c r="C1889" s="51" t="s">
        <v>460</v>
      </c>
      <c r="D1889" s="52">
        <v>7450</v>
      </c>
      <c r="E1889" s="52">
        <v>253522</v>
      </c>
      <c r="F1889" s="53">
        <v>22374</v>
      </c>
      <c r="G1889" s="54">
        <v>8.8252696000000004</v>
      </c>
    </row>
    <row r="1890" spans="1:7">
      <c r="A1890" s="51" t="s">
        <v>1819</v>
      </c>
      <c r="B1890" s="51" t="s">
        <v>1131</v>
      </c>
      <c r="C1890" s="51" t="s">
        <v>363</v>
      </c>
      <c r="D1890" s="52">
        <v>1095</v>
      </c>
      <c r="E1890" s="52">
        <v>22263</v>
      </c>
      <c r="F1890" s="53">
        <v>2687.9</v>
      </c>
      <c r="G1890" s="54">
        <v>12.073395</v>
      </c>
    </row>
    <row r="1891" spans="1:7">
      <c r="A1891" s="51" t="s">
        <v>1820</v>
      </c>
      <c r="B1891" s="51" t="s">
        <v>1131</v>
      </c>
      <c r="C1891" s="51" t="s">
        <v>460</v>
      </c>
      <c r="D1891" s="52">
        <v>3229</v>
      </c>
      <c r="E1891" s="52">
        <v>47209</v>
      </c>
      <c r="F1891" s="53">
        <v>6655</v>
      </c>
      <c r="G1891" s="54">
        <v>14.096888</v>
      </c>
    </row>
    <row r="1892" spans="1:7">
      <c r="A1892" s="51" t="s">
        <v>1821</v>
      </c>
      <c r="B1892" s="51" t="s">
        <v>1131</v>
      </c>
      <c r="C1892" s="51" t="s">
        <v>365</v>
      </c>
      <c r="D1892" s="52">
        <v>5266</v>
      </c>
      <c r="E1892" s="52">
        <v>108070</v>
      </c>
      <c r="F1892" s="53">
        <v>13012.9</v>
      </c>
      <c r="G1892" s="54">
        <v>12.041176999999999</v>
      </c>
    </row>
    <row r="1893" spans="1:7">
      <c r="A1893" s="51" t="s">
        <v>1822</v>
      </c>
      <c r="B1893" s="51" t="s">
        <v>1131</v>
      </c>
      <c r="C1893" s="51" t="s">
        <v>365</v>
      </c>
      <c r="D1893" s="52">
        <v>342</v>
      </c>
      <c r="E1893" s="52">
        <v>3926</v>
      </c>
      <c r="F1893" s="53">
        <v>624</v>
      </c>
      <c r="G1893" s="54">
        <v>15.89404</v>
      </c>
    </row>
    <row r="1894" spans="1:7">
      <c r="A1894" s="51" t="s">
        <v>1823</v>
      </c>
      <c r="B1894" s="51" t="s">
        <v>1131</v>
      </c>
      <c r="C1894" s="51" t="s">
        <v>365</v>
      </c>
      <c r="D1894" s="52">
        <v>723</v>
      </c>
      <c r="E1894" s="52">
        <v>10006</v>
      </c>
      <c r="F1894" s="53">
        <v>1483.2</v>
      </c>
      <c r="G1894" s="54">
        <v>14.823105999999999</v>
      </c>
    </row>
    <row r="1895" spans="1:7">
      <c r="A1895" s="51" t="s">
        <v>1824</v>
      </c>
      <c r="B1895" s="51" t="s">
        <v>1131</v>
      </c>
      <c r="C1895" s="51" t="s">
        <v>365</v>
      </c>
      <c r="D1895" s="52">
        <v>584</v>
      </c>
      <c r="E1895" s="52">
        <v>10704</v>
      </c>
      <c r="F1895" s="53">
        <v>1130.5</v>
      </c>
      <c r="G1895" s="54">
        <v>10.561472</v>
      </c>
    </row>
    <row r="1896" spans="1:7">
      <c r="A1896" s="51" t="s">
        <v>1825</v>
      </c>
      <c r="B1896" s="51" t="s">
        <v>1131</v>
      </c>
      <c r="C1896" s="51" t="s">
        <v>365</v>
      </c>
      <c r="D1896" s="52">
        <v>581</v>
      </c>
      <c r="E1896" s="52">
        <v>8396</v>
      </c>
      <c r="F1896" s="53">
        <v>1219</v>
      </c>
      <c r="G1896" s="54">
        <v>14.518818</v>
      </c>
    </row>
    <row r="1897" spans="1:7">
      <c r="A1897" s="51" t="s">
        <v>1826</v>
      </c>
      <c r="B1897" s="51" t="s">
        <v>1131</v>
      </c>
      <c r="C1897" s="51" t="s">
        <v>365</v>
      </c>
      <c r="D1897" s="52">
        <v>6821</v>
      </c>
      <c r="E1897" s="52">
        <v>178508</v>
      </c>
      <c r="F1897" s="53">
        <v>15693</v>
      </c>
      <c r="G1897" s="54">
        <v>8.7912026000000001</v>
      </c>
    </row>
    <row r="1898" spans="1:7">
      <c r="A1898" s="51" t="s">
        <v>1827</v>
      </c>
      <c r="B1898" s="51" t="s">
        <v>1131</v>
      </c>
      <c r="C1898" s="51" t="s">
        <v>365</v>
      </c>
      <c r="D1898" s="52">
        <v>296</v>
      </c>
      <c r="E1898" s="52">
        <v>5409</v>
      </c>
      <c r="F1898" s="53">
        <v>813</v>
      </c>
      <c r="G1898" s="54">
        <v>15.030505</v>
      </c>
    </row>
    <row r="1899" spans="1:7">
      <c r="A1899" s="51" t="s">
        <v>1828</v>
      </c>
      <c r="B1899" s="51" t="s">
        <v>1131</v>
      </c>
      <c r="C1899" s="51" t="s">
        <v>365</v>
      </c>
      <c r="D1899" s="52">
        <v>693</v>
      </c>
      <c r="E1899" s="52">
        <v>13093</v>
      </c>
      <c r="F1899" s="53">
        <v>1142</v>
      </c>
      <c r="G1899" s="54">
        <v>8.7222179999999998</v>
      </c>
    </row>
    <row r="1900" spans="1:7">
      <c r="A1900" s="51" t="s">
        <v>1829</v>
      </c>
      <c r="B1900" s="51" t="s">
        <v>1131</v>
      </c>
      <c r="C1900" s="51" t="s">
        <v>365</v>
      </c>
      <c r="D1900" s="52">
        <v>489</v>
      </c>
      <c r="E1900" s="52">
        <v>7755</v>
      </c>
      <c r="F1900" s="53">
        <v>725</v>
      </c>
      <c r="G1900" s="54">
        <v>9.3488071999999995</v>
      </c>
    </row>
    <row r="1901" spans="1:7">
      <c r="A1901" s="51" t="s">
        <v>1830</v>
      </c>
      <c r="B1901" s="51" t="s">
        <v>1131</v>
      </c>
      <c r="C1901" s="51" t="s">
        <v>365</v>
      </c>
      <c r="D1901" s="52">
        <v>908</v>
      </c>
      <c r="E1901" s="52">
        <v>16459</v>
      </c>
      <c r="F1901" s="53">
        <v>1863.3</v>
      </c>
      <c r="G1901" s="54">
        <v>11.320857999999999</v>
      </c>
    </row>
    <row r="1902" spans="1:7">
      <c r="A1902" s="51" t="s">
        <v>1831</v>
      </c>
      <c r="B1902" s="51" t="s">
        <v>1131</v>
      </c>
      <c r="C1902" s="51" t="s">
        <v>365</v>
      </c>
      <c r="D1902" s="52">
        <v>3038</v>
      </c>
      <c r="E1902" s="52">
        <v>98293</v>
      </c>
      <c r="F1902" s="53">
        <v>10124</v>
      </c>
      <c r="G1902" s="54">
        <v>10.299818</v>
      </c>
    </row>
    <row r="1903" spans="1:7">
      <c r="A1903" s="51" t="s">
        <v>1832</v>
      </c>
      <c r="B1903" s="51" t="s">
        <v>1131</v>
      </c>
      <c r="C1903" s="51" t="s">
        <v>365</v>
      </c>
      <c r="D1903" s="52">
        <v>695</v>
      </c>
      <c r="E1903" s="52">
        <v>12287</v>
      </c>
      <c r="F1903" s="53">
        <v>1788</v>
      </c>
      <c r="G1903" s="54">
        <v>14.551964999999999</v>
      </c>
    </row>
    <row r="1904" spans="1:7">
      <c r="A1904" s="51" t="s">
        <v>1833</v>
      </c>
      <c r="B1904" s="51" t="s">
        <v>1131</v>
      </c>
      <c r="C1904" s="51" t="s">
        <v>365</v>
      </c>
      <c r="D1904" s="52">
        <v>612</v>
      </c>
      <c r="E1904" s="52">
        <v>48038</v>
      </c>
      <c r="F1904" s="53">
        <v>3553</v>
      </c>
      <c r="G1904" s="54">
        <v>7.3962279999999998</v>
      </c>
    </row>
    <row r="1905" spans="1:7">
      <c r="A1905" s="51" t="s">
        <v>1834</v>
      </c>
      <c r="B1905" s="51" t="s">
        <v>1131</v>
      </c>
      <c r="C1905" s="51" t="s">
        <v>365</v>
      </c>
      <c r="D1905" s="52">
        <v>1702</v>
      </c>
      <c r="E1905" s="52">
        <v>33200</v>
      </c>
      <c r="F1905" s="53">
        <v>3551</v>
      </c>
      <c r="G1905" s="54">
        <v>10.695783</v>
      </c>
    </row>
    <row r="1906" spans="1:7">
      <c r="A1906" s="51" t="s">
        <v>1835</v>
      </c>
      <c r="B1906" s="51" t="s">
        <v>1131</v>
      </c>
      <c r="C1906" s="51" t="s">
        <v>365</v>
      </c>
      <c r="D1906" s="52">
        <v>774</v>
      </c>
      <c r="E1906" s="52">
        <v>8955</v>
      </c>
      <c r="F1906" s="53">
        <v>916</v>
      </c>
      <c r="G1906" s="54">
        <v>10.228922000000001</v>
      </c>
    </row>
    <row r="1907" spans="1:7">
      <c r="A1907" s="51" t="s">
        <v>1836</v>
      </c>
      <c r="B1907" s="51" t="s">
        <v>1131</v>
      </c>
      <c r="C1907" s="51" t="s">
        <v>365</v>
      </c>
      <c r="D1907" s="52">
        <v>3203</v>
      </c>
      <c r="E1907" s="52">
        <v>120907</v>
      </c>
      <c r="F1907" s="53">
        <v>11342</v>
      </c>
      <c r="G1907" s="54">
        <v>9.3807636999999993</v>
      </c>
    </row>
    <row r="1908" spans="1:7">
      <c r="A1908" s="51" t="s">
        <v>1837</v>
      </c>
      <c r="B1908" s="51" t="s">
        <v>1131</v>
      </c>
      <c r="C1908" s="51" t="s">
        <v>365</v>
      </c>
      <c r="D1908" s="52">
        <v>697</v>
      </c>
      <c r="E1908" s="52">
        <v>14519</v>
      </c>
      <c r="F1908" s="53">
        <v>1679</v>
      </c>
      <c r="G1908" s="54">
        <v>11.564157</v>
      </c>
    </row>
    <row r="1909" spans="1:7">
      <c r="A1909" s="51" t="s">
        <v>1838</v>
      </c>
      <c r="B1909" s="51" t="s">
        <v>1131</v>
      </c>
      <c r="C1909" s="51" t="s">
        <v>365</v>
      </c>
      <c r="D1909" s="52">
        <v>1492</v>
      </c>
      <c r="E1909" s="52">
        <v>40367</v>
      </c>
      <c r="F1909" s="53">
        <v>4369</v>
      </c>
      <c r="G1909" s="54">
        <v>10.823197</v>
      </c>
    </row>
    <row r="1910" spans="1:7">
      <c r="A1910" s="51" t="s">
        <v>1839</v>
      </c>
      <c r="B1910" s="51" t="s">
        <v>1131</v>
      </c>
      <c r="C1910" s="51" t="s">
        <v>365</v>
      </c>
      <c r="D1910" s="52">
        <v>498</v>
      </c>
      <c r="E1910" s="52">
        <v>7714</v>
      </c>
      <c r="F1910" s="53">
        <v>856</v>
      </c>
      <c r="G1910" s="54">
        <v>11.096707</v>
      </c>
    </row>
    <row r="1911" spans="1:7">
      <c r="A1911" s="51" t="s">
        <v>1840</v>
      </c>
      <c r="B1911" s="51" t="s">
        <v>1131</v>
      </c>
      <c r="C1911" s="51" t="s">
        <v>365</v>
      </c>
      <c r="D1911" s="52">
        <v>435</v>
      </c>
      <c r="E1911" s="52">
        <v>6012</v>
      </c>
      <c r="F1911" s="53">
        <v>649</v>
      </c>
      <c r="G1911" s="54">
        <v>10.795076999999999</v>
      </c>
    </row>
    <row r="1912" spans="1:7">
      <c r="A1912" s="51" t="s">
        <v>1841</v>
      </c>
      <c r="B1912" s="51" t="s">
        <v>1131</v>
      </c>
      <c r="C1912" s="51" t="s">
        <v>365</v>
      </c>
      <c r="D1912" s="52">
        <v>3064</v>
      </c>
      <c r="E1912" s="52">
        <v>83042</v>
      </c>
      <c r="F1912" s="53">
        <v>9071</v>
      </c>
      <c r="G1912" s="54">
        <v>10.923387999999999</v>
      </c>
    </row>
    <row r="1913" spans="1:7">
      <c r="A1913" s="51" t="s">
        <v>1842</v>
      </c>
      <c r="B1913" s="51" t="s">
        <v>1131</v>
      </c>
      <c r="C1913" s="51" t="s">
        <v>365</v>
      </c>
      <c r="D1913" s="52">
        <v>2667</v>
      </c>
      <c r="E1913" s="52">
        <v>56140</v>
      </c>
      <c r="F1913" s="53">
        <v>5829</v>
      </c>
      <c r="G1913" s="54">
        <v>10.382971</v>
      </c>
    </row>
    <row r="1914" spans="1:7">
      <c r="A1914" s="51" t="s">
        <v>1843</v>
      </c>
      <c r="B1914" s="51" t="s">
        <v>1131</v>
      </c>
      <c r="C1914" s="51" t="s">
        <v>365</v>
      </c>
      <c r="D1914" s="52">
        <v>596</v>
      </c>
      <c r="E1914" s="52">
        <v>10462</v>
      </c>
      <c r="F1914" s="53">
        <v>1315.6</v>
      </c>
      <c r="G1914" s="54">
        <v>12.575032999999999</v>
      </c>
    </row>
    <row r="1915" spans="1:7">
      <c r="A1915" s="51" t="s">
        <v>1132</v>
      </c>
      <c r="B1915" s="51" t="s">
        <v>1131</v>
      </c>
      <c r="C1915" s="51" t="s">
        <v>365</v>
      </c>
      <c r="D1915" s="52">
        <v>15344</v>
      </c>
      <c r="E1915" s="52">
        <v>435928</v>
      </c>
      <c r="F1915" s="53">
        <v>40277</v>
      </c>
      <c r="G1915" s="54">
        <v>9.2393698000000004</v>
      </c>
    </row>
    <row r="1916" spans="1:7">
      <c r="A1916" s="51" t="s">
        <v>1844</v>
      </c>
      <c r="B1916" s="51" t="s">
        <v>1131</v>
      </c>
      <c r="C1916" s="51" t="s">
        <v>365</v>
      </c>
      <c r="D1916" s="52">
        <v>645</v>
      </c>
      <c r="E1916" s="52">
        <v>10733</v>
      </c>
      <c r="F1916" s="53">
        <v>1225</v>
      </c>
      <c r="G1916" s="54">
        <v>11.413398000000001</v>
      </c>
    </row>
    <row r="1917" spans="1:7">
      <c r="A1917" s="51" t="s">
        <v>1845</v>
      </c>
      <c r="B1917" s="51" t="s">
        <v>1131</v>
      </c>
      <c r="C1917" s="51" t="s">
        <v>365</v>
      </c>
      <c r="D1917" s="52">
        <v>4682</v>
      </c>
      <c r="E1917" s="52">
        <v>61886</v>
      </c>
      <c r="F1917" s="53">
        <v>9308</v>
      </c>
      <c r="G1917" s="54">
        <v>15.040558000000001</v>
      </c>
    </row>
    <row r="1918" spans="1:7">
      <c r="A1918" s="51" t="s">
        <v>1846</v>
      </c>
      <c r="B1918" s="51" t="s">
        <v>1131</v>
      </c>
      <c r="C1918" s="51" t="s">
        <v>365</v>
      </c>
      <c r="D1918" s="52">
        <v>229</v>
      </c>
      <c r="E1918" s="52">
        <v>5122</v>
      </c>
      <c r="F1918" s="53">
        <v>692</v>
      </c>
      <c r="G1918" s="54">
        <v>13.510348</v>
      </c>
    </row>
    <row r="1919" spans="1:7">
      <c r="A1919" s="51" t="s">
        <v>1847</v>
      </c>
      <c r="B1919" s="51" t="s">
        <v>1131</v>
      </c>
      <c r="C1919" s="51" t="s">
        <v>365</v>
      </c>
      <c r="D1919" s="52">
        <v>1883</v>
      </c>
      <c r="E1919" s="52">
        <v>55485</v>
      </c>
      <c r="F1919" s="53">
        <v>5161.7</v>
      </c>
      <c r="G1919" s="54">
        <v>9.3028747000000003</v>
      </c>
    </row>
    <row r="1920" spans="1:7">
      <c r="A1920" s="51" t="s">
        <v>1133</v>
      </c>
      <c r="B1920" s="51" t="s">
        <v>1131</v>
      </c>
      <c r="C1920" s="51" t="s">
        <v>365</v>
      </c>
      <c r="D1920" s="52">
        <v>26269</v>
      </c>
      <c r="E1920" s="52">
        <v>721257</v>
      </c>
      <c r="F1920" s="53">
        <v>62388</v>
      </c>
      <c r="G1920" s="54">
        <v>8.6498986999999996</v>
      </c>
    </row>
    <row r="1921" spans="1:7">
      <c r="A1921" s="51" t="s">
        <v>1848</v>
      </c>
      <c r="B1921" s="51" t="s">
        <v>1131</v>
      </c>
      <c r="C1921" s="51" t="s">
        <v>365</v>
      </c>
      <c r="D1921" s="52">
        <v>800</v>
      </c>
      <c r="E1921" s="52">
        <v>17328</v>
      </c>
      <c r="F1921" s="53">
        <v>2131.6999999999998</v>
      </c>
      <c r="G1921" s="54">
        <v>12.302054</v>
      </c>
    </row>
    <row r="1922" spans="1:7">
      <c r="A1922" s="51" t="s">
        <v>1134</v>
      </c>
      <c r="B1922" s="51" t="s">
        <v>1131</v>
      </c>
      <c r="C1922" s="51" t="s">
        <v>365</v>
      </c>
      <c r="D1922" s="52">
        <v>13493</v>
      </c>
      <c r="E1922" s="52">
        <v>422757</v>
      </c>
      <c r="F1922" s="53">
        <v>35826.300000000003</v>
      </c>
      <c r="G1922" s="54">
        <v>8.4744428000000003</v>
      </c>
    </row>
    <row r="1923" spans="1:7">
      <c r="A1923" s="51" t="s">
        <v>1849</v>
      </c>
      <c r="B1923" s="51" t="s">
        <v>1131</v>
      </c>
      <c r="C1923" s="51" t="s">
        <v>365</v>
      </c>
      <c r="D1923" s="52">
        <v>949</v>
      </c>
      <c r="E1923" s="52">
        <v>22385</v>
      </c>
      <c r="F1923" s="53">
        <v>1988</v>
      </c>
      <c r="G1923" s="54">
        <v>8.8809471000000002</v>
      </c>
    </row>
    <row r="1924" spans="1:7">
      <c r="A1924" s="51" t="s">
        <v>1850</v>
      </c>
      <c r="B1924" s="51" t="s">
        <v>1131</v>
      </c>
      <c r="C1924" s="51" t="s">
        <v>365</v>
      </c>
      <c r="D1924" s="52">
        <v>1085</v>
      </c>
      <c r="E1924" s="52">
        <v>14322</v>
      </c>
      <c r="F1924" s="53">
        <v>1366</v>
      </c>
      <c r="G1924" s="54">
        <v>9.5377741</v>
      </c>
    </row>
    <row r="1925" spans="1:7">
      <c r="A1925" s="51" t="s">
        <v>1851</v>
      </c>
      <c r="B1925" s="51" t="s">
        <v>1131</v>
      </c>
      <c r="C1925" s="51" t="s">
        <v>365</v>
      </c>
      <c r="D1925" s="52">
        <v>3294</v>
      </c>
      <c r="E1925" s="52">
        <v>115149</v>
      </c>
      <c r="F1925" s="53">
        <v>8881.4</v>
      </c>
      <c r="G1925" s="54">
        <v>7.7129631999999999</v>
      </c>
    </row>
    <row r="1926" spans="1:7">
      <c r="A1926" s="51" t="s">
        <v>1852</v>
      </c>
      <c r="B1926" s="51" t="s">
        <v>1131</v>
      </c>
      <c r="C1926" s="51" t="s">
        <v>365</v>
      </c>
      <c r="D1926" s="52">
        <v>56</v>
      </c>
      <c r="E1926" s="52">
        <v>877</v>
      </c>
      <c r="F1926" s="53">
        <v>112</v>
      </c>
      <c r="G1926" s="54">
        <v>12.770810000000001</v>
      </c>
    </row>
    <row r="1927" spans="1:7">
      <c r="A1927" s="51" t="s">
        <v>1853</v>
      </c>
      <c r="B1927" s="51" t="s">
        <v>1131</v>
      </c>
      <c r="C1927" s="51" t="s">
        <v>365</v>
      </c>
      <c r="D1927" s="52">
        <v>1149</v>
      </c>
      <c r="E1927" s="52">
        <v>32122</v>
      </c>
      <c r="F1927" s="53">
        <v>3683</v>
      </c>
      <c r="G1927" s="54">
        <v>11.465662</v>
      </c>
    </row>
    <row r="1928" spans="1:7">
      <c r="A1928" s="51" t="s">
        <v>1854</v>
      </c>
      <c r="B1928" s="51" t="s">
        <v>1131</v>
      </c>
      <c r="C1928" s="51" t="s">
        <v>365</v>
      </c>
      <c r="D1928" s="52">
        <v>370</v>
      </c>
      <c r="E1928" s="52">
        <v>4547</v>
      </c>
      <c r="F1928" s="53">
        <v>538.1</v>
      </c>
      <c r="G1928" s="54">
        <v>11.834175999999999</v>
      </c>
    </row>
    <row r="1929" spans="1:7">
      <c r="A1929" s="51" t="s">
        <v>1855</v>
      </c>
      <c r="B1929" s="51" t="s">
        <v>1131</v>
      </c>
      <c r="C1929" s="51" t="s">
        <v>365</v>
      </c>
      <c r="D1929" s="52">
        <v>1900</v>
      </c>
      <c r="E1929" s="52">
        <v>21358</v>
      </c>
      <c r="F1929" s="53">
        <v>3293</v>
      </c>
      <c r="G1929" s="54">
        <v>15.41811</v>
      </c>
    </row>
    <row r="1930" spans="1:7">
      <c r="A1930" s="51" t="s">
        <v>1856</v>
      </c>
      <c r="B1930" s="51" t="s">
        <v>1131</v>
      </c>
      <c r="C1930" s="51" t="s">
        <v>365</v>
      </c>
      <c r="D1930" s="52">
        <v>625</v>
      </c>
      <c r="E1930" s="52">
        <v>11541</v>
      </c>
      <c r="F1930" s="53">
        <v>1279</v>
      </c>
      <c r="G1930" s="54">
        <v>11.082229</v>
      </c>
    </row>
    <row r="1931" spans="1:7">
      <c r="A1931" s="51" t="s">
        <v>1135</v>
      </c>
      <c r="B1931" s="51" t="s">
        <v>1131</v>
      </c>
      <c r="C1931" s="51" t="s">
        <v>365</v>
      </c>
      <c r="D1931" s="52">
        <v>4300</v>
      </c>
      <c r="E1931" s="52">
        <v>226886</v>
      </c>
      <c r="F1931" s="53">
        <v>18051.5</v>
      </c>
      <c r="G1931" s="54">
        <v>7.9561982999999996</v>
      </c>
    </row>
    <row r="1932" spans="1:7">
      <c r="A1932" s="51" t="s">
        <v>1857</v>
      </c>
      <c r="B1932" s="51" t="s">
        <v>1131</v>
      </c>
      <c r="C1932" s="51" t="s">
        <v>365</v>
      </c>
      <c r="D1932" s="52">
        <v>237</v>
      </c>
      <c r="E1932" s="52">
        <v>3487</v>
      </c>
      <c r="F1932" s="53">
        <v>278.10000000000002</v>
      </c>
      <c r="G1932" s="54">
        <v>7.9753369999999997</v>
      </c>
    </row>
    <row r="1933" spans="1:7">
      <c r="A1933" s="51" t="s">
        <v>1858</v>
      </c>
      <c r="B1933" s="51" t="s">
        <v>1131</v>
      </c>
      <c r="C1933" s="51" t="s">
        <v>365</v>
      </c>
      <c r="D1933" s="52">
        <v>563</v>
      </c>
      <c r="E1933" s="52">
        <v>8110</v>
      </c>
      <c r="F1933" s="53">
        <v>866</v>
      </c>
      <c r="G1933" s="54">
        <v>10.678175</v>
      </c>
    </row>
    <row r="1934" spans="1:7">
      <c r="A1934" s="51" t="s">
        <v>1859</v>
      </c>
      <c r="B1934" s="51" t="s">
        <v>1131</v>
      </c>
      <c r="C1934" s="51" t="s">
        <v>365</v>
      </c>
      <c r="D1934" s="52">
        <v>1006</v>
      </c>
      <c r="E1934" s="52">
        <v>134019</v>
      </c>
      <c r="F1934" s="53">
        <v>6107</v>
      </c>
      <c r="G1934" s="54">
        <v>4.5568166000000003</v>
      </c>
    </row>
    <row r="1935" spans="1:7">
      <c r="A1935" s="51" t="s">
        <v>1860</v>
      </c>
      <c r="B1935" s="51" t="s">
        <v>1131</v>
      </c>
      <c r="C1935" s="51" t="s">
        <v>365</v>
      </c>
      <c r="D1935" s="52">
        <v>1624</v>
      </c>
      <c r="E1935" s="52">
        <v>28839</v>
      </c>
      <c r="F1935" s="53">
        <v>3526</v>
      </c>
      <c r="G1935" s="54">
        <v>12.226499</v>
      </c>
    </row>
    <row r="1936" spans="1:7">
      <c r="A1936" s="51" t="s">
        <v>1861</v>
      </c>
      <c r="B1936" s="51" t="s">
        <v>1131</v>
      </c>
      <c r="C1936" s="51" t="s">
        <v>365</v>
      </c>
      <c r="D1936" s="52">
        <v>1177</v>
      </c>
      <c r="E1936" s="52">
        <v>14641</v>
      </c>
      <c r="F1936" s="53">
        <v>2327</v>
      </c>
      <c r="G1936" s="54">
        <v>15.893723</v>
      </c>
    </row>
    <row r="1937" spans="1:7">
      <c r="A1937" s="51" t="s">
        <v>1862</v>
      </c>
      <c r="B1937" s="51" t="s">
        <v>1131</v>
      </c>
      <c r="C1937" s="51" t="s">
        <v>365</v>
      </c>
      <c r="D1937" s="52">
        <v>5795</v>
      </c>
      <c r="E1937" s="52">
        <v>148803</v>
      </c>
      <c r="F1937" s="53">
        <v>13683</v>
      </c>
      <c r="G1937" s="54">
        <v>9.1953791000000002</v>
      </c>
    </row>
    <row r="1938" spans="1:7">
      <c r="A1938" s="51" t="s">
        <v>1863</v>
      </c>
      <c r="B1938" s="51" t="s">
        <v>1131</v>
      </c>
      <c r="C1938" s="51" t="s">
        <v>365</v>
      </c>
      <c r="D1938" s="52">
        <v>1201</v>
      </c>
      <c r="E1938" s="52">
        <v>22575</v>
      </c>
      <c r="F1938" s="53">
        <v>1934</v>
      </c>
      <c r="G1938" s="54">
        <v>8.5669988999999998</v>
      </c>
    </row>
    <row r="1939" spans="1:7">
      <c r="A1939" s="51" t="s">
        <v>1864</v>
      </c>
      <c r="B1939" s="51" t="s">
        <v>1131</v>
      </c>
      <c r="C1939" s="51" t="s">
        <v>365</v>
      </c>
      <c r="D1939" s="52">
        <v>337</v>
      </c>
      <c r="E1939" s="52">
        <v>5171</v>
      </c>
      <c r="F1939" s="53">
        <v>546</v>
      </c>
      <c r="G1939" s="54">
        <v>10.558885999999999</v>
      </c>
    </row>
    <row r="1940" spans="1:7">
      <c r="A1940" s="51" t="s">
        <v>1136</v>
      </c>
      <c r="B1940" s="51" t="s">
        <v>1131</v>
      </c>
      <c r="C1940" s="51" t="s">
        <v>365</v>
      </c>
      <c r="D1940" s="52">
        <v>13466</v>
      </c>
      <c r="E1940" s="52">
        <v>295025</v>
      </c>
      <c r="F1940" s="53">
        <v>27414</v>
      </c>
      <c r="G1940" s="54">
        <v>9.2920938999999994</v>
      </c>
    </row>
    <row r="1941" spans="1:7">
      <c r="A1941" s="51" t="s">
        <v>1865</v>
      </c>
      <c r="B1941" s="51" t="s">
        <v>1131</v>
      </c>
      <c r="C1941" s="51" t="s">
        <v>365</v>
      </c>
      <c r="D1941" s="52">
        <v>1447</v>
      </c>
      <c r="E1941" s="52">
        <v>35257</v>
      </c>
      <c r="F1941" s="53">
        <v>3294</v>
      </c>
      <c r="G1941" s="54">
        <v>9.3428255</v>
      </c>
    </row>
    <row r="1942" spans="1:7">
      <c r="A1942" s="51" t="s">
        <v>1866</v>
      </c>
      <c r="B1942" s="51" t="s">
        <v>1131</v>
      </c>
      <c r="C1942" s="51" t="s">
        <v>365</v>
      </c>
      <c r="D1942" s="52">
        <v>686</v>
      </c>
      <c r="E1942" s="52">
        <v>15990</v>
      </c>
      <c r="F1942" s="53">
        <v>1989</v>
      </c>
      <c r="G1942" s="54">
        <v>12.439024</v>
      </c>
    </row>
    <row r="1943" spans="1:7">
      <c r="A1943" s="51" t="s">
        <v>1867</v>
      </c>
      <c r="B1943" s="51" t="s">
        <v>1131</v>
      </c>
      <c r="C1943" s="51" t="s">
        <v>365</v>
      </c>
      <c r="D1943" s="52">
        <v>1269</v>
      </c>
      <c r="E1943" s="52">
        <v>20439</v>
      </c>
      <c r="F1943" s="53">
        <v>1984</v>
      </c>
      <c r="G1943" s="54">
        <v>9.7069328000000006</v>
      </c>
    </row>
    <row r="1944" spans="1:7">
      <c r="A1944" s="51" t="s">
        <v>1868</v>
      </c>
      <c r="B1944" s="51" t="s">
        <v>1131</v>
      </c>
      <c r="C1944" s="51" t="s">
        <v>365</v>
      </c>
      <c r="D1944" s="52">
        <v>562</v>
      </c>
      <c r="E1944" s="52">
        <v>8376</v>
      </c>
      <c r="F1944" s="53">
        <v>812.5</v>
      </c>
      <c r="G1944" s="54">
        <v>9.7003342999999997</v>
      </c>
    </row>
    <row r="1945" spans="1:7">
      <c r="A1945" s="51" t="s">
        <v>1869</v>
      </c>
      <c r="B1945" s="51" t="s">
        <v>1131</v>
      </c>
      <c r="C1945" s="51" t="s">
        <v>365</v>
      </c>
      <c r="D1945" s="52">
        <v>696</v>
      </c>
      <c r="E1945" s="52">
        <v>11526</v>
      </c>
      <c r="F1945" s="53">
        <v>1563</v>
      </c>
      <c r="G1945" s="54">
        <v>13.560644999999999</v>
      </c>
    </row>
    <row r="1946" spans="1:7">
      <c r="A1946" s="51" t="s">
        <v>1870</v>
      </c>
      <c r="B1946" s="51" t="s">
        <v>1131</v>
      </c>
      <c r="C1946" s="51" t="s">
        <v>365</v>
      </c>
      <c r="D1946" s="52">
        <v>516</v>
      </c>
      <c r="E1946" s="52">
        <v>6498</v>
      </c>
      <c r="F1946" s="53">
        <v>861</v>
      </c>
      <c r="G1946" s="54">
        <v>13.250230999999999</v>
      </c>
    </row>
    <row r="1947" spans="1:7">
      <c r="A1947" s="51" t="s">
        <v>1871</v>
      </c>
      <c r="B1947" s="51" t="s">
        <v>1131</v>
      </c>
      <c r="C1947" s="51" t="s">
        <v>365</v>
      </c>
      <c r="D1947" s="52">
        <v>2628</v>
      </c>
      <c r="E1947" s="52">
        <v>144073</v>
      </c>
      <c r="F1947" s="53">
        <v>11738</v>
      </c>
      <c r="G1947" s="54">
        <v>8.1472587000000001</v>
      </c>
    </row>
    <row r="1948" spans="1:7">
      <c r="A1948" s="51" t="s">
        <v>1872</v>
      </c>
      <c r="B1948" s="51" t="s">
        <v>1131</v>
      </c>
      <c r="C1948" s="51" t="s">
        <v>365</v>
      </c>
      <c r="D1948" s="52">
        <v>544</v>
      </c>
      <c r="E1948" s="52">
        <v>8935</v>
      </c>
      <c r="F1948" s="53">
        <v>1100.5</v>
      </c>
      <c r="G1948" s="54">
        <v>12.316732</v>
      </c>
    </row>
    <row r="1949" spans="1:7">
      <c r="A1949" s="51" t="s">
        <v>1873</v>
      </c>
      <c r="B1949" s="51" t="s">
        <v>1131</v>
      </c>
      <c r="C1949" s="51" t="s">
        <v>365</v>
      </c>
      <c r="D1949" s="52">
        <v>3432</v>
      </c>
      <c r="E1949" s="52">
        <v>95109</v>
      </c>
      <c r="F1949" s="53">
        <v>9602</v>
      </c>
      <c r="G1949" s="54">
        <v>10.095784999999999</v>
      </c>
    </row>
    <row r="1950" spans="1:7">
      <c r="A1950" s="51" t="s">
        <v>1874</v>
      </c>
      <c r="B1950" s="51" t="s">
        <v>1131</v>
      </c>
      <c r="C1950" s="51" t="s">
        <v>365</v>
      </c>
      <c r="D1950" s="52">
        <v>4947</v>
      </c>
      <c r="E1950" s="52">
        <v>72623</v>
      </c>
      <c r="F1950" s="53">
        <v>9127</v>
      </c>
      <c r="G1950" s="54">
        <v>12.567644</v>
      </c>
    </row>
    <row r="1951" spans="1:7">
      <c r="A1951" s="51" t="s">
        <v>1875</v>
      </c>
      <c r="B1951" s="51" t="s">
        <v>1131</v>
      </c>
      <c r="C1951" s="51" t="s">
        <v>365</v>
      </c>
      <c r="D1951" s="52">
        <v>210</v>
      </c>
      <c r="E1951" s="52">
        <v>7835</v>
      </c>
      <c r="F1951" s="53">
        <v>721.8</v>
      </c>
      <c r="G1951" s="54">
        <v>9.2125079999999997</v>
      </c>
    </row>
    <row r="1952" spans="1:7">
      <c r="A1952" s="51" t="s">
        <v>1137</v>
      </c>
      <c r="B1952" s="51" t="s">
        <v>1131</v>
      </c>
      <c r="C1952" s="51" t="s">
        <v>365</v>
      </c>
      <c r="D1952" s="52">
        <v>5748</v>
      </c>
      <c r="E1952" s="52">
        <v>222940</v>
      </c>
      <c r="F1952" s="53">
        <v>21417.1</v>
      </c>
      <c r="G1952" s="54">
        <v>9.6066655000000001</v>
      </c>
    </row>
    <row r="1953" spans="1:7">
      <c r="A1953" s="51" t="s">
        <v>1876</v>
      </c>
      <c r="B1953" s="51" t="s">
        <v>1131</v>
      </c>
      <c r="C1953" s="51" t="s">
        <v>365</v>
      </c>
      <c r="D1953" s="52">
        <v>315</v>
      </c>
      <c r="E1953" s="52">
        <v>5825</v>
      </c>
      <c r="F1953" s="53">
        <v>678.7</v>
      </c>
      <c r="G1953" s="54">
        <v>11.651502000000001</v>
      </c>
    </row>
    <row r="1954" spans="1:7">
      <c r="A1954" s="51" t="s">
        <v>1877</v>
      </c>
      <c r="B1954" s="51" t="s">
        <v>1131</v>
      </c>
      <c r="C1954" s="51" t="s">
        <v>365</v>
      </c>
      <c r="D1954" s="52">
        <v>1250</v>
      </c>
      <c r="E1954" s="52">
        <v>26157</v>
      </c>
      <c r="F1954" s="53">
        <v>2630</v>
      </c>
      <c r="G1954" s="54">
        <v>10.05467</v>
      </c>
    </row>
    <row r="1955" spans="1:7">
      <c r="A1955" s="51" t="s">
        <v>1878</v>
      </c>
      <c r="B1955" s="51" t="s">
        <v>1131</v>
      </c>
      <c r="C1955" s="51" t="s">
        <v>365</v>
      </c>
      <c r="D1955" s="52">
        <v>275</v>
      </c>
      <c r="E1955" s="52">
        <v>3579</v>
      </c>
      <c r="F1955" s="53">
        <v>408.9</v>
      </c>
      <c r="G1955" s="54">
        <v>11.424979</v>
      </c>
    </row>
    <row r="1956" spans="1:7">
      <c r="A1956" s="51" t="s">
        <v>1879</v>
      </c>
      <c r="B1956" s="51" t="s">
        <v>1131</v>
      </c>
      <c r="C1956" s="51" t="s">
        <v>365</v>
      </c>
      <c r="D1956" s="52">
        <v>658</v>
      </c>
      <c r="E1956" s="52">
        <v>11219</v>
      </c>
      <c r="F1956" s="53">
        <v>1282</v>
      </c>
      <c r="G1956" s="54">
        <v>11.427042999999999</v>
      </c>
    </row>
    <row r="1957" spans="1:7">
      <c r="A1957" s="51" t="s">
        <v>1880</v>
      </c>
      <c r="B1957" s="51" t="s">
        <v>1131</v>
      </c>
      <c r="C1957" s="51" t="s">
        <v>365</v>
      </c>
      <c r="D1957" s="52">
        <v>413</v>
      </c>
      <c r="E1957" s="52">
        <v>5538</v>
      </c>
      <c r="F1957" s="53">
        <v>882</v>
      </c>
      <c r="G1957" s="54">
        <v>15.926327000000001</v>
      </c>
    </row>
    <row r="1958" spans="1:7">
      <c r="A1958" s="51" t="s">
        <v>1881</v>
      </c>
      <c r="B1958" s="51" t="s">
        <v>1131</v>
      </c>
      <c r="C1958" s="51" t="s">
        <v>365</v>
      </c>
      <c r="D1958" s="52">
        <v>1302</v>
      </c>
      <c r="E1958" s="52">
        <v>24586</v>
      </c>
      <c r="F1958" s="53">
        <v>2578.4</v>
      </c>
      <c r="G1958" s="54">
        <v>10.487269</v>
      </c>
    </row>
    <row r="1959" spans="1:7">
      <c r="A1959" s="51" t="s">
        <v>1882</v>
      </c>
      <c r="B1959" s="51" t="s">
        <v>1131</v>
      </c>
      <c r="C1959" s="51" t="s">
        <v>365</v>
      </c>
      <c r="D1959" s="52">
        <v>1028</v>
      </c>
      <c r="E1959" s="52">
        <v>16178</v>
      </c>
      <c r="F1959" s="53">
        <v>1714</v>
      </c>
      <c r="G1959" s="54">
        <v>10.594635</v>
      </c>
    </row>
    <row r="1960" spans="1:7">
      <c r="A1960" s="51" t="s">
        <v>1883</v>
      </c>
      <c r="B1960" s="51" t="s">
        <v>1131</v>
      </c>
      <c r="C1960" s="51" t="s">
        <v>365</v>
      </c>
      <c r="D1960" s="52">
        <v>1186</v>
      </c>
      <c r="E1960" s="52">
        <v>19234</v>
      </c>
      <c r="F1960" s="53">
        <v>1997</v>
      </c>
      <c r="G1960" s="54">
        <v>10.382656000000001</v>
      </c>
    </row>
    <row r="1961" spans="1:7">
      <c r="A1961" s="51" t="s">
        <v>1884</v>
      </c>
      <c r="B1961" s="51" t="s">
        <v>1131</v>
      </c>
      <c r="C1961" s="51" t="s">
        <v>365</v>
      </c>
      <c r="D1961" s="52">
        <v>1026</v>
      </c>
      <c r="E1961" s="52">
        <v>26636</v>
      </c>
      <c r="F1961" s="53">
        <v>2934.7</v>
      </c>
      <c r="G1961" s="54">
        <v>11.017795</v>
      </c>
    </row>
    <row r="1962" spans="1:7">
      <c r="A1962" s="51" t="s">
        <v>1885</v>
      </c>
      <c r="B1962" s="51" t="s">
        <v>1131</v>
      </c>
      <c r="C1962" s="51" t="s">
        <v>365</v>
      </c>
      <c r="D1962" s="52">
        <v>539</v>
      </c>
      <c r="E1962" s="52">
        <v>5965</v>
      </c>
      <c r="F1962" s="53">
        <v>670.4</v>
      </c>
      <c r="G1962" s="54">
        <v>11.238894</v>
      </c>
    </row>
    <row r="1963" spans="1:7">
      <c r="A1963" s="51" t="s">
        <v>1886</v>
      </c>
      <c r="B1963" s="51" t="s">
        <v>1131</v>
      </c>
      <c r="C1963" s="51" t="s">
        <v>365</v>
      </c>
      <c r="D1963" s="52">
        <v>2199</v>
      </c>
      <c r="E1963" s="52">
        <v>49062</v>
      </c>
      <c r="F1963" s="53">
        <v>4636.8999999999996</v>
      </c>
      <c r="G1963" s="54">
        <v>9.4511026999999999</v>
      </c>
    </row>
    <row r="1964" spans="1:7">
      <c r="A1964" s="51" t="s">
        <v>1887</v>
      </c>
      <c r="B1964" s="51" t="s">
        <v>1131</v>
      </c>
      <c r="C1964" s="51" t="s">
        <v>365</v>
      </c>
      <c r="D1964" s="52">
        <v>2405</v>
      </c>
      <c r="E1964" s="52">
        <v>72135</v>
      </c>
      <c r="F1964" s="53">
        <v>5419</v>
      </c>
      <c r="G1964" s="54">
        <v>7.5123033000000001</v>
      </c>
    </row>
    <row r="1965" spans="1:7">
      <c r="A1965" s="51" t="s">
        <v>1888</v>
      </c>
      <c r="B1965" s="51" t="s">
        <v>1131</v>
      </c>
      <c r="C1965" s="51" t="s">
        <v>365</v>
      </c>
      <c r="D1965" s="52">
        <v>684</v>
      </c>
      <c r="E1965" s="52">
        <v>49338</v>
      </c>
      <c r="F1965" s="53">
        <v>3730</v>
      </c>
      <c r="G1965" s="54">
        <v>7.5600956999999998</v>
      </c>
    </row>
    <row r="1966" spans="1:7">
      <c r="A1966" s="51" t="s">
        <v>1889</v>
      </c>
      <c r="B1966" s="51" t="s">
        <v>1131</v>
      </c>
      <c r="C1966" s="51" t="s">
        <v>365</v>
      </c>
      <c r="D1966" s="52">
        <v>2652</v>
      </c>
      <c r="E1966" s="52">
        <v>66232</v>
      </c>
      <c r="F1966" s="53">
        <v>7781</v>
      </c>
      <c r="G1966" s="54">
        <v>11.748098000000001</v>
      </c>
    </row>
    <row r="1967" spans="1:7">
      <c r="A1967" s="51" t="s">
        <v>1890</v>
      </c>
      <c r="B1967" s="51" t="s">
        <v>1131</v>
      </c>
      <c r="C1967" s="51" t="s">
        <v>365</v>
      </c>
      <c r="D1967" s="52">
        <v>1900</v>
      </c>
      <c r="E1967" s="52">
        <v>52200</v>
      </c>
      <c r="F1967" s="53">
        <v>6657</v>
      </c>
      <c r="G1967" s="54">
        <v>12.752874</v>
      </c>
    </row>
    <row r="1968" spans="1:7">
      <c r="A1968" s="51" t="s">
        <v>1891</v>
      </c>
      <c r="B1968" s="51" t="s">
        <v>1131</v>
      </c>
      <c r="C1968" s="51" t="s">
        <v>365</v>
      </c>
      <c r="D1968" s="52">
        <v>1002</v>
      </c>
      <c r="E1968" s="52">
        <v>17308</v>
      </c>
      <c r="F1968" s="53">
        <v>1509</v>
      </c>
      <c r="G1968" s="54">
        <v>8.7185117000000005</v>
      </c>
    </row>
    <row r="1969" spans="1:7">
      <c r="A1969" s="51" t="s">
        <v>1892</v>
      </c>
      <c r="B1969" s="51" t="s">
        <v>1131</v>
      </c>
      <c r="C1969" s="51" t="s">
        <v>365</v>
      </c>
      <c r="D1969" s="52">
        <v>713</v>
      </c>
      <c r="E1969" s="52">
        <v>14962</v>
      </c>
      <c r="F1969" s="53">
        <v>1621</v>
      </c>
      <c r="G1969" s="54">
        <v>10.834113</v>
      </c>
    </row>
    <row r="1970" spans="1:7">
      <c r="A1970" s="51" t="s">
        <v>1893</v>
      </c>
      <c r="B1970" s="51" t="s">
        <v>1131</v>
      </c>
      <c r="C1970" s="51" t="s">
        <v>365</v>
      </c>
      <c r="D1970" s="52">
        <v>722</v>
      </c>
      <c r="E1970" s="52">
        <v>13966</v>
      </c>
      <c r="F1970" s="53">
        <v>1307</v>
      </c>
      <c r="G1970" s="54">
        <v>9.3584419000000008</v>
      </c>
    </row>
    <row r="1971" spans="1:7">
      <c r="A1971" s="51" t="s">
        <v>1894</v>
      </c>
      <c r="B1971" s="51" t="s">
        <v>1131</v>
      </c>
      <c r="C1971" s="51" t="s">
        <v>365</v>
      </c>
      <c r="D1971" s="52">
        <v>843</v>
      </c>
      <c r="E1971" s="52">
        <v>11271</v>
      </c>
      <c r="F1971" s="53">
        <v>1165.2</v>
      </c>
      <c r="G1971" s="54">
        <v>10.338036000000001</v>
      </c>
    </row>
    <row r="1972" spans="1:7">
      <c r="A1972" s="51" t="s">
        <v>1138</v>
      </c>
      <c r="B1972" s="51" t="s">
        <v>1131</v>
      </c>
      <c r="C1972" s="51" t="s">
        <v>460</v>
      </c>
      <c r="D1972" s="52">
        <v>10045</v>
      </c>
      <c r="E1972" s="52">
        <v>377275</v>
      </c>
      <c r="F1972" s="53">
        <v>35923.9</v>
      </c>
      <c r="G1972" s="54">
        <v>9.5219401999999995</v>
      </c>
    </row>
    <row r="1973" spans="1:7">
      <c r="A1973" s="51" t="s">
        <v>1895</v>
      </c>
      <c r="B1973" s="51" t="s">
        <v>1131</v>
      </c>
      <c r="C1973" s="51" t="s">
        <v>365</v>
      </c>
      <c r="D1973" s="52">
        <v>2073</v>
      </c>
      <c r="E1973" s="52">
        <v>49756</v>
      </c>
      <c r="F1973" s="53">
        <v>4824.8</v>
      </c>
      <c r="G1973" s="54">
        <v>9.6969209999999997</v>
      </c>
    </row>
    <row r="1974" spans="1:7">
      <c r="A1974" s="51" t="s">
        <v>1896</v>
      </c>
      <c r="B1974" s="51" t="s">
        <v>1131</v>
      </c>
      <c r="C1974" s="51" t="s">
        <v>460</v>
      </c>
      <c r="D1974" s="52">
        <v>3840</v>
      </c>
      <c r="E1974" s="52">
        <v>103285</v>
      </c>
      <c r="F1974" s="53">
        <v>10574.5</v>
      </c>
      <c r="G1974" s="54">
        <v>10.238175999999999</v>
      </c>
    </row>
    <row r="1975" spans="1:7">
      <c r="A1975" s="51" t="s">
        <v>1897</v>
      </c>
      <c r="B1975" s="51" t="s">
        <v>1131</v>
      </c>
      <c r="C1975" s="51" t="s">
        <v>460</v>
      </c>
      <c r="D1975" s="52">
        <v>10800</v>
      </c>
      <c r="E1975" s="52">
        <v>168532</v>
      </c>
      <c r="F1975" s="53">
        <v>25963</v>
      </c>
      <c r="G1975" s="54">
        <v>15.405383</v>
      </c>
    </row>
    <row r="1976" spans="1:7">
      <c r="A1976" s="51" t="s">
        <v>1139</v>
      </c>
      <c r="B1976" s="51" t="s">
        <v>1131</v>
      </c>
      <c r="C1976" s="51" t="s">
        <v>460</v>
      </c>
      <c r="D1976" s="52">
        <v>23165</v>
      </c>
      <c r="E1976" s="52">
        <v>482810</v>
      </c>
      <c r="F1976" s="53">
        <v>56376.7</v>
      </c>
      <c r="G1976" s="54">
        <v>11.676788</v>
      </c>
    </row>
    <row r="1977" spans="1:7">
      <c r="A1977" s="51" t="s">
        <v>1140</v>
      </c>
      <c r="B1977" s="51" t="s">
        <v>1131</v>
      </c>
      <c r="C1977" s="51" t="s">
        <v>460</v>
      </c>
      <c r="D1977" s="52">
        <v>9790</v>
      </c>
      <c r="E1977" s="52">
        <v>258536</v>
      </c>
      <c r="F1977" s="53">
        <v>27576</v>
      </c>
      <c r="G1977" s="54">
        <v>10.666213000000001</v>
      </c>
    </row>
    <row r="1978" spans="1:7">
      <c r="A1978" s="51" t="s">
        <v>530</v>
      </c>
      <c r="B1978" s="51" t="s">
        <v>1131</v>
      </c>
      <c r="C1978" s="51" t="s">
        <v>363</v>
      </c>
      <c r="D1978" s="52">
        <v>2966</v>
      </c>
      <c r="E1978" s="52">
        <v>92255</v>
      </c>
      <c r="F1978" s="53">
        <v>11682</v>
      </c>
      <c r="G1978" s="54">
        <v>12.662728</v>
      </c>
    </row>
    <row r="1979" spans="1:7">
      <c r="A1979" s="51" t="s">
        <v>531</v>
      </c>
      <c r="B1979" s="51" t="s">
        <v>1131</v>
      </c>
      <c r="C1979" s="51" t="s">
        <v>363</v>
      </c>
      <c r="D1979" s="52">
        <v>1989</v>
      </c>
      <c r="E1979" s="52">
        <v>68137</v>
      </c>
      <c r="F1979" s="53">
        <v>9117.7999999999993</v>
      </c>
      <c r="G1979" s="54">
        <v>13.381569000000001</v>
      </c>
    </row>
    <row r="1980" spans="1:7">
      <c r="A1980" s="51" t="s">
        <v>1898</v>
      </c>
      <c r="B1980" s="51" t="s">
        <v>1131</v>
      </c>
      <c r="C1980" s="51" t="s">
        <v>460</v>
      </c>
      <c r="D1980" s="52">
        <v>5565</v>
      </c>
      <c r="E1980" s="52">
        <v>75742</v>
      </c>
      <c r="F1980" s="53">
        <v>10234</v>
      </c>
      <c r="G1980" s="54">
        <v>13.511658000000001</v>
      </c>
    </row>
    <row r="1981" spans="1:7">
      <c r="A1981" s="51" t="s">
        <v>1899</v>
      </c>
      <c r="B1981" s="51" t="s">
        <v>1131</v>
      </c>
      <c r="C1981" s="51" t="s">
        <v>460</v>
      </c>
      <c r="D1981" s="52">
        <v>4851</v>
      </c>
      <c r="E1981" s="52">
        <v>81264</v>
      </c>
      <c r="F1981" s="53">
        <v>11901</v>
      </c>
      <c r="G1981" s="54">
        <v>14.644861000000001</v>
      </c>
    </row>
    <row r="1982" spans="1:7">
      <c r="A1982" s="51" t="s">
        <v>1900</v>
      </c>
      <c r="B1982" s="51" t="s">
        <v>1131</v>
      </c>
      <c r="C1982" s="51" t="s">
        <v>363</v>
      </c>
      <c r="D1982" s="52">
        <v>251</v>
      </c>
      <c r="E1982" s="52">
        <v>5702</v>
      </c>
      <c r="F1982" s="53">
        <v>707.4</v>
      </c>
      <c r="G1982" s="54">
        <v>12.406173000000001</v>
      </c>
    </row>
    <row r="1983" spans="1:7">
      <c r="A1983" s="51" t="s">
        <v>1141</v>
      </c>
      <c r="B1983" s="51" t="s">
        <v>1131</v>
      </c>
      <c r="C1983" s="51" t="s">
        <v>365</v>
      </c>
      <c r="D1983" s="52">
        <v>141650</v>
      </c>
      <c r="E1983" s="52">
        <v>3187004</v>
      </c>
      <c r="F1983" s="53">
        <v>268655.8</v>
      </c>
      <c r="G1983" s="54">
        <v>8.429729</v>
      </c>
    </row>
    <row r="1984" spans="1:7">
      <c r="A1984" s="51" t="s">
        <v>1142</v>
      </c>
      <c r="B1984" s="51" t="s">
        <v>1131</v>
      </c>
      <c r="C1984" s="51" t="s">
        <v>460</v>
      </c>
      <c r="D1984" s="52">
        <v>19815</v>
      </c>
      <c r="E1984" s="52">
        <v>1119703</v>
      </c>
      <c r="F1984" s="53">
        <v>88307.3</v>
      </c>
      <c r="G1984" s="54">
        <v>7.8866717</v>
      </c>
    </row>
    <row r="1985" spans="1:7">
      <c r="A1985" s="51" t="s">
        <v>1901</v>
      </c>
      <c r="B1985" s="51" t="s">
        <v>1131</v>
      </c>
      <c r="C1985" s="51" t="s">
        <v>460</v>
      </c>
      <c r="D1985" s="52">
        <v>5695</v>
      </c>
      <c r="E1985" s="52">
        <v>112726</v>
      </c>
      <c r="F1985" s="53">
        <v>13400</v>
      </c>
      <c r="G1985" s="54">
        <v>11.887231</v>
      </c>
    </row>
    <row r="1986" spans="1:7">
      <c r="A1986" s="51" t="s">
        <v>1902</v>
      </c>
      <c r="B1986" s="51" t="s">
        <v>1131</v>
      </c>
      <c r="C1986" s="51" t="s">
        <v>460</v>
      </c>
      <c r="D1986" s="52">
        <v>5038</v>
      </c>
      <c r="E1986" s="52">
        <v>183367</v>
      </c>
      <c r="F1986" s="53">
        <v>17277.3</v>
      </c>
      <c r="G1986" s="54">
        <v>9.4222515999999992</v>
      </c>
    </row>
    <row r="1987" spans="1:7">
      <c r="A1987" s="51" t="s">
        <v>1143</v>
      </c>
      <c r="B1987" s="51" t="s">
        <v>1131</v>
      </c>
      <c r="C1987" s="51" t="s">
        <v>363</v>
      </c>
      <c r="D1987" s="52">
        <v>6546</v>
      </c>
      <c r="E1987" s="52">
        <v>179520</v>
      </c>
      <c r="F1987" s="53">
        <v>25027.8</v>
      </c>
      <c r="G1987" s="54">
        <v>13.941511</v>
      </c>
    </row>
    <row r="1988" spans="1:7">
      <c r="A1988" s="51" t="s">
        <v>1144</v>
      </c>
      <c r="B1988" s="51" t="s">
        <v>1131</v>
      </c>
      <c r="C1988" s="51" t="s">
        <v>460</v>
      </c>
      <c r="D1988" s="52">
        <v>90352</v>
      </c>
      <c r="E1988" s="52">
        <v>3167286</v>
      </c>
      <c r="F1988" s="53">
        <v>244528</v>
      </c>
      <c r="G1988" s="54">
        <v>7.7204268999999996</v>
      </c>
    </row>
    <row r="1989" spans="1:7">
      <c r="A1989" s="51" t="s">
        <v>1903</v>
      </c>
      <c r="B1989" s="51" t="s">
        <v>1131</v>
      </c>
      <c r="C1989" s="51" t="s">
        <v>363</v>
      </c>
      <c r="D1989" s="52">
        <v>915</v>
      </c>
      <c r="E1989" s="52">
        <v>8405</v>
      </c>
      <c r="F1989" s="53">
        <v>1396</v>
      </c>
      <c r="G1989" s="54">
        <v>16.609161</v>
      </c>
    </row>
    <row r="1990" spans="1:7">
      <c r="A1990" s="51" t="s">
        <v>1904</v>
      </c>
      <c r="B1990" s="51" t="s">
        <v>1131</v>
      </c>
      <c r="C1990" s="51" t="s">
        <v>363</v>
      </c>
      <c r="D1990" s="52">
        <v>6230</v>
      </c>
      <c r="E1990" s="52">
        <v>115117</v>
      </c>
      <c r="F1990" s="53">
        <v>13388.4</v>
      </c>
      <c r="G1990" s="54">
        <v>11.630254000000001</v>
      </c>
    </row>
    <row r="1991" spans="1:7">
      <c r="A1991" s="51" t="s">
        <v>1145</v>
      </c>
      <c r="B1991" s="51" t="s">
        <v>1131</v>
      </c>
      <c r="C1991" s="51" t="s">
        <v>460</v>
      </c>
      <c r="D1991" s="52">
        <v>24538</v>
      </c>
      <c r="E1991" s="52">
        <v>943196</v>
      </c>
      <c r="F1991" s="53">
        <v>78315.5</v>
      </c>
      <c r="G1991" s="54">
        <v>8.3032053000000001</v>
      </c>
    </row>
    <row r="1992" spans="1:7">
      <c r="A1992" s="51" t="s">
        <v>1905</v>
      </c>
      <c r="B1992" s="51" t="s">
        <v>1131</v>
      </c>
      <c r="C1992" s="51" t="s">
        <v>460</v>
      </c>
      <c r="D1992" s="52">
        <v>6623</v>
      </c>
      <c r="E1992" s="52">
        <v>125572</v>
      </c>
      <c r="F1992" s="53">
        <v>16017.5</v>
      </c>
      <c r="G1992" s="54">
        <v>12.75563</v>
      </c>
    </row>
    <row r="1993" spans="1:7">
      <c r="A1993" s="51" t="s">
        <v>1146</v>
      </c>
      <c r="B1993" s="51" t="s">
        <v>1131</v>
      </c>
      <c r="C1993" s="51" t="s">
        <v>460</v>
      </c>
      <c r="D1993" s="52">
        <v>8403</v>
      </c>
      <c r="E1993" s="52">
        <v>351449</v>
      </c>
      <c r="F1993" s="53">
        <v>28865</v>
      </c>
      <c r="G1993" s="54">
        <v>8.2131404999999997</v>
      </c>
    </row>
    <row r="1994" spans="1:7">
      <c r="A1994" s="51" t="s">
        <v>1906</v>
      </c>
      <c r="B1994" s="51" t="s">
        <v>1131</v>
      </c>
      <c r="C1994" s="51" t="s">
        <v>460</v>
      </c>
      <c r="D1994" s="52">
        <v>3352</v>
      </c>
      <c r="E1994" s="52">
        <v>53632</v>
      </c>
      <c r="F1994" s="53">
        <v>9103</v>
      </c>
      <c r="G1994" s="54">
        <v>16.973075999999999</v>
      </c>
    </row>
    <row r="1995" spans="1:7">
      <c r="A1995" s="51" t="s">
        <v>1147</v>
      </c>
      <c r="B1995" s="51" t="s">
        <v>1131</v>
      </c>
      <c r="C1995" s="51" t="s">
        <v>460</v>
      </c>
      <c r="D1995" s="52">
        <v>384501</v>
      </c>
      <c r="E1995" s="52">
        <v>10919803</v>
      </c>
      <c r="F1995" s="53">
        <v>971913</v>
      </c>
      <c r="G1995" s="54">
        <v>8.9004627999999997</v>
      </c>
    </row>
    <row r="1996" spans="1:7">
      <c r="A1996" s="51" t="s">
        <v>1907</v>
      </c>
      <c r="B1996" s="51" t="s">
        <v>1131</v>
      </c>
      <c r="C1996" s="51" t="s">
        <v>363</v>
      </c>
      <c r="D1996" s="52">
        <v>3782</v>
      </c>
      <c r="E1996" s="52">
        <v>71327</v>
      </c>
      <c r="F1996" s="53">
        <v>12131.9</v>
      </c>
      <c r="G1996" s="54">
        <v>17.008846999999999</v>
      </c>
    </row>
    <row r="1997" spans="1:7">
      <c r="A1997" s="51" t="s">
        <v>1148</v>
      </c>
      <c r="B1997" s="51" t="s">
        <v>1131</v>
      </c>
      <c r="C1997" s="51" t="s">
        <v>460</v>
      </c>
      <c r="D1997" s="52">
        <v>7520</v>
      </c>
      <c r="E1997" s="52">
        <v>335573</v>
      </c>
      <c r="F1997" s="53">
        <v>27264</v>
      </c>
      <c r="G1997" s="54">
        <v>8.1246106999999999</v>
      </c>
    </row>
    <row r="1998" spans="1:7">
      <c r="A1998" s="51" t="s">
        <v>1908</v>
      </c>
      <c r="B1998" s="51" t="s">
        <v>1131</v>
      </c>
      <c r="C1998" s="51" t="s">
        <v>460</v>
      </c>
      <c r="D1998" s="52">
        <v>4725</v>
      </c>
      <c r="E1998" s="52">
        <v>81102</v>
      </c>
      <c r="F1998" s="53">
        <v>10733.3</v>
      </c>
      <c r="G1998" s="54">
        <v>13.234322000000001</v>
      </c>
    </row>
    <row r="1999" spans="1:7">
      <c r="A1999" s="51" t="s">
        <v>1909</v>
      </c>
      <c r="B1999" s="51" t="s">
        <v>1131</v>
      </c>
      <c r="C1999" s="51" t="s">
        <v>460</v>
      </c>
      <c r="D1999" s="52">
        <v>3359</v>
      </c>
      <c r="E1999" s="52">
        <v>56075</v>
      </c>
      <c r="F1999" s="53">
        <v>7456</v>
      </c>
      <c r="G1999" s="54">
        <v>13.296478</v>
      </c>
    </row>
    <row r="2000" spans="1:7">
      <c r="A2000" s="51" t="s">
        <v>1910</v>
      </c>
      <c r="B2000" s="51" t="s">
        <v>1131</v>
      </c>
      <c r="C2000" s="51" t="s">
        <v>460</v>
      </c>
      <c r="D2000" s="52">
        <v>8260</v>
      </c>
      <c r="E2000" s="52">
        <v>157450</v>
      </c>
      <c r="F2000" s="53">
        <v>16250.1</v>
      </c>
      <c r="G2000" s="54">
        <v>10.3208</v>
      </c>
    </row>
    <row r="2001" spans="1:7">
      <c r="A2001" s="51" t="s">
        <v>1149</v>
      </c>
      <c r="B2001" s="51" t="s">
        <v>1131</v>
      </c>
      <c r="C2001" s="51" t="s">
        <v>460</v>
      </c>
      <c r="D2001" s="52">
        <v>27241</v>
      </c>
      <c r="E2001" s="52">
        <v>980093</v>
      </c>
      <c r="F2001" s="53">
        <v>85612.1</v>
      </c>
      <c r="G2001" s="54">
        <v>8.7350995999999999</v>
      </c>
    </row>
    <row r="2002" spans="1:7">
      <c r="A2002" s="51" t="s">
        <v>1150</v>
      </c>
      <c r="B2002" s="51" t="s">
        <v>1131</v>
      </c>
      <c r="C2002" s="51" t="s">
        <v>460</v>
      </c>
      <c r="D2002" s="52">
        <v>6233</v>
      </c>
      <c r="E2002" s="52">
        <v>200057</v>
      </c>
      <c r="F2002" s="53">
        <v>20359.599999999999</v>
      </c>
      <c r="G2002" s="54">
        <v>10.1769</v>
      </c>
    </row>
    <row r="2003" spans="1:7">
      <c r="A2003" s="51" t="s">
        <v>1911</v>
      </c>
      <c r="B2003" s="51" t="s">
        <v>1131</v>
      </c>
      <c r="C2003" s="51" t="s">
        <v>460</v>
      </c>
      <c r="D2003" s="52">
        <v>2708</v>
      </c>
      <c r="E2003" s="52">
        <v>147100</v>
      </c>
      <c r="F2003" s="53">
        <v>13046.8</v>
      </c>
      <c r="G2003" s="54">
        <v>8.8693405999999992</v>
      </c>
    </row>
    <row r="2004" spans="1:7">
      <c r="A2004" s="51" t="s">
        <v>1912</v>
      </c>
      <c r="B2004" s="51" t="s">
        <v>1131</v>
      </c>
      <c r="C2004" s="51" t="s">
        <v>460</v>
      </c>
      <c r="D2004" s="52">
        <v>6565</v>
      </c>
      <c r="E2004" s="52">
        <v>96374</v>
      </c>
      <c r="F2004" s="53">
        <v>12811</v>
      </c>
      <c r="G2004" s="54">
        <v>13.293004</v>
      </c>
    </row>
    <row r="2005" spans="1:7">
      <c r="A2005" s="51" t="s">
        <v>1913</v>
      </c>
      <c r="B2005" s="51" t="s">
        <v>1131</v>
      </c>
      <c r="C2005" s="51" t="s">
        <v>365</v>
      </c>
      <c r="D2005" s="52">
        <v>490</v>
      </c>
      <c r="E2005" s="52">
        <v>6051</v>
      </c>
      <c r="F2005" s="53">
        <v>900</v>
      </c>
      <c r="G2005" s="54">
        <v>14.873575000000001</v>
      </c>
    </row>
    <row r="2006" spans="1:7">
      <c r="A2006" s="51" t="s">
        <v>1914</v>
      </c>
      <c r="B2006" s="51" t="s">
        <v>1131</v>
      </c>
      <c r="C2006" s="51" t="s">
        <v>365</v>
      </c>
      <c r="D2006" s="52">
        <v>180</v>
      </c>
      <c r="E2006" s="52">
        <v>4774</v>
      </c>
      <c r="F2006" s="53">
        <v>700.5</v>
      </c>
      <c r="G2006" s="54">
        <v>14.67323</v>
      </c>
    </row>
    <row r="2007" spans="1:7">
      <c r="A2007" s="51" t="s">
        <v>1915</v>
      </c>
      <c r="B2007" s="51" t="s">
        <v>1131</v>
      </c>
      <c r="C2007" s="51" t="s">
        <v>365</v>
      </c>
      <c r="D2007" s="52">
        <v>207</v>
      </c>
      <c r="E2007" s="52">
        <v>2649</v>
      </c>
      <c r="F2007" s="53">
        <v>200.6</v>
      </c>
      <c r="G2007" s="54">
        <v>7.5726689</v>
      </c>
    </row>
    <row r="2008" spans="1:7">
      <c r="A2008" s="51" t="s">
        <v>1916</v>
      </c>
      <c r="B2008" s="51" t="s">
        <v>1131</v>
      </c>
      <c r="C2008" s="51" t="s">
        <v>365</v>
      </c>
      <c r="D2008" s="52">
        <v>223</v>
      </c>
      <c r="E2008" s="52">
        <v>2289</v>
      </c>
      <c r="F2008" s="53">
        <v>265.39999999999998</v>
      </c>
      <c r="G2008" s="54">
        <v>11.594583</v>
      </c>
    </row>
    <row r="2009" spans="1:7">
      <c r="A2009" s="51" t="s">
        <v>1917</v>
      </c>
      <c r="B2009" s="51" t="s">
        <v>1131</v>
      </c>
      <c r="C2009" s="51" t="s">
        <v>365</v>
      </c>
      <c r="D2009" s="52">
        <v>429</v>
      </c>
      <c r="E2009" s="52">
        <v>7673</v>
      </c>
      <c r="F2009" s="53">
        <v>901.8</v>
      </c>
      <c r="G2009" s="54">
        <v>11.7529</v>
      </c>
    </row>
    <row r="2010" spans="1:7">
      <c r="A2010" s="51" t="s">
        <v>1918</v>
      </c>
      <c r="B2010" s="51" t="s">
        <v>1131</v>
      </c>
      <c r="C2010" s="51" t="s">
        <v>365</v>
      </c>
      <c r="D2010" s="52">
        <v>233</v>
      </c>
      <c r="E2010" s="52">
        <v>2245</v>
      </c>
      <c r="F2010" s="53">
        <v>250</v>
      </c>
      <c r="G2010" s="54">
        <v>11.135857</v>
      </c>
    </row>
    <row r="2011" spans="1:7">
      <c r="A2011" s="51" t="s">
        <v>1919</v>
      </c>
      <c r="B2011" s="51" t="s">
        <v>1131</v>
      </c>
      <c r="C2011" s="51" t="s">
        <v>365</v>
      </c>
      <c r="D2011" s="52">
        <v>192</v>
      </c>
      <c r="E2011" s="52">
        <v>2007</v>
      </c>
      <c r="F2011" s="53">
        <v>281</v>
      </c>
      <c r="G2011" s="54">
        <v>14.000997</v>
      </c>
    </row>
    <row r="2012" spans="1:7">
      <c r="A2012" s="51" t="s">
        <v>1920</v>
      </c>
      <c r="B2012" s="51" t="s">
        <v>1131</v>
      </c>
      <c r="C2012" s="51" t="s">
        <v>365</v>
      </c>
      <c r="D2012" s="52">
        <v>228</v>
      </c>
      <c r="E2012" s="52">
        <v>2923</v>
      </c>
      <c r="F2012" s="53">
        <v>345</v>
      </c>
      <c r="G2012" s="54">
        <v>11.802942</v>
      </c>
    </row>
    <row r="2013" spans="1:7">
      <c r="A2013" s="51" t="s">
        <v>1921</v>
      </c>
      <c r="B2013" s="51" t="s">
        <v>1131</v>
      </c>
      <c r="C2013" s="51" t="s">
        <v>365</v>
      </c>
      <c r="D2013" s="52">
        <v>321</v>
      </c>
      <c r="E2013" s="52">
        <v>5599</v>
      </c>
      <c r="F2013" s="53">
        <v>610</v>
      </c>
      <c r="G2013" s="54">
        <v>10.894803</v>
      </c>
    </row>
    <row r="2014" spans="1:7">
      <c r="A2014" s="51" t="s">
        <v>1922</v>
      </c>
      <c r="B2014" s="51" t="s">
        <v>1131</v>
      </c>
      <c r="C2014" s="51" t="s">
        <v>365</v>
      </c>
      <c r="D2014" s="52">
        <v>136</v>
      </c>
      <c r="E2014" s="52">
        <v>5812</v>
      </c>
      <c r="F2014" s="53">
        <v>719</v>
      </c>
      <c r="G2014" s="54">
        <v>12.370957000000001</v>
      </c>
    </row>
    <row r="2015" spans="1:7">
      <c r="A2015" s="51" t="s">
        <v>1923</v>
      </c>
      <c r="B2015" s="51" t="s">
        <v>1131</v>
      </c>
      <c r="C2015" s="51" t="s">
        <v>365</v>
      </c>
      <c r="D2015" s="52">
        <v>86</v>
      </c>
      <c r="E2015" s="52">
        <v>743</v>
      </c>
      <c r="F2015" s="53">
        <v>100</v>
      </c>
      <c r="G2015" s="54">
        <v>13.45895</v>
      </c>
    </row>
    <row r="2016" spans="1:7">
      <c r="A2016" s="51" t="s">
        <v>1924</v>
      </c>
      <c r="B2016" s="51" t="s">
        <v>1131</v>
      </c>
      <c r="C2016" s="51" t="s">
        <v>365</v>
      </c>
      <c r="D2016" s="52">
        <v>372</v>
      </c>
      <c r="E2016" s="52">
        <v>4789</v>
      </c>
      <c r="F2016" s="53">
        <v>528</v>
      </c>
      <c r="G2016" s="54">
        <v>11.025266</v>
      </c>
    </row>
    <row r="2017" spans="1:7">
      <c r="A2017" s="51" t="s">
        <v>1925</v>
      </c>
      <c r="B2017" s="51" t="s">
        <v>1131</v>
      </c>
      <c r="C2017" s="51" t="s">
        <v>365</v>
      </c>
      <c r="D2017" s="52">
        <v>323</v>
      </c>
      <c r="E2017" s="52">
        <v>4188</v>
      </c>
      <c r="F2017" s="53">
        <v>469</v>
      </c>
      <c r="G2017" s="54">
        <v>11.198663</v>
      </c>
    </row>
    <row r="2018" spans="1:7">
      <c r="A2018" s="51" t="s">
        <v>1926</v>
      </c>
      <c r="B2018" s="51" t="s">
        <v>1131</v>
      </c>
      <c r="C2018" s="51" t="s">
        <v>365</v>
      </c>
      <c r="D2018" s="52">
        <v>275</v>
      </c>
      <c r="E2018" s="52">
        <v>4735</v>
      </c>
      <c r="F2018" s="53">
        <v>584</v>
      </c>
      <c r="G2018" s="54">
        <v>12.333684999999999</v>
      </c>
    </row>
    <row r="2019" spans="1:7">
      <c r="A2019" s="51" t="s">
        <v>1927</v>
      </c>
      <c r="B2019" s="51" t="s">
        <v>1131</v>
      </c>
      <c r="C2019" s="51" t="s">
        <v>365</v>
      </c>
      <c r="D2019" s="52">
        <v>543</v>
      </c>
      <c r="E2019" s="52">
        <v>8570</v>
      </c>
      <c r="F2019" s="53">
        <v>895</v>
      </c>
      <c r="G2019" s="54">
        <v>10.443407000000001</v>
      </c>
    </row>
    <row r="2020" spans="1:7">
      <c r="A2020" s="51" t="s">
        <v>1928</v>
      </c>
      <c r="B2020" s="51" t="s">
        <v>1131</v>
      </c>
      <c r="C2020" s="51" t="s">
        <v>365</v>
      </c>
      <c r="D2020" s="52">
        <v>245</v>
      </c>
      <c r="E2020" s="52">
        <v>4067</v>
      </c>
      <c r="F2020" s="53">
        <v>155.30000000000001</v>
      </c>
      <c r="G2020" s="54">
        <v>3.8185395</v>
      </c>
    </row>
    <row r="2021" spans="1:7">
      <c r="A2021" s="51" t="s">
        <v>1929</v>
      </c>
      <c r="B2021" s="51" t="s">
        <v>1131</v>
      </c>
      <c r="C2021" s="51" t="s">
        <v>365</v>
      </c>
      <c r="D2021" s="52">
        <v>232</v>
      </c>
      <c r="E2021" s="52">
        <v>5998</v>
      </c>
      <c r="F2021" s="53">
        <v>671</v>
      </c>
      <c r="G2021" s="54">
        <v>11.187061999999999</v>
      </c>
    </row>
    <row r="2022" spans="1:7">
      <c r="A2022" s="51" t="s">
        <v>1930</v>
      </c>
      <c r="B2022" s="51" t="s">
        <v>1131</v>
      </c>
      <c r="C2022" s="51" t="s">
        <v>365</v>
      </c>
      <c r="D2022" s="52">
        <v>1177</v>
      </c>
      <c r="E2022" s="52">
        <v>14641</v>
      </c>
      <c r="F2022" s="53">
        <v>2327</v>
      </c>
      <c r="G2022" s="54">
        <v>15.893723</v>
      </c>
    </row>
    <row r="2023" spans="1:7">
      <c r="A2023" s="51" t="s">
        <v>1931</v>
      </c>
      <c r="B2023" s="51" t="s">
        <v>1131</v>
      </c>
      <c r="C2023" s="51" t="s">
        <v>365</v>
      </c>
      <c r="D2023" s="52">
        <v>377</v>
      </c>
      <c r="E2023" s="52">
        <v>5230</v>
      </c>
      <c r="F2023" s="53">
        <v>595</v>
      </c>
      <c r="G2023" s="54">
        <v>11.376673</v>
      </c>
    </row>
    <row r="2024" spans="1:7">
      <c r="A2024" s="51" t="s">
        <v>1932</v>
      </c>
      <c r="B2024" s="51" t="s">
        <v>1131</v>
      </c>
      <c r="C2024" s="51" t="s">
        <v>365</v>
      </c>
      <c r="D2024" s="52">
        <v>471</v>
      </c>
      <c r="E2024" s="52">
        <v>6834</v>
      </c>
      <c r="F2024" s="53">
        <v>1019</v>
      </c>
      <c r="G2024" s="54">
        <v>14.910740000000001</v>
      </c>
    </row>
    <row r="2025" spans="1:7">
      <c r="A2025" s="51" t="s">
        <v>1933</v>
      </c>
      <c r="B2025" s="51" t="s">
        <v>1131</v>
      </c>
      <c r="C2025" s="51" t="s">
        <v>365</v>
      </c>
      <c r="D2025" s="52">
        <v>237</v>
      </c>
      <c r="E2025" s="52">
        <v>2992</v>
      </c>
      <c r="F2025" s="53">
        <v>477</v>
      </c>
      <c r="G2025" s="54">
        <v>15.942513</v>
      </c>
    </row>
    <row r="2026" spans="1:7">
      <c r="A2026" s="51" t="s">
        <v>1934</v>
      </c>
      <c r="B2026" s="51" t="s">
        <v>1131</v>
      </c>
      <c r="C2026" s="51" t="s">
        <v>365</v>
      </c>
      <c r="D2026" s="52">
        <v>194</v>
      </c>
      <c r="E2026" s="52">
        <v>2689</v>
      </c>
      <c r="F2026" s="53">
        <v>313.89999999999998</v>
      </c>
      <c r="G2026" s="54">
        <v>11.673484999999999</v>
      </c>
    </row>
    <row r="2027" spans="1:7">
      <c r="A2027" s="51" t="s">
        <v>1935</v>
      </c>
      <c r="B2027" s="51" t="s">
        <v>1131</v>
      </c>
      <c r="C2027" s="51" t="s">
        <v>365</v>
      </c>
      <c r="D2027" s="52">
        <v>42</v>
      </c>
      <c r="E2027" s="52">
        <v>868</v>
      </c>
      <c r="F2027" s="53">
        <v>109</v>
      </c>
      <c r="G2027" s="54">
        <v>12.557604</v>
      </c>
    </row>
    <row r="2028" spans="1:7">
      <c r="A2028" s="51" t="s">
        <v>1936</v>
      </c>
      <c r="B2028" s="51" t="s">
        <v>1131</v>
      </c>
      <c r="C2028" s="51" t="s">
        <v>365</v>
      </c>
      <c r="D2028" s="52">
        <v>248</v>
      </c>
      <c r="E2028" s="52">
        <v>3511</v>
      </c>
      <c r="F2028" s="53">
        <v>414.2</v>
      </c>
      <c r="G2028" s="54">
        <v>11.797209000000001</v>
      </c>
    </row>
    <row r="2029" spans="1:7">
      <c r="A2029" s="51" t="s">
        <v>1937</v>
      </c>
      <c r="B2029" s="51" t="s">
        <v>1131</v>
      </c>
      <c r="C2029" s="51" t="s">
        <v>365</v>
      </c>
      <c r="D2029" s="52">
        <v>366</v>
      </c>
      <c r="E2029" s="52">
        <v>7305</v>
      </c>
      <c r="F2029" s="53">
        <v>697.9</v>
      </c>
      <c r="G2029" s="54">
        <v>9.5537302999999998</v>
      </c>
    </row>
    <row r="2030" spans="1:7">
      <c r="A2030" s="51" t="s">
        <v>1938</v>
      </c>
      <c r="B2030" s="51" t="s">
        <v>1131</v>
      </c>
      <c r="C2030" s="51" t="s">
        <v>365</v>
      </c>
      <c r="D2030" s="52">
        <v>250</v>
      </c>
      <c r="E2030" s="52">
        <v>5037</v>
      </c>
      <c r="F2030" s="53">
        <v>585</v>
      </c>
      <c r="G2030" s="54">
        <v>11.614056</v>
      </c>
    </row>
    <row r="2031" spans="1:7">
      <c r="A2031" s="51" t="s">
        <v>1939</v>
      </c>
      <c r="B2031" s="51" t="s">
        <v>1131</v>
      </c>
      <c r="C2031" s="51" t="s">
        <v>365</v>
      </c>
      <c r="D2031" s="52">
        <v>447</v>
      </c>
      <c r="E2031" s="52">
        <v>7380</v>
      </c>
      <c r="F2031" s="53">
        <v>821.9</v>
      </c>
      <c r="G2031" s="54">
        <v>11.136856</v>
      </c>
    </row>
    <row r="2032" spans="1:7">
      <c r="A2032" s="51" t="s">
        <v>1940</v>
      </c>
      <c r="B2032" s="51" t="s">
        <v>1131</v>
      </c>
      <c r="C2032" s="51" t="s">
        <v>365</v>
      </c>
      <c r="D2032" s="52">
        <v>210</v>
      </c>
      <c r="E2032" s="52">
        <v>2433</v>
      </c>
      <c r="F2032" s="53">
        <v>436.1</v>
      </c>
      <c r="G2032" s="54">
        <v>17.924372999999999</v>
      </c>
    </row>
    <row r="2033" spans="1:7">
      <c r="A2033" s="51" t="s">
        <v>1941</v>
      </c>
      <c r="B2033" s="51" t="s">
        <v>1131</v>
      </c>
      <c r="C2033" s="51" t="s">
        <v>365</v>
      </c>
      <c r="D2033" s="52">
        <v>249</v>
      </c>
      <c r="E2033" s="52">
        <v>3453</v>
      </c>
      <c r="F2033" s="53">
        <v>354</v>
      </c>
      <c r="G2033" s="54">
        <v>10.251955000000001</v>
      </c>
    </row>
    <row r="2034" spans="1:7">
      <c r="A2034" s="51" t="s">
        <v>484</v>
      </c>
      <c r="B2034" s="51" t="s">
        <v>1131</v>
      </c>
      <c r="C2034" s="51" t="s">
        <v>420</v>
      </c>
      <c r="D2034" s="52">
        <v>16</v>
      </c>
      <c r="E2034" s="52">
        <v>159724</v>
      </c>
      <c r="F2034" s="53">
        <v>3619.4</v>
      </c>
      <c r="G2034" s="54">
        <v>2.2660339</v>
      </c>
    </row>
    <row r="2035" spans="1:7">
      <c r="A2035" s="51" t="s">
        <v>1942</v>
      </c>
      <c r="B2035" s="51" t="s">
        <v>1131</v>
      </c>
      <c r="C2035" s="51" t="s">
        <v>460</v>
      </c>
      <c r="D2035" s="52">
        <v>5028</v>
      </c>
      <c r="E2035" s="52">
        <v>148428</v>
      </c>
      <c r="F2035" s="53">
        <v>19114.400000000001</v>
      </c>
      <c r="G2035" s="54">
        <v>12.877894</v>
      </c>
    </row>
    <row r="2036" spans="1:7">
      <c r="A2036" s="51" t="s">
        <v>1943</v>
      </c>
      <c r="B2036" s="51" t="s">
        <v>1131</v>
      </c>
      <c r="C2036" s="51" t="s">
        <v>363</v>
      </c>
      <c r="D2036" s="52">
        <v>499</v>
      </c>
      <c r="E2036" s="52">
        <v>18771</v>
      </c>
      <c r="F2036" s="53">
        <v>2521</v>
      </c>
      <c r="G2036" s="54">
        <v>13.430291</v>
      </c>
    </row>
    <row r="2037" spans="1:7">
      <c r="A2037" s="51" t="s">
        <v>551</v>
      </c>
      <c r="B2037" s="51" t="s">
        <v>1131</v>
      </c>
      <c r="C2037" s="51" t="s">
        <v>363</v>
      </c>
      <c r="D2037" s="52">
        <v>72</v>
      </c>
      <c r="E2037" s="52">
        <v>4979</v>
      </c>
      <c r="F2037" s="53">
        <v>794</v>
      </c>
      <c r="G2037" s="54">
        <v>15.946977</v>
      </c>
    </row>
    <row r="2038" spans="1:7">
      <c r="A2038" s="51" t="s">
        <v>465</v>
      </c>
      <c r="B2038" s="51" t="s">
        <v>1151</v>
      </c>
      <c r="C2038" s="51" t="s">
        <v>457</v>
      </c>
      <c r="D2038" s="52">
        <v>1</v>
      </c>
      <c r="E2038" s="52">
        <v>2710</v>
      </c>
      <c r="F2038" s="53">
        <v>235</v>
      </c>
      <c r="G2038" s="54">
        <v>8.6715867000000006</v>
      </c>
    </row>
    <row r="2039" spans="1:7">
      <c r="A2039" s="51" t="s">
        <v>1152</v>
      </c>
      <c r="B2039" s="51" t="s">
        <v>1151</v>
      </c>
      <c r="C2039" s="51" t="s">
        <v>360</v>
      </c>
      <c r="D2039" s="52">
        <v>38913</v>
      </c>
      <c r="E2039" s="52">
        <v>434587</v>
      </c>
      <c r="F2039" s="53">
        <v>73183.399999999994</v>
      </c>
      <c r="G2039" s="54">
        <v>16.839758</v>
      </c>
    </row>
    <row r="2040" spans="1:7">
      <c r="A2040" s="51" t="s">
        <v>1153</v>
      </c>
      <c r="B2040" s="51" t="s">
        <v>1151</v>
      </c>
      <c r="C2040" s="51" t="s">
        <v>363</v>
      </c>
      <c r="D2040" s="52">
        <v>79963</v>
      </c>
      <c r="E2040" s="52">
        <v>645500</v>
      </c>
      <c r="F2040" s="53">
        <v>130671.8</v>
      </c>
      <c r="G2040" s="54">
        <v>20.243500999999998</v>
      </c>
    </row>
    <row r="2041" spans="1:7">
      <c r="A2041" s="51" t="s">
        <v>1944</v>
      </c>
      <c r="B2041" s="51" t="s">
        <v>1151</v>
      </c>
      <c r="C2041" s="51" t="s">
        <v>365</v>
      </c>
      <c r="D2041" s="52">
        <v>110</v>
      </c>
      <c r="E2041" s="52">
        <v>3684</v>
      </c>
      <c r="F2041" s="53">
        <v>459</v>
      </c>
      <c r="G2041" s="54">
        <v>12.459282999999999</v>
      </c>
    </row>
    <row r="2042" spans="1:7">
      <c r="A2042" s="51" t="s">
        <v>1945</v>
      </c>
      <c r="B2042" s="51" t="s">
        <v>1151</v>
      </c>
      <c r="C2042" s="51" t="s">
        <v>365</v>
      </c>
      <c r="D2042" s="52">
        <v>1007</v>
      </c>
      <c r="E2042" s="52">
        <v>22509</v>
      </c>
      <c r="F2042" s="53">
        <v>3571</v>
      </c>
      <c r="G2042" s="54">
        <v>15.864765</v>
      </c>
    </row>
    <row r="2043" spans="1:7">
      <c r="A2043" s="51" t="s">
        <v>1154</v>
      </c>
      <c r="B2043" s="51" t="s">
        <v>1151</v>
      </c>
      <c r="C2043" s="51" t="s">
        <v>360</v>
      </c>
      <c r="D2043" s="52">
        <v>400893</v>
      </c>
      <c r="E2043" s="52">
        <v>3338801</v>
      </c>
      <c r="F2043" s="53">
        <v>625651.80000000005</v>
      </c>
      <c r="G2043" s="54">
        <v>18.738817000000001</v>
      </c>
    </row>
    <row r="2044" spans="1:7">
      <c r="A2044" s="51" t="s">
        <v>472</v>
      </c>
      <c r="B2044" s="51" t="s">
        <v>1151</v>
      </c>
      <c r="C2044" s="51" t="s">
        <v>457</v>
      </c>
      <c r="D2044" s="52">
        <v>1205</v>
      </c>
      <c r="E2044" s="52">
        <v>8648</v>
      </c>
      <c r="F2044" s="53">
        <v>1382</v>
      </c>
      <c r="G2044" s="54">
        <v>15.980574000000001</v>
      </c>
    </row>
    <row r="2045" spans="1:7">
      <c r="A2045" s="51" t="s">
        <v>477</v>
      </c>
      <c r="B2045" s="51" t="s">
        <v>1151</v>
      </c>
      <c r="C2045" s="51" t="s">
        <v>457</v>
      </c>
      <c r="D2045" s="52">
        <v>603</v>
      </c>
      <c r="E2045" s="52">
        <v>4377</v>
      </c>
      <c r="F2045" s="53">
        <v>788</v>
      </c>
      <c r="G2045" s="54">
        <v>18.003198999999999</v>
      </c>
    </row>
    <row r="2046" spans="1:7">
      <c r="A2046" s="51" t="s">
        <v>478</v>
      </c>
      <c r="B2046" s="51" t="s">
        <v>1151</v>
      </c>
      <c r="C2046" s="51" t="s">
        <v>457</v>
      </c>
      <c r="D2046" s="52">
        <v>1</v>
      </c>
      <c r="E2046" s="52">
        <v>1115</v>
      </c>
      <c r="F2046" s="53">
        <v>92</v>
      </c>
      <c r="G2046" s="54">
        <v>8.2511211000000007</v>
      </c>
    </row>
    <row r="2047" spans="1:7">
      <c r="A2047" s="51" t="s">
        <v>1946</v>
      </c>
      <c r="B2047" s="51" t="s">
        <v>1151</v>
      </c>
      <c r="C2047" s="51" t="s">
        <v>365</v>
      </c>
      <c r="D2047" s="52">
        <v>1601</v>
      </c>
      <c r="E2047" s="52">
        <v>18267</v>
      </c>
      <c r="F2047" s="53">
        <v>2832</v>
      </c>
      <c r="G2047" s="54">
        <v>15.503367000000001</v>
      </c>
    </row>
    <row r="2048" spans="1:7">
      <c r="A2048" s="51" t="s">
        <v>1947</v>
      </c>
      <c r="B2048" s="51" t="s">
        <v>1151</v>
      </c>
      <c r="C2048" s="51" t="s">
        <v>365</v>
      </c>
      <c r="D2048" s="52">
        <v>3964</v>
      </c>
      <c r="E2048" s="52">
        <v>66459</v>
      </c>
      <c r="F2048" s="53">
        <v>9132</v>
      </c>
      <c r="G2048" s="54">
        <v>13.740803</v>
      </c>
    </row>
    <row r="2049" spans="1:7">
      <c r="A2049" s="51" t="s">
        <v>1948</v>
      </c>
      <c r="B2049" s="51" t="s">
        <v>1151</v>
      </c>
      <c r="C2049" s="51" t="s">
        <v>365</v>
      </c>
      <c r="D2049" s="52">
        <v>5747</v>
      </c>
      <c r="E2049" s="52">
        <v>69725</v>
      </c>
      <c r="F2049" s="53">
        <v>9975.5</v>
      </c>
      <c r="G2049" s="54">
        <v>14.30692</v>
      </c>
    </row>
    <row r="2050" spans="1:7">
      <c r="A2050" s="51" t="s">
        <v>1155</v>
      </c>
      <c r="B2050" s="51" t="s">
        <v>1151</v>
      </c>
      <c r="C2050" s="51" t="s">
        <v>360</v>
      </c>
      <c r="D2050" s="52">
        <v>69626</v>
      </c>
      <c r="E2050" s="52">
        <v>664786</v>
      </c>
      <c r="F2050" s="53">
        <v>120885</v>
      </c>
      <c r="G2050" s="54">
        <v>18.184047</v>
      </c>
    </row>
    <row r="2051" spans="1:7">
      <c r="A2051" s="51" t="s">
        <v>485</v>
      </c>
      <c r="B2051" s="51" t="s">
        <v>1156</v>
      </c>
      <c r="C2051" s="51" t="s">
        <v>457</v>
      </c>
      <c r="D2051" s="52">
        <v>10</v>
      </c>
      <c r="E2051" s="52">
        <v>1628</v>
      </c>
      <c r="F2051" s="53">
        <v>124.2</v>
      </c>
      <c r="G2051" s="54">
        <v>7.6289926000000001</v>
      </c>
    </row>
    <row r="2052" spans="1:7">
      <c r="A2052" s="51" t="s">
        <v>1157</v>
      </c>
      <c r="B2052" s="51" t="s">
        <v>1156</v>
      </c>
      <c r="C2052" s="51" t="s">
        <v>360</v>
      </c>
      <c r="D2052" s="52">
        <v>486628</v>
      </c>
      <c r="E2052" s="52">
        <v>4889951</v>
      </c>
      <c r="F2052" s="53">
        <v>809755.7</v>
      </c>
      <c r="G2052" s="54">
        <v>16.559587000000001</v>
      </c>
    </row>
    <row r="2053" spans="1:7">
      <c r="A2053" s="51" t="s">
        <v>1949</v>
      </c>
      <c r="B2053" s="51" t="s">
        <v>1156</v>
      </c>
      <c r="C2053" s="51" t="s">
        <v>365</v>
      </c>
      <c r="D2053" s="52">
        <v>11706</v>
      </c>
      <c r="E2053" s="52">
        <v>149859</v>
      </c>
      <c r="F2053" s="53">
        <v>19641.400000000001</v>
      </c>
      <c r="G2053" s="54">
        <v>13.106586999999999</v>
      </c>
    </row>
    <row r="2054" spans="1:7">
      <c r="A2054" s="51" t="s">
        <v>1950</v>
      </c>
      <c r="B2054" s="51" t="s">
        <v>1156</v>
      </c>
      <c r="C2054" s="51" t="s">
        <v>365</v>
      </c>
      <c r="D2054" s="52">
        <v>2551</v>
      </c>
      <c r="E2054" s="52">
        <v>18327</v>
      </c>
      <c r="F2054" s="53">
        <v>3050</v>
      </c>
      <c r="G2054" s="54">
        <v>16.642112999999998</v>
      </c>
    </row>
    <row r="2055" spans="1:7">
      <c r="A2055" s="51" t="s">
        <v>1951</v>
      </c>
      <c r="B2055" s="51" t="s">
        <v>1156</v>
      </c>
      <c r="C2055" s="51" t="s">
        <v>365</v>
      </c>
      <c r="D2055" s="52">
        <v>6790</v>
      </c>
      <c r="E2055" s="52">
        <v>127115</v>
      </c>
      <c r="F2055" s="53">
        <v>20606.2</v>
      </c>
      <c r="G2055" s="54">
        <v>16.210674999999998</v>
      </c>
    </row>
    <row r="2056" spans="1:7">
      <c r="A2056" s="51" t="s">
        <v>1952</v>
      </c>
      <c r="B2056" s="51" t="s">
        <v>1156</v>
      </c>
      <c r="C2056" s="51" t="s">
        <v>365</v>
      </c>
      <c r="D2056" s="52">
        <v>3795</v>
      </c>
      <c r="E2056" s="52">
        <v>56445</v>
      </c>
      <c r="F2056" s="53">
        <v>8955</v>
      </c>
      <c r="G2056" s="54">
        <v>15.865000999999999</v>
      </c>
    </row>
    <row r="2057" spans="1:7">
      <c r="A2057" s="51" t="s">
        <v>1953</v>
      </c>
      <c r="B2057" s="51" t="s">
        <v>1156</v>
      </c>
      <c r="C2057" s="51" t="s">
        <v>365</v>
      </c>
      <c r="D2057" s="52">
        <v>760</v>
      </c>
      <c r="E2057" s="52">
        <v>6959</v>
      </c>
      <c r="F2057" s="53">
        <v>1611</v>
      </c>
      <c r="G2057" s="54">
        <v>23.149878000000001</v>
      </c>
    </row>
    <row r="2058" spans="1:7">
      <c r="A2058" s="51" t="s">
        <v>1954</v>
      </c>
      <c r="B2058" s="51" t="s">
        <v>1156</v>
      </c>
      <c r="C2058" s="51" t="s">
        <v>365</v>
      </c>
      <c r="D2058" s="52">
        <v>6441</v>
      </c>
      <c r="E2058" s="52">
        <v>54049</v>
      </c>
      <c r="F2058" s="53">
        <v>15012.1</v>
      </c>
      <c r="G2058" s="54">
        <v>27.774982000000001</v>
      </c>
    </row>
    <row r="2059" spans="1:7">
      <c r="A2059" s="51" t="s">
        <v>1158</v>
      </c>
      <c r="B2059" s="51" t="s">
        <v>1156</v>
      </c>
      <c r="C2059" s="51" t="s">
        <v>365</v>
      </c>
      <c r="D2059" s="52">
        <v>25206</v>
      </c>
      <c r="E2059" s="52">
        <v>658485</v>
      </c>
      <c r="F2059" s="53">
        <v>100324</v>
      </c>
      <c r="G2059" s="54">
        <v>15.235579</v>
      </c>
    </row>
    <row r="2060" spans="1:7">
      <c r="A2060" s="51" t="s">
        <v>456</v>
      </c>
      <c r="B2060" s="51" t="s">
        <v>1156</v>
      </c>
      <c r="C2060" s="51" t="s">
        <v>457</v>
      </c>
      <c r="D2060" s="52">
        <v>1</v>
      </c>
      <c r="E2060" s="52">
        <v>1849</v>
      </c>
      <c r="F2060" s="53">
        <v>224.3</v>
      </c>
      <c r="G2060" s="54">
        <v>12.130882</v>
      </c>
    </row>
    <row r="2061" spans="1:7">
      <c r="A2061" s="51" t="s">
        <v>464</v>
      </c>
      <c r="B2061" s="51" t="s">
        <v>1156</v>
      </c>
      <c r="C2061" s="51" t="s">
        <v>457</v>
      </c>
      <c r="D2061" s="52">
        <v>297</v>
      </c>
      <c r="E2061" s="52">
        <v>2613</v>
      </c>
      <c r="F2061" s="53">
        <v>336</v>
      </c>
      <c r="G2061" s="54">
        <v>12.858783000000001</v>
      </c>
    </row>
    <row r="2062" spans="1:7">
      <c r="A2062" s="51" t="s">
        <v>465</v>
      </c>
      <c r="B2062" s="51" t="s">
        <v>1156</v>
      </c>
      <c r="C2062" s="51" t="s">
        <v>457</v>
      </c>
      <c r="D2062" s="52">
        <v>3</v>
      </c>
      <c r="E2062" s="52">
        <v>14582</v>
      </c>
      <c r="F2062" s="53">
        <v>1187.5999999999999</v>
      </c>
      <c r="G2062" s="54">
        <v>8.1442875000000008</v>
      </c>
    </row>
    <row r="2063" spans="1:7">
      <c r="A2063" s="51" t="s">
        <v>1159</v>
      </c>
      <c r="B2063" s="51" t="s">
        <v>1156</v>
      </c>
      <c r="C2063" s="51" t="s">
        <v>360</v>
      </c>
      <c r="D2063" s="52">
        <v>926121</v>
      </c>
      <c r="E2063" s="52">
        <v>10526741</v>
      </c>
      <c r="F2063" s="53">
        <v>1364660.4</v>
      </c>
      <c r="G2063" s="54">
        <v>12.963749999999999</v>
      </c>
    </row>
    <row r="2064" spans="1:7">
      <c r="A2064" s="51" t="s">
        <v>466</v>
      </c>
      <c r="B2064" s="51" t="s">
        <v>1156</v>
      </c>
      <c r="C2064" s="51" t="s">
        <v>457</v>
      </c>
      <c r="D2064" s="52">
        <v>76</v>
      </c>
      <c r="E2064" s="52">
        <v>9830</v>
      </c>
      <c r="F2064" s="53">
        <v>1259.3</v>
      </c>
      <c r="G2064" s="54">
        <v>12.810783000000001</v>
      </c>
    </row>
    <row r="2065" spans="1:7">
      <c r="A2065" s="51" t="s">
        <v>1160</v>
      </c>
      <c r="B2065" s="51" t="s">
        <v>1156</v>
      </c>
      <c r="C2065" s="51" t="s">
        <v>360</v>
      </c>
      <c r="D2065" s="52">
        <v>2034027</v>
      </c>
      <c r="E2065" s="52">
        <v>21560363</v>
      </c>
      <c r="F2065" s="53">
        <v>3121117</v>
      </c>
      <c r="G2065" s="54">
        <v>14.476179999999999</v>
      </c>
    </row>
    <row r="2066" spans="1:7">
      <c r="A2066" s="51" t="s">
        <v>1161</v>
      </c>
      <c r="B2066" s="51" t="s">
        <v>1156</v>
      </c>
      <c r="C2066" s="51" t="s">
        <v>360</v>
      </c>
      <c r="D2066" s="52">
        <v>68263</v>
      </c>
      <c r="E2066" s="52">
        <v>972048</v>
      </c>
      <c r="F2066" s="53">
        <v>152993.60000000001</v>
      </c>
      <c r="G2066" s="54">
        <v>15.739305</v>
      </c>
    </row>
    <row r="2067" spans="1:7">
      <c r="A2067" s="51" t="s">
        <v>472</v>
      </c>
      <c r="B2067" s="51" t="s">
        <v>1156</v>
      </c>
      <c r="C2067" s="51" t="s">
        <v>457</v>
      </c>
      <c r="D2067" s="52">
        <v>10119</v>
      </c>
      <c r="E2067" s="52">
        <v>81843</v>
      </c>
      <c r="F2067" s="53">
        <v>12503</v>
      </c>
      <c r="G2067" s="54">
        <v>15.276809999999999</v>
      </c>
    </row>
    <row r="2068" spans="1:7">
      <c r="A2068" s="51" t="s">
        <v>473</v>
      </c>
      <c r="B2068" s="51" t="s">
        <v>1156</v>
      </c>
      <c r="C2068" s="51" t="s">
        <v>457</v>
      </c>
      <c r="D2068" s="52">
        <v>2224</v>
      </c>
      <c r="E2068" s="52">
        <v>19128</v>
      </c>
      <c r="F2068" s="53">
        <v>2843</v>
      </c>
      <c r="G2068" s="54">
        <v>14.863028</v>
      </c>
    </row>
    <row r="2069" spans="1:7">
      <c r="A2069" s="51" t="s">
        <v>1955</v>
      </c>
      <c r="B2069" s="51" t="s">
        <v>1156</v>
      </c>
      <c r="C2069" s="51" t="s">
        <v>457</v>
      </c>
      <c r="D2069" s="52">
        <v>1</v>
      </c>
      <c r="E2069" s="52">
        <v>597</v>
      </c>
      <c r="F2069" s="53">
        <v>36.700000000000003</v>
      </c>
      <c r="G2069" s="54">
        <v>6.1474036999999999</v>
      </c>
    </row>
    <row r="2070" spans="1:7">
      <c r="A2070" s="51" t="s">
        <v>1956</v>
      </c>
      <c r="B2070" s="51" t="s">
        <v>1156</v>
      </c>
      <c r="C2070" s="51" t="s">
        <v>457</v>
      </c>
      <c r="D2070" s="52">
        <v>193</v>
      </c>
      <c r="E2070" s="52">
        <v>785</v>
      </c>
      <c r="F2070" s="53">
        <v>202.3</v>
      </c>
      <c r="G2070" s="54">
        <v>25.770700999999999</v>
      </c>
    </row>
    <row r="2071" spans="1:7">
      <c r="A2071" s="51" t="s">
        <v>475</v>
      </c>
      <c r="B2071" s="51" t="s">
        <v>1156</v>
      </c>
      <c r="C2071" s="51" t="s">
        <v>457</v>
      </c>
      <c r="D2071" s="52">
        <v>3774</v>
      </c>
      <c r="E2071" s="52">
        <v>36344</v>
      </c>
      <c r="F2071" s="53">
        <v>5013.1000000000004</v>
      </c>
      <c r="G2071" s="54">
        <v>13.793473000000001</v>
      </c>
    </row>
    <row r="2072" spans="1:7">
      <c r="A2072" s="51" t="s">
        <v>476</v>
      </c>
      <c r="B2072" s="51" t="s">
        <v>1156</v>
      </c>
      <c r="C2072" s="51" t="s">
        <v>457</v>
      </c>
      <c r="D2072" s="52">
        <v>19124</v>
      </c>
      <c r="E2072" s="52">
        <v>177191</v>
      </c>
      <c r="F2072" s="53">
        <v>28845.8</v>
      </c>
      <c r="G2072" s="54">
        <v>16.279495000000001</v>
      </c>
    </row>
    <row r="2073" spans="1:7">
      <c r="A2073" s="51" t="s">
        <v>477</v>
      </c>
      <c r="B2073" s="51" t="s">
        <v>1156</v>
      </c>
      <c r="C2073" s="51" t="s">
        <v>457</v>
      </c>
      <c r="D2073" s="52">
        <v>14364</v>
      </c>
      <c r="E2073" s="52">
        <v>115392</v>
      </c>
      <c r="F2073" s="53">
        <v>18575</v>
      </c>
      <c r="G2073" s="54">
        <v>16.097303</v>
      </c>
    </row>
    <row r="2074" spans="1:7">
      <c r="A2074" s="51" t="s">
        <v>1957</v>
      </c>
      <c r="B2074" s="51" t="s">
        <v>1156</v>
      </c>
      <c r="C2074" s="51" t="s">
        <v>363</v>
      </c>
      <c r="D2074" s="52">
        <v>11827</v>
      </c>
      <c r="E2074" s="52">
        <v>152312</v>
      </c>
      <c r="F2074" s="53">
        <v>18956</v>
      </c>
      <c r="G2074" s="54">
        <v>12.445506999999999</v>
      </c>
    </row>
    <row r="2075" spans="1:7">
      <c r="A2075" s="51" t="s">
        <v>478</v>
      </c>
      <c r="B2075" s="51" t="s">
        <v>1156</v>
      </c>
      <c r="C2075" s="51" t="s">
        <v>457</v>
      </c>
      <c r="D2075" s="52">
        <v>148</v>
      </c>
      <c r="E2075" s="52">
        <v>48571</v>
      </c>
      <c r="F2075" s="53">
        <v>5955.1</v>
      </c>
      <c r="G2075" s="54">
        <v>12.260608</v>
      </c>
    </row>
    <row r="2076" spans="1:7">
      <c r="A2076" s="51" t="s">
        <v>483</v>
      </c>
      <c r="B2076" s="51" t="s">
        <v>1156</v>
      </c>
      <c r="C2076" s="51" t="s">
        <v>457</v>
      </c>
      <c r="D2076" s="52">
        <v>15980</v>
      </c>
      <c r="E2076" s="52">
        <v>110683</v>
      </c>
      <c r="F2076" s="53">
        <v>14912.3</v>
      </c>
      <c r="G2076" s="54">
        <v>13.472981000000001</v>
      </c>
    </row>
    <row r="2077" spans="1:7">
      <c r="A2077" s="51" t="s">
        <v>1162</v>
      </c>
      <c r="B2077" s="51" t="s">
        <v>1163</v>
      </c>
      <c r="C2077" s="51" t="s">
        <v>363</v>
      </c>
      <c r="D2077" s="52">
        <v>17986</v>
      </c>
      <c r="E2077" s="52">
        <v>220799</v>
      </c>
      <c r="F2077" s="53">
        <v>34968</v>
      </c>
      <c r="G2077" s="54">
        <v>15.837028</v>
      </c>
    </row>
    <row r="2078" spans="1:7">
      <c r="A2078" s="51" t="s">
        <v>1164</v>
      </c>
      <c r="B2078" s="51" t="s">
        <v>1163</v>
      </c>
      <c r="C2078" s="51" t="s">
        <v>363</v>
      </c>
      <c r="D2078" s="52">
        <v>15328</v>
      </c>
      <c r="E2078" s="52">
        <v>821352</v>
      </c>
      <c r="F2078" s="53">
        <v>58387.9</v>
      </c>
      <c r="G2078" s="54">
        <v>7.1087547999999998</v>
      </c>
    </row>
    <row r="2079" spans="1:7">
      <c r="A2079" s="51" t="s">
        <v>1958</v>
      </c>
      <c r="B2079" s="51" t="s">
        <v>1163</v>
      </c>
      <c r="C2079" s="51" t="s">
        <v>365</v>
      </c>
      <c r="D2079" s="52">
        <v>3132</v>
      </c>
      <c r="E2079" s="52">
        <v>42278</v>
      </c>
      <c r="F2079" s="53">
        <v>5287</v>
      </c>
      <c r="G2079" s="54">
        <v>12.505322</v>
      </c>
    </row>
    <row r="2080" spans="1:7">
      <c r="A2080" s="51" t="s">
        <v>1165</v>
      </c>
      <c r="B2080" s="51" t="s">
        <v>1163</v>
      </c>
      <c r="C2080" s="51" t="s">
        <v>365</v>
      </c>
      <c r="D2080" s="52">
        <v>44877</v>
      </c>
      <c r="E2080" s="52">
        <v>985009</v>
      </c>
      <c r="F2080" s="53">
        <v>88815</v>
      </c>
      <c r="G2080" s="54">
        <v>9.0166689000000009</v>
      </c>
    </row>
    <row r="2081" spans="1:7">
      <c r="A2081" s="51" t="s">
        <v>1959</v>
      </c>
      <c r="B2081" s="51" t="s">
        <v>1163</v>
      </c>
      <c r="C2081" s="51" t="s">
        <v>365</v>
      </c>
      <c r="D2081" s="52">
        <v>10488</v>
      </c>
      <c r="E2081" s="52">
        <v>193647</v>
      </c>
      <c r="F2081" s="53">
        <v>22656.1</v>
      </c>
      <c r="G2081" s="54">
        <v>11.699691</v>
      </c>
    </row>
    <row r="2082" spans="1:7">
      <c r="A2082" s="51" t="s">
        <v>1960</v>
      </c>
      <c r="B2082" s="51" t="s">
        <v>1163</v>
      </c>
      <c r="C2082" s="51" t="s">
        <v>365</v>
      </c>
      <c r="D2082" s="52">
        <v>3721</v>
      </c>
      <c r="E2082" s="52">
        <v>43000</v>
      </c>
      <c r="F2082" s="53">
        <v>6350</v>
      </c>
      <c r="G2082" s="54">
        <v>14.767442000000001</v>
      </c>
    </row>
    <row r="2083" spans="1:7">
      <c r="A2083" s="51" t="s">
        <v>1961</v>
      </c>
      <c r="B2083" s="51" t="s">
        <v>1163</v>
      </c>
      <c r="C2083" s="51" t="s">
        <v>363</v>
      </c>
      <c r="D2083" s="52">
        <v>4672</v>
      </c>
      <c r="E2083" s="52">
        <v>87447</v>
      </c>
      <c r="F2083" s="53">
        <v>13122.6</v>
      </c>
      <c r="G2083" s="54">
        <v>15.006347</v>
      </c>
    </row>
    <row r="2084" spans="1:7">
      <c r="A2084" s="51" t="s">
        <v>1166</v>
      </c>
      <c r="B2084" s="51" t="s">
        <v>1163</v>
      </c>
      <c r="C2084" s="51" t="s">
        <v>363</v>
      </c>
      <c r="D2084" s="52">
        <v>24202</v>
      </c>
      <c r="E2084" s="52">
        <v>662570</v>
      </c>
      <c r="F2084" s="53">
        <v>61067</v>
      </c>
      <c r="G2084" s="54">
        <v>9.2166864999999998</v>
      </c>
    </row>
    <row r="2085" spans="1:7">
      <c r="A2085" s="51" t="s">
        <v>1962</v>
      </c>
      <c r="B2085" s="51" t="s">
        <v>1163</v>
      </c>
      <c r="C2085" s="51" t="s">
        <v>363</v>
      </c>
      <c r="D2085" s="52">
        <v>341</v>
      </c>
      <c r="E2085" s="52">
        <v>3705</v>
      </c>
      <c r="F2085" s="53">
        <v>498</v>
      </c>
      <c r="G2085" s="54">
        <v>13.441295999999999</v>
      </c>
    </row>
    <row r="2086" spans="1:7">
      <c r="A2086" s="51" t="s">
        <v>1167</v>
      </c>
      <c r="B2086" s="51" t="s">
        <v>1163</v>
      </c>
      <c r="C2086" s="51" t="s">
        <v>360</v>
      </c>
      <c r="D2086" s="52">
        <v>100435</v>
      </c>
      <c r="E2086" s="52">
        <v>1670944</v>
      </c>
      <c r="F2086" s="53">
        <v>158513</v>
      </c>
      <c r="G2086" s="54">
        <v>9.4864339999999991</v>
      </c>
    </row>
    <row r="2087" spans="1:7">
      <c r="A2087" s="51" t="s">
        <v>1168</v>
      </c>
      <c r="B2087" s="51" t="s">
        <v>1163</v>
      </c>
      <c r="C2087" s="51" t="s">
        <v>363</v>
      </c>
      <c r="D2087" s="52">
        <v>13348</v>
      </c>
      <c r="E2087" s="52">
        <v>374819</v>
      </c>
      <c r="F2087" s="53">
        <v>35831.4</v>
      </c>
      <c r="G2087" s="54">
        <v>9.5596540999999995</v>
      </c>
    </row>
    <row r="2088" spans="1:7">
      <c r="A2088" s="51" t="s">
        <v>1169</v>
      </c>
      <c r="B2088" s="51" t="s">
        <v>1163</v>
      </c>
      <c r="C2088" s="51" t="s">
        <v>363</v>
      </c>
      <c r="D2088" s="52">
        <v>29208</v>
      </c>
      <c r="E2088" s="52">
        <v>395366</v>
      </c>
      <c r="F2088" s="53">
        <v>50805</v>
      </c>
      <c r="G2088" s="54">
        <v>12.850118999999999</v>
      </c>
    </row>
    <row r="2089" spans="1:7">
      <c r="A2089" s="51" t="s">
        <v>1170</v>
      </c>
      <c r="B2089" s="51" t="s">
        <v>1163</v>
      </c>
      <c r="C2089" s="51" t="s">
        <v>363</v>
      </c>
      <c r="D2089" s="52">
        <v>28897</v>
      </c>
      <c r="E2089" s="52">
        <v>270907</v>
      </c>
      <c r="F2089" s="53">
        <v>46809.8</v>
      </c>
      <c r="G2089" s="54">
        <v>17.278918999999998</v>
      </c>
    </row>
    <row r="2090" spans="1:7">
      <c r="A2090" s="51" t="s">
        <v>1171</v>
      </c>
      <c r="B2090" s="51" t="s">
        <v>1163</v>
      </c>
      <c r="C2090" s="51" t="s">
        <v>363</v>
      </c>
      <c r="D2090" s="52">
        <v>11157</v>
      </c>
      <c r="E2090" s="52">
        <v>776856</v>
      </c>
      <c r="F2090" s="53">
        <v>54652</v>
      </c>
      <c r="G2090" s="54">
        <v>7.0350232000000004</v>
      </c>
    </row>
    <row r="2091" spans="1:7">
      <c r="A2091" s="51" t="s">
        <v>1172</v>
      </c>
      <c r="B2091" s="51" t="s">
        <v>1163</v>
      </c>
      <c r="C2091" s="51" t="s">
        <v>365</v>
      </c>
      <c r="D2091" s="52">
        <v>8652</v>
      </c>
      <c r="E2091" s="52">
        <v>558600</v>
      </c>
      <c r="F2091" s="53">
        <v>39316.699999999997</v>
      </c>
      <c r="G2091" s="54">
        <v>7.0384354</v>
      </c>
    </row>
    <row r="2092" spans="1:7">
      <c r="A2092" s="51" t="s">
        <v>1963</v>
      </c>
      <c r="B2092" s="51" t="s">
        <v>1163</v>
      </c>
      <c r="C2092" s="51" t="s">
        <v>363</v>
      </c>
      <c r="D2092" s="52">
        <v>11106</v>
      </c>
      <c r="E2092" s="52">
        <v>75283</v>
      </c>
      <c r="F2092" s="53">
        <v>12616.2</v>
      </c>
      <c r="G2092" s="54">
        <v>16.758365000000001</v>
      </c>
    </row>
    <row r="2093" spans="1:7">
      <c r="A2093" s="51" t="s">
        <v>469</v>
      </c>
      <c r="B2093" s="51" t="s">
        <v>1163</v>
      </c>
      <c r="C2093" s="51" t="s">
        <v>352</v>
      </c>
      <c r="D2093" s="52">
        <v>10653</v>
      </c>
      <c r="E2093" s="52">
        <v>133988</v>
      </c>
      <c r="F2093" s="53">
        <v>17832</v>
      </c>
      <c r="G2093" s="54">
        <v>13.308655</v>
      </c>
    </row>
    <row r="2094" spans="1:7">
      <c r="A2094" s="51" t="s">
        <v>470</v>
      </c>
      <c r="B2094" s="51" t="s">
        <v>1163</v>
      </c>
      <c r="C2094" s="51" t="s">
        <v>363</v>
      </c>
      <c r="D2094" s="52">
        <v>1569</v>
      </c>
      <c r="E2094" s="52">
        <v>10782</v>
      </c>
      <c r="F2094" s="53">
        <v>1331.9</v>
      </c>
      <c r="G2094" s="54">
        <v>12.352995999999999</v>
      </c>
    </row>
    <row r="2095" spans="1:7">
      <c r="A2095" s="51" t="s">
        <v>1964</v>
      </c>
      <c r="B2095" s="51" t="s">
        <v>1163</v>
      </c>
      <c r="C2095" s="51" t="s">
        <v>363</v>
      </c>
      <c r="D2095" s="52">
        <v>3030</v>
      </c>
      <c r="E2095" s="52">
        <v>25928</v>
      </c>
      <c r="F2095" s="53">
        <v>4539.6000000000004</v>
      </c>
      <c r="G2095" s="54">
        <v>17.508485</v>
      </c>
    </row>
    <row r="2096" spans="1:7">
      <c r="A2096" s="51" t="s">
        <v>1173</v>
      </c>
      <c r="B2096" s="51" t="s">
        <v>1163</v>
      </c>
      <c r="C2096" s="51" t="s">
        <v>363</v>
      </c>
      <c r="D2096" s="52">
        <v>19606</v>
      </c>
      <c r="E2096" s="52">
        <v>183980</v>
      </c>
      <c r="F2096" s="53">
        <v>31410</v>
      </c>
      <c r="G2096" s="54">
        <v>17.072507999999999</v>
      </c>
    </row>
    <row r="2097" spans="1:7">
      <c r="A2097" s="51" t="s">
        <v>1174</v>
      </c>
      <c r="B2097" s="51" t="s">
        <v>1163</v>
      </c>
      <c r="C2097" s="51" t="s">
        <v>360</v>
      </c>
      <c r="D2097" s="52">
        <v>530259</v>
      </c>
      <c r="E2097" s="52">
        <v>9013639</v>
      </c>
      <c r="F2097" s="53">
        <v>940548.7</v>
      </c>
      <c r="G2097" s="54">
        <v>10.434728</v>
      </c>
    </row>
    <row r="2098" spans="1:7">
      <c r="A2098" s="51" t="s">
        <v>1965</v>
      </c>
      <c r="B2098" s="51" t="s">
        <v>1163</v>
      </c>
      <c r="C2098" s="51" t="s">
        <v>365</v>
      </c>
      <c r="D2098" s="52">
        <v>4293</v>
      </c>
      <c r="E2098" s="52">
        <v>44000</v>
      </c>
      <c r="F2098" s="53">
        <v>6016</v>
      </c>
      <c r="G2098" s="54">
        <v>13.672727</v>
      </c>
    </row>
    <row r="2099" spans="1:7">
      <c r="A2099" s="51" t="s">
        <v>1175</v>
      </c>
      <c r="B2099" s="51" t="s">
        <v>1163</v>
      </c>
      <c r="C2099" s="51" t="s">
        <v>363</v>
      </c>
      <c r="D2099" s="52">
        <v>322</v>
      </c>
      <c r="E2099" s="52">
        <v>2412</v>
      </c>
      <c r="F2099" s="53">
        <v>376.3</v>
      </c>
      <c r="G2099" s="54">
        <v>15.601160999999999</v>
      </c>
    </row>
    <row r="2100" spans="1:7">
      <c r="A2100" s="51" t="s">
        <v>1176</v>
      </c>
      <c r="B2100" s="51" t="s">
        <v>1163</v>
      </c>
      <c r="C2100" s="51" t="s">
        <v>363</v>
      </c>
      <c r="D2100" s="52">
        <v>6064</v>
      </c>
      <c r="E2100" s="52">
        <v>159519</v>
      </c>
      <c r="F2100" s="53">
        <v>16308</v>
      </c>
      <c r="G2100" s="54">
        <v>10.223234</v>
      </c>
    </row>
    <row r="2101" spans="1:7">
      <c r="A2101" s="51" t="s">
        <v>1966</v>
      </c>
      <c r="B2101" s="51" t="s">
        <v>1163</v>
      </c>
      <c r="C2101" s="51" t="s">
        <v>363</v>
      </c>
      <c r="D2101" s="52">
        <v>4233</v>
      </c>
      <c r="E2101" s="52">
        <v>40583</v>
      </c>
      <c r="F2101" s="53">
        <v>7233</v>
      </c>
      <c r="G2101" s="54">
        <v>17.822734000000001</v>
      </c>
    </row>
    <row r="2102" spans="1:7">
      <c r="A2102" s="51" t="s">
        <v>1967</v>
      </c>
      <c r="B2102" s="51" t="s">
        <v>1163</v>
      </c>
      <c r="C2102" s="51" t="s">
        <v>363</v>
      </c>
      <c r="D2102" s="52">
        <v>12791</v>
      </c>
      <c r="E2102" s="52">
        <v>179446</v>
      </c>
      <c r="F2102" s="53">
        <v>24942</v>
      </c>
      <c r="G2102" s="54">
        <v>13.899445999999999</v>
      </c>
    </row>
    <row r="2103" spans="1:7">
      <c r="A2103" s="51" t="s">
        <v>472</v>
      </c>
      <c r="B2103" s="51" t="s">
        <v>1163</v>
      </c>
      <c r="C2103" s="51" t="s">
        <v>457</v>
      </c>
      <c r="D2103" s="52">
        <v>1121</v>
      </c>
      <c r="E2103" s="52">
        <v>14339</v>
      </c>
      <c r="F2103" s="53">
        <v>1407</v>
      </c>
      <c r="G2103" s="54">
        <v>9.8123997000000003</v>
      </c>
    </row>
    <row r="2104" spans="1:7">
      <c r="A2104" s="51" t="s">
        <v>546</v>
      </c>
      <c r="B2104" s="51" t="s">
        <v>1163</v>
      </c>
      <c r="C2104" s="51" t="s">
        <v>363</v>
      </c>
      <c r="D2104" s="52">
        <v>2266</v>
      </c>
      <c r="E2104" s="52">
        <v>398279</v>
      </c>
      <c r="F2104" s="53">
        <v>32751.200000000001</v>
      </c>
      <c r="G2104" s="54">
        <v>8.2231801999999998</v>
      </c>
    </row>
    <row r="2105" spans="1:7">
      <c r="A2105" s="51" t="s">
        <v>1177</v>
      </c>
      <c r="B2105" s="51" t="s">
        <v>1163</v>
      </c>
      <c r="C2105" s="51" t="s">
        <v>360</v>
      </c>
      <c r="D2105" s="52">
        <v>123109</v>
      </c>
      <c r="E2105" s="52">
        <v>7003861</v>
      </c>
      <c r="F2105" s="53">
        <v>428369.3</v>
      </c>
      <c r="G2105" s="54">
        <v>6.1161878999999999</v>
      </c>
    </row>
    <row r="2106" spans="1:7">
      <c r="A2106" s="51" t="s">
        <v>1178</v>
      </c>
      <c r="B2106" s="51" t="s">
        <v>1163</v>
      </c>
      <c r="C2106" s="51" t="s">
        <v>363</v>
      </c>
      <c r="D2106" s="52">
        <v>3036</v>
      </c>
      <c r="E2106" s="52">
        <v>245795</v>
      </c>
      <c r="F2106" s="53">
        <v>20537</v>
      </c>
      <c r="G2106" s="54">
        <v>8.3553367999999999</v>
      </c>
    </row>
    <row r="2107" spans="1:7">
      <c r="A2107" s="51" t="s">
        <v>476</v>
      </c>
      <c r="B2107" s="51" t="s">
        <v>1163</v>
      </c>
      <c r="C2107" s="51" t="s">
        <v>457</v>
      </c>
      <c r="D2107" s="52">
        <v>838</v>
      </c>
      <c r="E2107" s="52">
        <v>7902</v>
      </c>
      <c r="F2107" s="53">
        <v>1322.5</v>
      </c>
      <c r="G2107" s="54">
        <v>16.736269</v>
      </c>
    </row>
    <row r="2108" spans="1:7">
      <c r="A2108" s="51" t="s">
        <v>477</v>
      </c>
      <c r="B2108" s="51" t="s">
        <v>1163</v>
      </c>
      <c r="C2108" s="51" t="s">
        <v>457</v>
      </c>
      <c r="D2108" s="52">
        <v>562</v>
      </c>
      <c r="E2108" s="52">
        <v>4138</v>
      </c>
      <c r="F2108" s="53">
        <v>658</v>
      </c>
      <c r="G2108" s="54">
        <v>15.901401999999999</v>
      </c>
    </row>
    <row r="2109" spans="1:7">
      <c r="A2109" s="51" t="s">
        <v>1968</v>
      </c>
      <c r="B2109" s="51" t="s">
        <v>1163</v>
      </c>
      <c r="C2109" s="51" t="s">
        <v>365</v>
      </c>
      <c r="D2109" s="52">
        <v>698</v>
      </c>
      <c r="E2109" s="52">
        <v>4407</v>
      </c>
      <c r="F2109" s="53">
        <v>777.8</v>
      </c>
      <c r="G2109" s="54">
        <v>17.649194000000001</v>
      </c>
    </row>
    <row r="2110" spans="1:7">
      <c r="A2110" s="51" t="s">
        <v>547</v>
      </c>
      <c r="B2110" s="51" t="s">
        <v>1163</v>
      </c>
      <c r="C2110" s="51" t="s">
        <v>363</v>
      </c>
      <c r="D2110" s="52">
        <v>7</v>
      </c>
      <c r="E2110" s="52">
        <v>21</v>
      </c>
      <c r="F2110" s="53">
        <v>4.0999999999999996</v>
      </c>
      <c r="G2110" s="54">
        <v>19.523810000000001</v>
      </c>
    </row>
    <row r="2111" spans="1:7">
      <c r="A2111" s="51" t="s">
        <v>483</v>
      </c>
      <c r="B2111" s="51" t="s">
        <v>1163</v>
      </c>
      <c r="C2111" s="51" t="s">
        <v>457</v>
      </c>
      <c r="D2111" s="52">
        <v>2349</v>
      </c>
      <c r="E2111" s="52">
        <v>21202</v>
      </c>
      <c r="F2111" s="53">
        <v>2334.3000000000002</v>
      </c>
      <c r="G2111" s="54">
        <v>11.00981</v>
      </c>
    </row>
    <row r="2112" spans="1:7">
      <c r="A2112" s="51" t="s">
        <v>484</v>
      </c>
      <c r="B2112" s="51" t="s">
        <v>1163</v>
      </c>
      <c r="C2112" s="51" t="s">
        <v>420</v>
      </c>
      <c r="D2112" s="52">
        <v>5</v>
      </c>
      <c r="E2112" s="52">
        <v>180152</v>
      </c>
      <c r="F2112" s="53">
        <v>4813.8999999999996</v>
      </c>
      <c r="G2112" s="54">
        <v>2.6721324000000002</v>
      </c>
    </row>
    <row r="2113" spans="1:7">
      <c r="A2113" s="51" t="s">
        <v>1969</v>
      </c>
      <c r="B2113" s="51" t="s">
        <v>1180</v>
      </c>
      <c r="C2113" s="51" t="s">
        <v>460</v>
      </c>
      <c r="D2113" s="52">
        <v>284</v>
      </c>
      <c r="E2113" s="52">
        <v>23041</v>
      </c>
      <c r="F2113" s="53">
        <v>2724.7</v>
      </c>
      <c r="G2113" s="54">
        <v>11.825442000000001</v>
      </c>
    </row>
    <row r="2114" spans="1:7">
      <c r="A2114" s="51" t="s">
        <v>1970</v>
      </c>
      <c r="B2114" s="51" t="s">
        <v>1180</v>
      </c>
      <c r="C2114" s="51" t="s">
        <v>460</v>
      </c>
      <c r="D2114" s="52">
        <v>736</v>
      </c>
      <c r="E2114" s="52">
        <v>13742</v>
      </c>
      <c r="F2114" s="53">
        <v>1585.4</v>
      </c>
      <c r="G2114" s="54">
        <v>11.536894</v>
      </c>
    </row>
    <row r="2115" spans="1:7">
      <c r="A2115" s="51" t="s">
        <v>1179</v>
      </c>
      <c r="B2115" s="51" t="s">
        <v>1180</v>
      </c>
      <c r="C2115" s="51" t="s">
        <v>365</v>
      </c>
      <c r="D2115" s="52">
        <v>8066</v>
      </c>
      <c r="E2115" s="52">
        <v>151086</v>
      </c>
      <c r="F2115" s="53">
        <v>16094</v>
      </c>
      <c r="G2115" s="54">
        <v>10.652210999999999</v>
      </c>
    </row>
    <row r="2116" spans="1:7">
      <c r="A2116" s="51" t="s">
        <v>1971</v>
      </c>
      <c r="B2116" s="51" t="s">
        <v>1180</v>
      </c>
      <c r="C2116" s="51" t="s">
        <v>365</v>
      </c>
      <c r="D2116" s="52">
        <v>4896</v>
      </c>
      <c r="E2116" s="52">
        <v>87171</v>
      </c>
      <c r="F2116" s="53">
        <v>11159.7</v>
      </c>
      <c r="G2116" s="54">
        <v>12.802079000000001</v>
      </c>
    </row>
    <row r="2117" spans="1:7">
      <c r="A2117" s="51" t="s">
        <v>1972</v>
      </c>
      <c r="B2117" s="51" t="s">
        <v>1180</v>
      </c>
      <c r="C2117" s="51" t="s">
        <v>365</v>
      </c>
      <c r="D2117" s="52">
        <v>444</v>
      </c>
      <c r="E2117" s="52">
        <v>6795</v>
      </c>
      <c r="F2117" s="53">
        <v>689</v>
      </c>
      <c r="G2117" s="54">
        <v>10.139809</v>
      </c>
    </row>
    <row r="2118" spans="1:7">
      <c r="A2118" s="51" t="s">
        <v>1181</v>
      </c>
      <c r="B2118" s="51" t="s">
        <v>1180</v>
      </c>
      <c r="C2118" s="51" t="s">
        <v>352</v>
      </c>
      <c r="D2118" s="52">
        <v>6</v>
      </c>
      <c r="E2118" s="52">
        <v>618564</v>
      </c>
      <c r="F2118" s="53">
        <v>16802</v>
      </c>
      <c r="G2118" s="54">
        <v>2.7162913</v>
      </c>
    </row>
    <row r="2119" spans="1:7">
      <c r="A2119" s="51" t="s">
        <v>464</v>
      </c>
      <c r="B2119" s="51" t="s">
        <v>1180</v>
      </c>
      <c r="C2119" s="51" t="s">
        <v>457</v>
      </c>
      <c r="D2119" s="52">
        <v>49</v>
      </c>
      <c r="E2119" s="52">
        <v>360</v>
      </c>
      <c r="F2119" s="53">
        <v>44</v>
      </c>
      <c r="G2119" s="54">
        <v>12.222222</v>
      </c>
    </row>
    <row r="2120" spans="1:7">
      <c r="A2120" s="51" t="s">
        <v>465</v>
      </c>
      <c r="B2120" s="51" t="s">
        <v>1180</v>
      </c>
      <c r="C2120" s="51" t="s">
        <v>457</v>
      </c>
      <c r="D2120" s="52">
        <v>2</v>
      </c>
      <c r="E2120" s="52">
        <v>7847</v>
      </c>
      <c r="F2120" s="53">
        <v>113.6</v>
      </c>
      <c r="G2120" s="54">
        <v>1.4476869999999999</v>
      </c>
    </row>
    <row r="2121" spans="1:7">
      <c r="A2121" s="51" t="s">
        <v>1973</v>
      </c>
      <c r="B2121" s="51" t="s">
        <v>1180</v>
      </c>
      <c r="C2121" s="51" t="s">
        <v>363</v>
      </c>
      <c r="D2121" s="52">
        <v>1353</v>
      </c>
      <c r="E2121" s="52">
        <v>101324</v>
      </c>
      <c r="F2121" s="53">
        <v>6400.4</v>
      </c>
      <c r="G2121" s="54">
        <v>6.3167660000000003</v>
      </c>
    </row>
    <row r="2122" spans="1:7">
      <c r="A2122" s="51" t="s">
        <v>1974</v>
      </c>
      <c r="B2122" s="51" t="s">
        <v>1180</v>
      </c>
      <c r="C2122" s="51" t="s">
        <v>460</v>
      </c>
      <c r="D2122" s="52">
        <v>1817</v>
      </c>
      <c r="E2122" s="52">
        <v>45241</v>
      </c>
      <c r="F2122" s="53">
        <v>3571</v>
      </c>
      <c r="G2122" s="54">
        <v>7.8932826</v>
      </c>
    </row>
    <row r="2123" spans="1:7">
      <c r="A2123" s="51" t="s">
        <v>1182</v>
      </c>
      <c r="B2123" s="51" t="s">
        <v>1180</v>
      </c>
      <c r="C2123" s="51" t="s">
        <v>363</v>
      </c>
      <c r="D2123" s="52">
        <v>7147</v>
      </c>
      <c r="E2123" s="52">
        <v>548837</v>
      </c>
      <c r="F2123" s="53">
        <v>36589.300000000003</v>
      </c>
      <c r="G2123" s="54">
        <v>6.6666970000000001</v>
      </c>
    </row>
    <row r="2124" spans="1:7">
      <c r="A2124" s="51" t="s">
        <v>1183</v>
      </c>
      <c r="B2124" s="51" t="s">
        <v>1180</v>
      </c>
      <c r="C2124" s="51" t="s">
        <v>360</v>
      </c>
      <c r="D2124" s="52">
        <v>951035</v>
      </c>
      <c r="E2124" s="52">
        <v>19505109</v>
      </c>
      <c r="F2124" s="53">
        <v>2039899</v>
      </c>
      <c r="G2124" s="54">
        <v>10.45828</v>
      </c>
    </row>
    <row r="2125" spans="1:7">
      <c r="A2125" s="51" t="s">
        <v>1184</v>
      </c>
      <c r="B2125" s="51" t="s">
        <v>1180</v>
      </c>
      <c r="C2125" s="51" t="s">
        <v>460</v>
      </c>
      <c r="D2125" s="52">
        <v>16145</v>
      </c>
      <c r="E2125" s="52">
        <v>397504</v>
      </c>
      <c r="F2125" s="53">
        <v>37906</v>
      </c>
      <c r="G2125" s="54">
        <v>9.5360046999999994</v>
      </c>
    </row>
    <row r="2126" spans="1:7">
      <c r="A2126" s="51" t="s">
        <v>1975</v>
      </c>
      <c r="B2126" s="51" t="s">
        <v>1180</v>
      </c>
      <c r="C2126" s="51" t="s">
        <v>363</v>
      </c>
      <c r="D2126" s="52">
        <v>413</v>
      </c>
      <c r="E2126" s="52">
        <v>4580</v>
      </c>
      <c r="F2126" s="53">
        <v>822</v>
      </c>
      <c r="G2126" s="54">
        <v>17.947597999999999</v>
      </c>
    </row>
    <row r="2127" spans="1:7">
      <c r="A2127" s="51" t="s">
        <v>703</v>
      </c>
      <c r="B2127" s="51" t="s">
        <v>1180</v>
      </c>
      <c r="C2127" s="51" t="s">
        <v>363</v>
      </c>
      <c r="D2127" s="52">
        <v>1771</v>
      </c>
      <c r="E2127" s="52">
        <v>50426</v>
      </c>
      <c r="F2127" s="53">
        <v>3840</v>
      </c>
      <c r="G2127" s="54">
        <v>7.6151191999999996</v>
      </c>
    </row>
    <row r="2128" spans="1:7">
      <c r="A2128" s="51" t="s">
        <v>1185</v>
      </c>
      <c r="B2128" s="51" t="s">
        <v>1180</v>
      </c>
      <c r="C2128" s="51" t="s">
        <v>360</v>
      </c>
      <c r="D2128" s="52">
        <v>352366</v>
      </c>
      <c r="E2128" s="52">
        <v>9195752</v>
      </c>
      <c r="F2128" s="53">
        <v>726943.3</v>
      </c>
      <c r="G2128" s="54">
        <v>7.9052078000000003</v>
      </c>
    </row>
    <row r="2129" spans="1:7">
      <c r="A2129" s="51" t="s">
        <v>472</v>
      </c>
      <c r="B2129" s="51" t="s">
        <v>1180</v>
      </c>
      <c r="C2129" s="51" t="s">
        <v>457</v>
      </c>
      <c r="D2129" s="52">
        <v>12384</v>
      </c>
      <c r="E2129" s="52">
        <v>125106</v>
      </c>
      <c r="F2129" s="53">
        <v>14102</v>
      </c>
      <c r="G2129" s="54">
        <v>11.272041</v>
      </c>
    </row>
    <row r="2130" spans="1:7">
      <c r="A2130" s="51" t="s">
        <v>473</v>
      </c>
      <c r="B2130" s="51" t="s">
        <v>1180</v>
      </c>
      <c r="C2130" s="51" t="s">
        <v>457</v>
      </c>
      <c r="D2130" s="52">
        <v>93</v>
      </c>
      <c r="E2130" s="52">
        <v>1021</v>
      </c>
      <c r="F2130" s="53">
        <v>136.19999999999999</v>
      </c>
      <c r="G2130" s="54">
        <v>13.339862999999999</v>
      </c>
    </row>
    <row r="2131" spans="1:7">
      <c r="A2131" s="51" t="s">
        <v>1955</v>
      </c>
      <c r="B2131" s="51" t="s">
        <v>1180</v>
      </c>
      <c r="C2131" s="51" t="s">
        <v>457</v>
      </c>
      <c r="D2131" s="52">
        <v>10</v>
      </c>
      <c r="E2131" s="52">
        <v>273</v>
      </c>
      <c r="F2131" s="53">
        <v>21.7</v>
      </c>
      <c r="G2131" s="54">
        <v>7.9487179000000001</v>
      </c>
    </row>
    <row r="2132" spans="1:7">
      <c r="A2132" s="51" t="s">
        <v>475</v>
      </c>
      <c r="B2132" s="51" t="s">
        <v>1180</v>
      </c>
      <c r="C2132" s="51" t="s">
        <v>457</v>
      </c>
      <c r="D2132" s="52">
        <v>594</v>
      </c>
      <c r="E2132" s="52">
        <v>7888</v>
      </c>
      <c r="F2132" s="53">
        <v>935.5</v>
      </c>
      <c r="G2132" s="54">
        <v>11.859787000000001</v>
      </c>
    </row>
    <row r="2133" spans="1:7">
      <c r="A2133" s="51" t="s">
        <v>476</v>
      </c>
      <c r="B2133" s="51" t="s">
        <v>1180</v>
      </c>
      <c r="C2133" s="51" t="s">
        <v>457</v>
      </c>
      <c r="D2133" s="52">
        <v>2385</v>
      </c>
      <c r="E2133" s="52">
        <v>23176</v>
      </c>
      <c r="F2133" s="53">
        <v>3643.8</v>
      </c>
      <c r="G2133" s="54">
        <v>15.722299</v>
      </c>
    </row>
    <row r="2134" spans="1:7">
      <c r="A2134" s="51" t="s">
        <v>477</v>
      </c>
      <c r="B2134" s="51" t="s">
        <v>1180</v>
      </c>
      <c r="C2134" s="51" t="s">
        <v>457</v>
      </c>
      <c r="D2134" s="52">
        <v>6805</v>
      </c>
      <c r="E2134" s="52">
        <v>67529</v>
      </c>
      <c r="F2134" s="53">
        <v>8976</v>
      </c>
      <c r="G2134" s="54">
        <v>13.292066999999999</v>
      </c>
    </row>
    <row r="2135" spans="1:7">
      <c r="A2135" s="51" t="s">
        <v>516</v>
      </c>
      <c r="B2135" s="51" t="s">
        <v>1180</v>
      </c>
      <c r="C2135" s="51" t="s">
        <v>363</v>
      </c>
      <c r="D2135" s="52">
        <v>10</v>
      </c>
      <c r="E2135" s="52">
        <v>118</v>
      </c>
      <c r="F2135" s="53">
        <v>11.8</v>
      </c>
      <c r="G2135" s="54">
        <v>10</v>
      </c>
    </row>
    <row r="2136" spans="1:7">
      <c r="A2136" s="51" t="s">
        <v>518</v>
      </c>
      <c r="B2136" s="51" t="s">
        <v>1180</v>
      </c>
      <c r="C2136" s="51" t="s">
        <v>363</v>
      </c>
      <c r="D2136" s="52">
        <v>23021</v>
      </c>
      <c r="E2136" s="52">
        <v>544892</v>
      </c>
      <c r="F2136" s="53">
        <v>63886.1</v>
      </c>
      <c r="G2136" s="54">
        <v>11.724544</v>
      </c>
    </row>
    <row r="2137" spans="1:7">
      <c r="A2137" s="51" t="s">
        <v>483</v>
      </c>
      <c r="B2137" s="51" t="s">
        <v>1180</v>
      </c>
      <c r="C2137" s="51" t="s">
        <v>457</v>
      </c>
      <c r="D2137" s="52">
        <v>2855</v>
      </c>
      <c r="E2137" s="52">
        <v>26395</v>
      </c>
      <c r="F2137" s="53">
        <v>2963.3</v>
      </c>
      <c r="G2137" s="54">
        <v>11.226747</v>
      </c>
    </row>
    <row r="2138" spans="1:7">
      <c r="A2138" s="51" t="s">
        <v>484</v>
      </c>
      <c r="B2138" s="51" t="s">
        <v>1180</v>
      </c>
      <c r="C2138" s="51" t="s">
        <v>420</v>
      </c>
      <c r="D2138" s="52">
        <v>3</v>
      </c>
      <c r="E2138" s="52">
        <v>26812</v>
      </c>
      <c r="F2138" s="53">
        <v>344.7</v>
      </c>
      <c r="G2138" s="54">
        <v>1.2856183999999999</v>
      </c>
    </row>
    <row r="2139" spans="1:7">
      <c r="A2139" s="51" t="s">
        <v>1186</v>
      </c>
      <c r="B2139" s="51" t="s">
        <v>1180</v>
      </c>
      <c r="C2139" s="51" t="s">
        <v>363</v>
      </c>
      <c r="D2139" s="52">
        <v>5567</v>
      </c>
      <c r="E2139" s="52">
        <v>736525</v>
      </c>
      <c r="F2139" s="53">
        <v>40472</v>
      </c>
      <c r="G2139" s="54">
        <v>5.4949934000000002</v>
      </c>
    </row>
    <row r="2140" spans="1:7">
      <c r="A2140" s="51" t="s">
        <v>1976</v>
      </c>
      <c r="B2140" s="51" t="s">
        <v>1188</v>
      </c>
      <c r="C2140" s="51" t="s">
        <v>365</v>
      </c>
      <c r="D2140" s="52">
        <v>4392</v>
      </c>
      <c r="E2140" s="52">
        <v>80823</v>
      </c>
      <c r="F2140" s="53">
        <v>4646</v>
      </c>
      <c r="G2140" s="54">
        <v>5.7483636999999996</v>
      </c>
    </row>
    <row r="2141" spans="1:7">
      <c r="A2141" s="51" t="s">
        <v>1187</v>
      </c>
      <c r="B2141" s="51" t="s">
        <v>1188</v>
      </c>
      <c r="C2141" s="51" t="s">
        <v>360</v>
      </c>
      <c r="D2141" s="52">
        <v>258976</v>
      </c>
      <c r="E2141" s="52">
        <v>2595474</v>
      </c>
      <c r="F2141" s="53">
        <v>408450</v>
      </c>
      <c r="G2141" s="54">
        <v>15.73701</v>
      </c>
    </row>
    <row r="2142" spans="1:7">
      <c r="A2142" s="51" t="s">
        <v>1189</v>
      </c>
      <c r="B2142" s="51" t="s">
        <v>1188</v>
      </c>
      <c r="C2142" s="51" t="s">
        <v>365</v>
      </c>
      <c r="D2142" s="52">
        <v>10162</v>
      </c>
      <c r="E2142" s="52">
        <v>535292</v>
      </c>
      <c r="F2142" s="53">
        <v>20500</v>
      </c>
      <c r="G2142" s="54">
        <v>3.8296855000000001</v>
      </c>
    </row>
    <row r="2143" spans="1:7">
      <c r="A2143" s="51" t="s">
        <v>1977</v>
      </c>
      <c r="B2143" s="51" t="s">
        <v>1188</v>
      </c>
      <c r="C2143" s="51" t="s">
        <v>365</v>
      </c>
      <c r="D2143" s="52">
        <v>3678</v>
      </c>
      <c r="E2143" s="52">
        <v>115254</v>
      </c>
      <c r="F2143" s="53">
        <v>5857</v>
      </c>
      <c r="G2143" s="54">
        <v>5.0818193000000003</v>
      </c>
    </row>
    <row r="2144" spans="1:7">
      <c r="A2144" s="51" t="s">
        <v>1978</v>
      </c>
      <c r="B2144" s="51" t="s">
        <v>1188</v>
      </c>
      <c r="C2144" s="51" t="s">
        <v>365</v>
      </c>
      <c r="D2144" s="52">
        <v>1876</v>
      </c>
      <c r="E2144" s="52">
        <v>54626</v>
      </c>
      <c r="F2144" s="53">
        <v>3000</v>
      </c>
      <c r="G2144" s="54">
        <v>5.4918902999999997</v>
      </c>
    </row>
    <row r="2145" spans="1:7">
      <c r="A2145" s="51" t="s">
        <v>1190</v>
      </c>
      <c r="B2145" s="51" t="s">
        <v>1188</v>
      </c>
      <c r="C2145" s="51" t="s">
        <v>360</v>
      </c>
      <c r="D2145" s="52">
        <v>2773146</v>
      </c>
      <c r="E2145" s="52">
        <v>20579341</v>
      </c>
      <c r="F2145" s="53">
        <v>4544819</v>
      </c>
      <c r="G2145" s="54">
        <v>22.084375999999999</v>
      </c>
    </row>
    <row r="2146" spans="1:7">
      <c r="A2146" s="51" t="s">
        <v>1979</v>
      </c>
      <c r="B2146" s="51" t="s">
        <v>1188</v>
      </c>
      <c r="C2146" s="51" t="s">
        <v>363</v>
      </c>
      <c r="D2146" s="52">
        <v>5372</v>
      </c>
      <c r="E2146" s="52">
        <v>76876</v>
      </c>
      <c r="F2146" s="53">
        <v>8444</v>
      </c>
      <c r="G2146" s="54">
        <v>10.983922</v>
      </c>
    </row>
    <row r="2147" spans="1:7">
      <c r="A2147" s="51" t="s">
        <v>1191</v>
      </c>
      <c r="B2147" s="51" t="s">
        <v>1188</v>
      </c>
      <c r="C2147" s="51" t="s">
        <v>360</v>
      </c>
      <c r="D2147" s="52">
        <v>762</v>
      </c>
      <c r="E2147" s="52">
        <v>6155</v>
      </c>
      <c r="F2147" s="53">
        <v>1868</v>
      </c>
      <c r="G2147" s="54">
        <v>30.349309999999999</v>
      </c>
    </row>
    <row r="2148" spans="1:7">
      <c r="A2148" s="51" t="s">
        <v>464</v>
      </c>
      <c r="B2148" s="51" t="s">
        <v>1188</v>
      </c>
      <c r="C2148" s="51" t="s">
        <v>457</v>
      </c>
      <c r="D2148" s="52">
        <v>276</v>
      </c>
      <c r="E2148" s="52">
        <v>1785</v>
      </c>
      <c r="F2148" s="53">
        <v>273</v>
      </c>
      <c r="G2148" s="54">
        <v>15.294117999999999</v>
      </c>
    </row>
    <row r="2149" spans="1:7">
      <c r="A2149" s="51" t="s">
        <v>465</v>
      </c>
      <c r="B2149" s="51" t="s">
        <v>1188</v>
      </c>
      <c r="C2149" s="51" t="s">
        <v>457</v>
      </c>
      <c r="D2149" s="52">
        <v>2</v>
      </c>
      <c r="E2149" s="52">
        <v>15235</v>
      </c>
      <c r="F2149" s="53">
        <v>1441.6</v>
      </c>
      <c r="G2149" s="54">
        <v>9.4624220999999995</v>
      </c>
    </row>
    <row r="2150" spans="1:7">
      <c r="A2150" s="51" t="s">
        <v>1192</v>
      </c>
      <c r="B2150" s="51" t="s">
        <v>1188</v>
      </c>
      <c r="C2150" s="51" t="s">
        <v>365</v>
      </c>
      <c r="D2150" s="52">
        <v>18971</v>
      </c>
      <c r="E2150" s="52">
        <v>434401</v>
      </c>
      <c r="F2150" s="53">
        <v>35193.9</v>
      </c>
      <c r="G2150" s="54">
        <v>8.1017078999999992</v>
      </c>
    </row>
    <row r="2151" spans="1:7">
      <c r="A2151" s="51" t="s">
        <v>1980</v>
      </c>
      <c r="B2151" s="51" t="s">
        <v>1188</v>
      </c>
      <c r="C2151" s="51" t="s">
        <v>365</v>
      </c>
      <c r="D2151" s="52">
        <v>4839</v>
      </c>
      <c r="E2151" s="52">
        <v>173207</v>
      </c>
      <c r="F2151" s="53">
        <v>9268.2999999999993</v>
      </c>
      <c r="G2151" s="54">
        <v>5.3509962</v>
      </c>
    </row>
    <row r="2152" spans="1:7">
      <c r="A2152" s="51" t="s">
        <v>1193</v>
      </c>
      <c r="B2152" s="51" t="s">
        <v>1188</v>
      </c>
      <c r="C2152" s="51" t="s">
        <v>352</v>
      </c>
      <c r="D2152" s="52">
        <v>1133473</v>
      </c>
      <c r="E2152" s="52">
        <v>17761733</v>
      </c>
      <c r="F2152" s="53">
        <v>3425475.1</v>
      </c>
      <c r="G2152" s="54">
        <v>19.285703000000002</v>
      </c>
    </row>
    <row r="2153" spans="1:7">
      <c r="A2153" s="51" t="s">
        <v>466</v>
      </c>
      <c r="B2153" s="51" t="s">
        <v>1188</v>
      </c>
      <c r="C2153" s="51" t="s">
        <v>457</v>
      </c>
      <c r="D2153" s="52">
        <v>3</v>
      </c>
      <c r="E2153" s="52">
        <v>1024</v>
      </c>
      <c r="F2153" s="53">
        <v>181.6</v>
      </c>
      <c r="G2153" s="54">
        <v>17.734375</v>
      </c>
    </row>
    <row r="2154" spans="1:7">
      <c r="A2154" s="51" t="s">
        <v>1981</v>
      </c>
      <c r="B2154" s="51" t="s">
        <v>1188</v>
      </c>
      <c r="C2154" s="51" t="s">
        <v>365</v>
      </c>
      <c r="D2154" s="52">
        <v>1324</v>
      </c>
      <c r="E2154" s="52">
        <v>21264</v>
      </c>
      <c r="F2154" s="53">
        <v>836</v>
      </c>
      <c r="G2154" s="54">
        <v>3.9315275000000001</v>
      </c>
    </row>
    <row r="2155" spans="1:7">
      <c r="A2155" s="51" t="s">
        <v>1194</v>
      </c>
      <c r="B2155" s="51" t="s">
        <v>1188</v>
      </c>
      <c r="C2155" s="51" t="s">
        <v>360</v>
      </c>
      <c r="D2155" s="52">
        <v>728822</v>
      </c>
      <c r="E2155" s="52">
        <v>7299319</v>
      </c>
      <c r="F2155" s="53">
        <v>798555.3</v>
      </c>
      <c r="G2155" s="54">
        <v>10.940134</v>
      </c>
    </row>
    <row r="2156" spans="1:7">
      <c r="A2156" s="51" t="s">
        <v>1195</v>
      </c>
      <c r="B2156" s="51" t="s">
        <v>1188</v>
      </c>
      <c r="C2156" s="51" t="s">
        <v>360</v>
      </c>
      <c r="D2156" s="52">
        <v>1396453</v>
      </c>
      <c r="E2156" s="52">
        <v>14118253</v>
      </c>
      <c r="F2156" s="53">
        <v>1562723.3</v>
      </c>
      <c r="G2156" s="54">
        <v>11.068815000000001</v>
      </c>
    </row>
    <row r="2157" spans="1:7">
      <c r="A2157" s="51" t="s">
        <v>1982</v>
      </c>
      <c r="B2157" s="51" t="s">
        <v>1188</v>
      </c>
      <c r="C2157" s="51" t="s">
        <v>363</v>
      </c>
      <c r="D2157" s="52">
        <v>1860</v>
      </c>
      <c r="E2157" s="52">
        <v>7428</v>
      </c>
      <c r="F2157" s="53">
        <v>1989.5</v>
      </c>
      <c r="G2157" s="54">
        <v>26.783791000000001</v>
      </c>
    </row>
    <row r="2158" spans="1:7">
      <c r="A2158" s="51" t="s">
        <v>1196</v>
      </c>
      <c r="B2158" s="51" t="s">
        <v>1188</v>
      </c>
      <c r="C2158" s="51" t="s">
        <v>360</v>
      </c>
      <c r="D2158" s="52">
        <v>159741</v>
      </c>
      <c r="E2158" s="52">
        <v>1646468</v>
      </c>
      <c r="F2158" s="53">
        <v>278278.7</v>
      </c>
      <c r="G2158" s="54">
        <v>16.901554999999998</v>
      </c>
    </row>
    <row r="2159" spans="1:7">
      <c r="A2159" s="51" t="s">
        <v>1983</v>
      </c>
      <c r="B2159" s="51" t="s">
        <v>1188</v>
      </c>
      <c r="C2159" s="51" t="s">
        <v>363</v>
      </c>
      <c r="D2159" s="52">
        <v>4780</v>
      </c>
      <c r="E2159" s="52">
        <v>52056</v>
      </c>
      <c r="F2159" s="53">
        <v>6399.2</v>
      </c>
      <c r="G2159" s="54">
        <v>12.292915000000001</v>
      </c>
    </row>
    <row r="2160" spans="1:7">
      <c r="A2160" s="51" t="s">
        <v>1197</v>
      </c>
      <c r="B2160" s="51" t="s">
        <v>1188</v>
      </c>
      <c r="C2160" s="51" t="s">
        <v>360</v>
      </c>
      <c r="D2160" s="52">
        <v>3624</v>
      </c>
      <c r="E2160" s="52">
        <v>48206</v>
      </c>
      <c r="F2160" s="53">
        <v>4728</v>
      </c>
      <c r="G2160" s="54">
        <v>9.8079076999999995</v>
      </c>
    </row>
    <row r="2161" spans="1:7">
      <c r="A2161" s="51" t="s">
        <v>1198</v>
      </c>
      <c r="B2161" s="51" t="s">
        <v>1188</v>
      </c>
      <c r="C2161" s="51" t="s">
        <v>360</v>
      </c>
      <c r="D2161" s="52">
        <v>320396</v>
      </c>
      <c r="E2161" s="52">
        <v>2970442</v>
      </c>
      <c r="F2161" s="53">
        <v>371706.7</v>
      </c>
      <c r="G2161" s="54">
        <v>12.513515</v>
      </c>
    </row>
    <row r="2162" spans="1:7">
      <c r="A2162" s="51" t="s">
        <v>472</v>
      </c>
      <c r="B2162" s="51" t="s">
        <v>1188</v>
      </c>
      <c r="C2162" s="51" t="s">
        <v>457</v>
      </c>
      <c r="D2162" s="52">
        <v>17149</v>
      </c>
      <c r="E2162" s="52">
        <v>137969</v>
      </c>
      <c r="F2162" s="53">
        <v>21672.6</v>
      </c>
      <c r="G2162" s="54">
        <v>15.708311</v>
      </c>
    </row>
    <row r="2163" spans="1:7">
      <c r="A2163" s="51" t="s">
        <v>473</v>
      </c>
      <c r="B2163" s="51" t="s">
        <v>1188</v>
      </c>
      <c r="C2163" s="51" t="s">
        <v>457</v>
      </c>
      <c r="D2163" s="52">
        <v>1089</v>
      </c>
      <c r="E2163" s="52">
        <v>7755</v>
      </c>
      <c r="F2163" s="53">
        <v>1331.1</v>
      </c>
      <c r="G2163" s="54">
        <v>17.16441</v>
      </c>
    </row>
    <row r="2164" spans="1:7">
      <c r="A2164" s="51" t="s">
        <v>1984</v>
      </c>
      <c r="B2164" s="51" t="s">
        <v>1188</v>
      </c>
      <c r="C2164" s="51" t="s">
        <v>363</v>
      </c>
      <c r="D2164" s="52">
        <v>6318</v>
      </c>
      <c r="E2164" s="52">
        <v>87989</v>
      </c>
      <c r="F2164" s="53">
        <v>10093</v>
      </c>
      <c r="G2164" s="54">
        <v>11.470751999999999</v>
      </c>
    </row>
    <row r="2165" spans="1:7">
      <c r="A2165" s="51" t="s">
        <v>1956</v>
      </c>
      <c r="B2165" s="51" t="s">
        <v>1188</v>
      </c>
      <c r="C2165" s="51" t="s">
        <v>457</v>
      </c>
      <c r="D2165" s="52">
        <v>28</v>
      </c>
      <c r="E2165" s="52">
        <v>107</v>
      </c>
      <c r="F2165" s="53">
        <v>12</v>
      </c>
      <c r="G2165" s="54">
        <v>11.214953</v>
      </c>
    </row>
    <row r="2166" spans="1:7">
      <c r="A2166" s="51" t="s">
        <v>475</v>
      </c>
      <c r="B2166" s="51" t="s">
        <v>1188</v>
      </c>
      <c r="C2166" s="51" t="s">
        <v>457</v>
      </c>
      <c r="D2166" s="52">
        <v>8123</v>
      </c>
      <c r="E2166" s="52">
        <v>71777</v>
      </c>
      <c r="F2166" s="53">
        <v>12480.6</v>
      </c>
      <c r="G2166" s="54">
        <v>17.388020999999998</v>
      </c>
    </row>
    <row r="2167" spans="1:7">
      <c r="A2167" s="51" t="s">
        <v>476</v>
      </c>
      <c r="B2167" s="51" t="s">
        <v>1188</v>
      </c>
      <c r="C2167" s="51" t="s">
        <v>457</v>
      </c>
      <c r="D2167" s="52">
        <v>3185</v>
      </c>
      <c r="E2167" s="52">
        <v>24180</v>
      </c>
      <c r="F2167" s="53">
        <v>5237.2</v>
      </c>
      <c r="G2167" s="54">
        <v>21.659222</v>
      </c>
    </row>
    <row r="2168" spans="1:7">
      <c r="A2168" s="51" t="s">
        <v>477</v>
      </c>
      <c r="B2168" s="51" t="s">
        <v>1188</v>
      </c>
      <c r="C2168" s="51" t="s">
        <v>457</v>
      </c>
      <c r="D2168" s="52">
        <v>14614</v>
      </c>
      <c r="E2168" s="52">
        <v>94112</v>
      </c>
      <c r="F2168" s="53">
        <v>18911</v>
      </c>
      <c r="G2168" s="54">
        <v>20.094142999999999</v>
      </c>
    </row>
    <row r="2169" spans="1:7">
      <c r="A2169" s="51" t="s">
        <v>478</v>
      </c>
      <c r="B2169" s="51" t="s">
        <v>1188</v>
      </c>
      <c r="C2169" s="51" t="s">
        <v>457</v>
      </c>
      <c r="D2169" s="52">
        <v>6</v>
      </c>
      <c r="E2169" s="52">
        <v>1714</v>
      </c>
      <c r="F2169" s="53">
        <v>219.8</v>
      </c>
      <c r="G2169" s="54">
        <v>12.823804000000001</v>
      </c>
    </row>
    <row r="2170" spans="1:7">
      <c r="A2170" s="51" t="s">
        <v>1199</v>
      </c>
      <c r="B2170" s="51" t="s">
        <v>1188</v>
      </c>
      <c r="C2170" s="51" t="s">
        <v>365</v>
      </c>
      <c r="D2170" s="52">
        <v>9330</v>
      </c>
      <c r="E2170" s="52">
        <v>205857</v>
      </c>
      <c r="F2170" s="53">
        <v>11934.9</v>
      </c>
      <c r="G2170" s="54">
        <v>5.7976653999999996</v>
      </c>
    </row>
    <row r="2171" spans="1:7">
      <c r="A2171" s="51" t="s">
        <v>1985</v>
      </c>
      <c r="B2171" s="51" t="s">
        <v>1188</v>
      </c>
      <c r="C2171" s="51" t="s">
        <v>365</v>
      </c>
      <c r="D2171" s="52">
        <v>1653</v>
      </c>
      <c r="E2171" s="52">
        <v>54769</v>
      </c>
      <c r="F2171" s="53">
        <v>2873</v>
      </c>
      <c r="G2171" s="54">
        <v>5.2456681999999999</v>
      </c>
    </row>
    <row r="2172" spans="1:7">
      <c r="A2172" s="51" t="s">
        <v>1986</v>
      </c>
      <c r="B2172" s="51" t="s">
        <v>1188</v>
      </c>
      <c r="C2172" s="51" t="s">
        <v>365</v>
      </c>
      <c r="D2172" s="52">
        <v>610</v>
      </c>
      <c r="E2172" s="52">
        <v>7071</v>
      </c>
      <c r="F2172" s="53">
        <v>308</v>
      </c>
      <c r="G2172" s="54">
        <v>4.3558195</v>
      </c>
    </row>
    <row r="2173" spans="1:7">
      <c r="A2173" s="51" t="s">
        <v>1987</v>
      </c>
      <c r="B2173" s="51" t="s">
        <v>1188</v>
      </c>
      <c r="C2173" s="51" t="s">
        <v>365</v>
      </c>
      <c r="D2173" s="52">
        <v>723</v>
      </c>
      <c r="E2173" s="52">
        <v>10025</v>
      </c>
      <c r="F2173" s="53">
        <v>694.3</v>
      </c>
      <c r="G2173" s="54">
        <v>6.9256858000000001</v>
      </c>
    </row>
    <row r="2174" spans="1:7">
      <c r="A2174" s="51" t="s">
        <v>1988</v>
      </c>
      <c r="B2174" s="51" t="s">
        <v>1188</v>
      </c>
      <c r="C2174" s="51" t="s">
        <v>365</v>
      </c>
      <c r="D2174" s="52">
        <v>4175</v>
      </c>
      <c r="E2174" s="52">
        <v>164984</v>
      </c>
      <c r="F2174" s="53">
        <v>7890</v>
      </c>
      <c r="G2174" s="54">
        <v>4.7822819000000001</v>
      </c>
    </row>
    <row r="2175" spans="1:7">
      <c r="A2175" s="51" t="s">
        <v>1989</v>
      </c>
      <c r="B2175" s="51" t="s">
        <v>1188</v>
      </c>
      <c r="C2175" s="51" t="s">
        <v>365</v>
      </c>
      <c r="D2175" s="52">
        <v>660</v>
      </c>
      <c r="E2175" s="52">
        <v>34207</v>
      </c>
      <c r="F2175" s="53">
        <v>2368</v>
      </c>
      <c r="G2175" s="54">
        <v>6.9225596999999999</v>
      </c>
    </row>
    <row r="2176" spans="1:7">
      <c r="A2176" s="51" t="s">
        <v>1990</v>
      </c>
      <c r="B2176" s="51" t="s">
        <v>1188</v>
      </c>
      <c r="C2176" s="51" t="s">
        <v>365</v>
      </c>
      <c r="D2176" s="52">
        <v>3434</v>
      </c>
      <c r="E2176" s="52">
        <v>81847</v>
      </c>
      <c r="F2176" s="53">
        <v>4361.3</v>
      </c>
      <c r="G2176" s="54">
        <v>5.3286008999999996</v>
      </c>
    </row>
    <row r="2177" spans="1:7">
      <c r="A2177" s="51" t="s">
        <v>1991</v>
      </c>
      <c r="B2177" s="51" t="s">
        <v>1188</v>
      </c>
      <c r="C2177" s="51" t="s">
        <v>365</v>
      </c>
      <c r="D2177" s="52">
        <v>876</v>
      </c>
      <c r="E2177" s="52">
        <v>15213</v>
      </c>
      <c r="F2177" s="53">
        <v>780.2</v>
      </c>
      <c r="G2177" s="54">
        <v>5.1285084999999997</v>
      </c>
    </row>
    <row r="2178" spans="1:7">
      <c r="A2178" s="51" t="s">
        <v>1992</v>
      </c>
      <c r="B2178" s="51" t="s">
        <v>1188</v>
      </c>
      <c r="C2178" s="51" t="s">
        <v>365</v>
      </c>
      <c r="D2178" s="52">
        <v>630</v>
      </c>
      <c r="E2178" s="52">
        <v>9808</v>
      </c>
      <c r="F2178" s="53">
        <v>582</v>
      </c>
      <c r="G2178" s="54">
        <v>5.9339314999999999</v>
      </c>
    </row>
    <row r="2179" spans="1:7">
      <c r="A2179" s="51" t="s">
        <v>1993</v>
      </c>
      <c r="B2179" s="51" t="s">
        <v>1188</v>
      </c>
      <c r="C2179" s="51" t="s">
        <v>365</v>
      </c>
      <c r="D2179" s="52">
        <v>1084</v>
      </c>
      <c r="E2179" s="52">
        <v>21998</v>
      </c>
      <c r="F2179" s="53">
        <v>1593.2</v>
      </c>
      <c r="G2179" s="54">
        <v>7.2424765999999998</v>
      </c>
    </row>
    <row r="2180" spans="1:7">
      <c r="A2180" s="51" t="s">
        <v>1994</v>
      </c>
      <c r="B2180" s="51" t="s">
        <v>1188</v>
      </c>
      <c r="C2180" s="51" t="s">
        <v>365</v>
      </c>
      <c r="D2180" s="52">
        <v>3215</v>
      </c>
      <c r="E2180" s="52">
        <v>53783</v>
      </c>
      <c r="F2180" s="53">
        <v>3286</v>
      </c>
      <c r="G2180" s="54">
        <v>6.1097372999999999</v>
      </c>
    </row>
    <row r="2181" spans="1:7">
      <c r="A2181" s="51" t="s">
        <v>1200</v>
      </c>
      <c r="B2181" s="51" t="s">
        <v>1188</v>
      </c>
      <c r="C2181" s="51" t="s">
        <v>365</v>
      </c>
      <c r="D2181" s="52">
        <v>17667</v>
      </c>
      <c r="E2181" s="52">
        <v>428275</v>
      </c>
      <c r="F2181" s="53">
        <v>22943.3</v>
      </c>
      <c r="G2181" s="54">
        <v>5.3571419999999996</v>
      </c>
    </row>
    <row r="2182" spans="1:7">
      <c r="A2182" s="51" t="s">
        <v>1995</v>
      </c>
      <c r="B2182" s="51" t="s">
        <v>1188</v>
      </c>
      <c r="C2182" s="51" t="s">
        <v>365</v>
      </c>
      <c r="D2182" s="52">
        <v>1670</v>
      </c>
      <c r="E2182" s="52">
        <v>33200</v>
      </c>
      <c r="F2182" s="53">
        <v>1290</v>
      </c>
      <c r="G2182" s="54">
        <v>3.8855422000000002</v>
      </c>
    </row>
    <row r="2183" spans="1:7">
      <c r="A2183" s="51" t="s">
        <v>1201</v>
      </c>
      <c r="B2183" s="51" t="s">
        <v>1188</v>
      </c>
      <c r="C2183" s="51" t="s">
        <v>365</v>
      </c>
      <c r="D2183" s="52">
        <v>14889</v>
      </c>
      <c r="E2183" s="52">
        <v>245949</v>
      </c>
      <c r="F2183" s="53">
        <v>30781</v>
      </c>
      <c r="G2183" s="54">
        <v>12.515196</v>
      </c>
    </row>
    <row r="2184" spans="1:7">
      <c r="A2184" s="51" t="s">
        <v>1996</v>
      </c>
      <c r="B2184" s="51" t="s">
        <v>1188</v>
      </c>
      <c r="C2184" s="51" t="s">
        <v>365</v>
      </c>
      <c r="D2184" s="52">
        <v>1641</v>
      </c>
      <c r="E2184" s="52">
        <v>27939</v>
      </c>
      <c r="F2184" s="53">
        <v>2945</v>
      </c>
      <c r="G2184" s="54">
        <v>10.540820999999999</v>
      </c>
    </row>
    <row r="2185" spans="1:7">
      <c r="A2185" s="51" t="s">
        <v>1997</v>
      </c>
      <c r="B2185" s="51" t="s">
        <v>1188</v>
      </c>
      <c r="C2185" s="51" t="s">
        <v>365</v>
      </c>
      <c r="D2185" s="52">
        <v>1265</v>
      </c>
      <c r="E2185" s="52">
        <v>44121</v>
      </c>
      <c r="F2185" s="53">
        <v>2192</v>
      </c>
      <c r="G2185" s="54">
        <v>4.9681557999999999</v>
      </c>
    </row>
    <row r="2186" spans="1:7">
      <c r="A2186" s="51" t="s">
        <v>1998</v>
      </c>
      <c r="B2186" s="51" t="s">
        <v>1188</v>
      </c>
      <c r="C2186" s="51" t="s">
        <v>365</v>
      </c>
      <c r="D2186" s="52">
        <v>1158</v>
      </c>
      <c r="E2186" s="52">
        <v>27561</v>
      </c>
      <c r="F2186" s="53">
        <v>1489</v>
      </c>
      <c r="G2186" s="54">
        <v>5.4025616000000003</v>
      </c>
    </row>
    <row r="2187" spans="1:7">
      <c r="A2187" s="51" t="s">
        <v>1999</v>
      </c>
      <c r="B2187" s="51" t="s">
        <v>1188</v>
      </c>
      <c r="C2187" s="51" t="s">
        <v>365</v>
      </c>
      <c r="D2187" s="52">
        <v>1705</v>
      </c>
      <c r="E2187" s="52">
        <v>65327</v>
      </c>
      <c r="F2187" s="53">
        <v>3087</v>
      </c>
      <c r="G2187" s="54">
        <v>4.7254581</v>
      </c>
    </row>
    <row r="2188" spans="1:7">
      <c r="A2188" s="51" t="s">
        <v>2000</v>
      </c>
      <c r="B2188" s="51" t="s">
        <v>1188</v>
      </c>
      <c r="C2188" s="51" t="s">
        <v>365</v>
      </c>
      <c r="D2188" s="52">
        <v>938</v>
      </c>
      <c r="E2188" s="52">
        <v>35866</v>
      </c>
      <c r="F2188" s="53">
        <v>1875.5</v>
      </c>
      <c r="G2188" s="54">
        <v>5.2291863999999997</v>
      </c>
    </row>
    <row r="2189" spans="1:7">
      <c r="A2189" s="51" t="s">
        <v>2001</v>
      </c>
      <c r="B2189" s="51" t="s">
        <v>1188</v>
      </c>
      <c r="C2189" s="51" t="s">
        <v>365</v>
      </c>
      <c r="D2189" s="52">
        <v>4186</v>
      </c>
      <c r="E2189" s="52">
        <v>89412</v>
      </c>
      <c r="F2189" s="53">
        <v>4096</v>
      </c>
      <c r="G2189" s="54">
        <v>4.5810405999999997</v>
      </c>
    </row>
    <row r="2190" spans="1:7">
      <c r="A2190" s="51" t="s">
        <v>2002</v>
      </c>
      <c r="B2190" s="51" t="s">
        <v>1188</v>
      </c>
      <c r="C2190" s="51" t="s">
        <v>365</v>
      </c>
      <c r="D2190" s="52">
        <v>1395</v>
      </c>
      <c r="E2190" s="52">
        <v>21070</v>
      </c>
      <c r="F2190" s="53">
        <v>1701.4</v>
      </c>
      <c r="G2190" s="54">
        <v>8.0749881000000006</v>
      </c>
    </row>
    <row r="2191" spans="1:7">
      <c r="A2191" s="51" t="s">
        <v>2003</v>
      </c>
      <c r="B2191" s="51" t="s">
        <v>1188</v>
      </c>
      <c r="C2191" s="51" t="s">
        <v>365</v>
      </c>
      <c r="D2191" s="52">
        <v>854</v>
      </c>
      <c r="E2191" s="52">
        <v>22673</v>
      </c>
      <c r="F2191" s="53">
        <v>1468</v>
      </c>
      <c r="G2191" s="54">
        <v>6.4746614999999998</v>
      </c>
    </row>
    <row r="2192" spans="1:7">
      <c r="A2192" s="51" t="s">
        <v>2004</v>
      </c>
      <c r="B2192" s="51" t="s">
        <v>1188</v>
      </c>
      <c r="C2192" s="51" t="s">
        <v>365</v>
      </c>
      <c r="D2192" s="52">
        <v>1177</v>
      </c>
      <c r="E2192" s="52">
        <v>26696</v>
      </c>
      <c r="F2192" s="53">
        <v>1749.3</v>
      </c>
      <c r="G2192" s="54">
        <v>6.5526670999999999</v>
      </c>
    </row>
    <row r="2193" spans="1:7">
      <c r="A2193" s="51" t="s">
        <v>2005</v>
      </c>
      <c r="B2193" s="51" t="s">
        <v>1188</v>
      </c>
      <c r="C2193" s="51" t="s">
        <v>365</v>
      </c>
      <c r="D2193" s="52">
        <v>3102</v>
      </c>
      <c r="E2193" s="52">
        <v>95460</v>
      </c>
      <c r="F2193" s="53">
        <v>3057.1</v>
      </c>
      <c r="G2193" s="54">
        <v>3.2024932000000002</v>
      </c>
    </row>
    <row r="2194" spans="1:7">
      <c r="A2194" s="51" t="s">
        <v>2006</v>
      </c>
      <c r="B2194" s="51" t="s">
        <v>1188</v>
      </c>
      <c r="C2194" s="51" t="s">
        <v>365</v>
      </c>
      <c r="D2194" s="52">
        <v>714</v>
      </c>
      <c r="E2194" s="52">
        <v>10162</v>
      </c>
      <c r="F2194" s="53">
        <v>601.5</v>
      </c>
      <c r="G2194" s="54">
        <v>5.9191104000000001</v>
      </c>
    </row>
    <row r="2195" spans="1:7">
      <c r="A2195" s="51" t="s">
        <v>2007</v>
      </c>
      <c r="B2195" s="51" t="s">
        <v>1188</v>
      </c>
      <c r="C2195" s="51" t="s">
        <v>365</v>
      </c>
      <c r="D2195" s="52">
        <v>1174</v>
      </c>
      <c r="E2195" s="52">
        <v>18448</v>
      </c>
      <c r="F2195" s="53">
        <v>1306</v>
      </c>
      <c r="G2195" s="54">
        <v>7.0793581999999997</v>
      </c>
    </row>
    <row r="2196" spans="1:7">
      <c r="A2196" s="51" t="s">
        <v>2008</v>
      </c>
      <c r="B2196" s="51" t="s">
        <v>1188</v>
      </c>
      <c r="C2196" s="51" t="s">
        <v>365</v>
      </c>
      <c r="D2196" s="52">
        <v>10896</v>
      </c>
      <c r="E2196" s="52">
        <v>197448</v>
      </c>
      <c r="F2196" s="53">
        <v>23707.599999999999</v>
      </c>
      <c r="G2196" s="54">
        <v>12.007009</v>
      </c>
    </row>
    <row r="2197" spans="1:7">
      <c r="A2197" s="51" t="s">
        <v>2009</v>
      </c>
      <c r="B2197" s="51" t="s">
        <v>1188</v>
      </c>
      <c r="C2197" s="51" t="s">
        <v>365</v>
      </c>
      <c r="D2197" s="52">
        <v>1338</v>
      </c>
      <c r="E2197" s="52">
        <v>44405</v>
      </c>
      <c r="F2197" s="53">
        <v>1391.1</v>
      </c>
      <c r="G2197" s="54">
        <v>3.1327552999999999</v>
      </c>
    </row>
    <row r="2198" spans="1:7">
      <c r="A2198" s="51" t="s">
        <v>2010</v>
      </c>
      <c r="B2198" s="51" t="s">
        <v>1188</v>
      </c>
      <c r="C2198" s="51" t="s">
        <v>365</v>
      </c>
      <c r="D2198" s="52">
        <v>2388</v>
      </c>
      <c r="E2198" s="52">
        <v>79519</v>
      </c>
      <c r="F2198" s="53">
        <v>3723</v>
      </c>
      <c r="G2198" s="54">
        <v>4.6818999000000003</v>
      </c>
    </row>
    <row r="2199" spans="1:7">
      <c r="A2199" s="51" t="s">
        <v>2011</v>
      </c>
      <c r="B2199" s="51" t="s">
        <v>1188</v>
      </c>
      <c r="C2199" s="51" t="s">
        <v>365</v>
      </c>
      <c r="D2199" s="52">
        <v>486</v>
      </c>
      <c r="E2199" s="52">
        <v>6898</v>
      </c>
      <c r="F2199" s="53">
        <v>450</v>
      </c>
      <c r="G2199" s="54">
        <v>6.5236299999999998</v>
      </c>
    </row>
    <row r="2200" spans="1:7">
      <c r="A2200" s="51" t="s">
        <v>2012</v>
      </c>
      <c r="B2200" s="51" t="s">
        <v>1188</v>
      </c>
      <c r="C2200" s="51" t="s">
        <v>365</v>
      </c>
      <c r="D2200" s="52">
        <v>1631</v>
      </c>
      <c r="E2200" s="52">
        <v>33498</v>
      </c>
      <c r="F2200" s="53">
        <v>1229.8</v>
      </c>
      <c r="G2200" s="54">
        <v>3.6712639999999999</v>
      </c>
    </row>
    <row r="2201" spans="1:7">
      <c r="A2201" s="51" t="s">
        <v>1202</v>
      </c>
      <c r="B2201" s="51" t="s">
        <v>1188</v>
      </c>
      <c r="C2201" s="51" t="s">
        <v>365</v>
      </c>
      <c r="D2201" s="52">
        <v>5182</v>
      </c>
      <c r="E2201" s="52">
        <v>556276</v>
      </c>
      <c r="F2201" s="53">
        <v>26748.3</v>
      </c>
      <c r="G2201" s="54">
        <v>4.8084584000000001</v>
      </c>
    </row>
    <row r="2202" spans="1:7">
      <c r="A2202" s="51" t="s">
        <v>2013</v>
      </c>
      <c r="B2202" s="51" t="s">
        <v>1188</v>
      </c>
      <c r="C2202" s="51" t="s">
        <v>365</v>
      </c>
      <c r="D2202" s="52">
        <v>2888</v>
      </c>
      <c r="E2202" s="52">
        <v>67547</v>
      </c>
      <c r="F2202" s="53">
        <v>3081.3</v>
      </c>
      <c r="G2202" s="54">
        <v>4.5617125999999999</v>
      </c>
    </row>
    <row r="2203" spans="1:7">
      <c r="A2203" s="51" t="s">
        <v>2014</v>
      </c>
      <c r="B2203" s="51" t="s">
        <v>1188</v>
      </c>
      <c r="C2203" s="51" t="s">
        <v>365</v>
      </c>
      <c r="D2203" s="52">
        <v>2682</v>
      </c>
      <c r="E2203" s="52">
        <v>58281</v>
      </c>
      <c r="F2203" s="53">
        <v>3210.6</v>
      </c>
      <c r="G2203" s="54">
        <v>5.5088279</v>
      </c>
    </row>
    <row r="2204" spans="1:7">
      <c r="A2204" s="51" t="s">
        <v>2015</v>
      </c>
      <c r="B2204" s="51" t="s">
        <v>1188</v>
      </c>
      <c r="C2204" s="51" t="s">
        <v>365</v>
      </c>
      <c r="D2204" s="52">
        <v>467</v>
      </c>
      <c r="E2204" s="52">
        <v>7277</v>
      </c>
      <c r="F2204" s="53">
        <v>546.79999999999995</v>
      </c>
      <c r="G2204" s="54">
        <v>7.5140855000000002</v>
      </c>
    </row>
    <row r="2205" spans="1:7">
      <c r="A2205" s="51" t="s">
        <v>2016</v>
      </c>
      <c r="B2205" s="51" t="s">
        <v>1188</v>
      </c>
      <c r="C2205" s="51" t="s">
        <v>365</v>
      </c>
      <c r="D2205" s="52">
        <v>3412</v>
      </c>
      <c r="E2205" s="52">
        <v>78677</v>
      </c>
      <c r="F2205" s="53">
        <v>4295</v>
      </c>
      <c r="G2205" s="54">
        <v>5.4590287000000002</v>
      </c>
    </row>
    <row r="2206" spans="1:7">
      <c r="A2206" s="51" t="s">
        <v>2017</v>
      </c>
      <c r="B2206" s="51" t="s">
        <v>1188</v>
      </c>
      <c r="C2206" s="51" t="s">
        <v>365</v>
      </c>
      <c r="D2206" s="52">
        <v>1464</v>
      </c>
      <c r="E2206" s="52">
        <v>57692</v>
      </c>
      <c r="F2206" s="53">
        <v>2120</v>
      </c>
      <c r="G2206" s="54">
        <v>3.6746862999999999</v>
      </c>
    </row>
    <row r="2207" spans="1:7">
      <c r="A2207" s="51" t="s">
        <v>2018</v>
      </c>
      <c r="B2207" s="51" t="s">
        <v>1188</v>
      </c>
      <c r="C2207" s="51" t="s">
        <v>365</v>
      </c>
      <c r="D2207" s="52">
        <v>2589</v>
      </c>
      <c r="E2207" s="52">
        <v>53697</v>
      </c>
      <c r="F2207" s="53">
        <v>3812.1</v>
      </c>
      <c r="G2207" s="54">
        <v>7.0992793000000001</v>
      </c>
    </row>
    <row r="2208" spans="1:7">
      <c r="A2208" s="51" t="s">
        <v>2019</v>
      </c>
      <c r="B2208" s="51" t="s">
        <v>1188</v>
      </c>
      <c r="C2208" s="51" t="s">
        <v>365</v>
      </c>
      <c r="D2208" s="52">
        <v>2979</v>
      </c>
      <c r="E2208" s="52">
        <v>75573</v>
      </c>
      <c r="F2208" s="53">
        <v>4094.8</v>
      </c>
      <c r="G2208" s="54">
        <v>5.4183371999999999</v>
      </c>
    </row>
    <row r="2209" spans="1:7">
      <c r="A2209" s="51" t="s">
        <v>483</v>
      </c>
      <c r="B2209" s="51" t="s">
        <v>1188</v>
      </c>
      <c r="C2209" s="51" t="s">
        <v>457</v>
      </c>
      <c r="D2209" s="52">
        <v>13638</v>
      </c>
      <c r="E2209" s="52">
        <v>98447</v>
      </c>
      <c r="F2209" s="53">
        <v>15370.4</v>
      </c>
      <c r="G2209" s="54">
        <v>15.612868000000001</v>
      </c>
    </row>
    <row r="2210" spans="1:7">
      <c r="A2210" s="51" t="s">
        <v>2020</v>
      </c>
      <c r="B2210" s="51" t="s">
        <v>1204</v>
      </c>
      <c r="C2210" s="51" t="s">
        <v>363</v>
      </c>
      <c r="D2210" s="52">
        <v>7479</v>
      </c>
      <c r="E2210" s="52">
        <v>108752</v>
      </c>
      <c r="F2210" s="53">
        <v>15093</v>
      </c>
      <c r="G2210" s="54">
        <v>13.878365000000001</v>
      </c>
    </row>
    <row r="2211" spans="1:7">
      <c r="A2211" s="51" t="s">
        <v>1203</v>
      </c>
      <c r="B2211" s="51" t="s">
        <v>1204</v>
      </c>
      <c r="C2211" s="51" t="s">
        <v>363</v>
      </c>
      <c r="D2211" s="52">
        <v>18533</v>
      </c>
      <c r="E2211" s="52">
        <v>245186</v>
      </c>
      <c r="F2211" s="53">
        <v>38114</v>
      </c>
      <c r="G2211" s="54">
        <v>15.544933</v>
      </c>
    </row>
    <row r="2212" spans="1:7">
      <c r="A2212" s="51" t="s">
        <v>1205</v>
      </c>
      <c r="B2212" s="51" t="s">
        <v>1204</v>
      </c>
      <c r="C2212" s="51" t="s">
        <v>363</v>
      </c>
      <c r="D2212" s="52">
        <v>11456</v>
      </c>
      <c r="E2212" s="52">
        <v>215489</v>
      </c>
      <c r="F2212" s="53">
        <v>32741</v>
      </c>
      <c r="G2212" s="54">
        <v>15.193815000000001</v>
      </c>
    </row>
    <row r="2213" spans="1:7">
      <c r="A2213" s="51" t="s">
        <v>2021</v>
      </c>
      <c r="B2213" s="51" t="s">
        <v>1204</v>
      </c>
      <c r="C2213" s="51" t="s">
        <v>363</v>
      </c>
      <c r="D2213" s="52">
        <v>11899</v>
      </c>
      <c r="E2213" s="52">
        <v>157528</v>
      </c>
      <c r="F2213" s="53">
        <v>22046</v>
      </c>
      <c r="G2213" s="54">
        <v>13.994972000000001</v>
      </c>
    </row>
    <row r="2214" spans="1:7">
      <c r="A2214" s="51" t="s">
        <v>2022</v>
      </c>
      <c r="B2214" s="51" t="s">
        <v>1204</v>
      </c>
      <c r="C2214" s="51" t="s">
        <v>365</v>
      </c>
      <c r="D2214" s="52">
        <v>6276</v>
      </c>
      <c r="E2214" s="52">
        <v>107005</v>
      </c>
      <c r="F2214" s="53">
        <v>12751</v>
      </c>
      <c r="G2214" s="54">
        <v>11.916266</v>
      </c>
    </row>
    <row r="2215" spans="1:7">
      <c r="A2215" s="51" t="s">
        <v>2023</v>
      </c>
      <c r="B2215" s="51" t="s">
        <v>1204</v>
      </c>
      <c r="C2215" s="51" t="s">
        <v>365</v>
      </c>
      <c r="D2215" s="52">
        <v>1649</v>
      </c>
      <c r="E2215" s="52">
        <v>22045</v>
      </c>
      <c r="F2215" s="53">
        <v>2594</v>
      </c>
      <c r="G2215" s="54">
        <v>11.766840999999999</v>
      </c>
    </row>
    <row r="2216" spans="1:7">
      <c r="A2216" s="51" t="s">
        <v>1206</v>
      </c>
      <c r="B2216" s="51" t="s">
        <v>1204</v>
      </c>
      <c r="C2216" s="51" t="s">
        <v>365</v>
      </c>
      <c r="D2216" s="52">
        <v>14695</v>
      </c>
      <c r="E2216" s="52">
        <v>525820</v>
      </c>
      <c r="F2216" s="53">
        <v>59069</v>
      </c>
      <c r="G2216" s="54">
        <v>11.233692</v>
      </c>
    </row>
    <row r="2217" spans="1:7">
      <c r="A2217" s="51" t="s">
        <v>2024</v>
      </c>
      <c r="B2217" s="51" t="s">
        <v>1204</v>
      </c>
      <c r="C2217" s="51" t="s">
        <v>365</v>
      </c>
      <c r="D2217" s="52">
        <v>5822</v>
      </c>
      <c r="E2217" s="52">
        <v>176440</v>
      </c>
      <c r="F2217" s="53">
        <v>19009.3</v>
      </c>
      <c r="G2217" s="54">
        <v>10.773804</v>
      </c>
    </row>
    <row r="2218" spans="1:7">
      <c r="A2218" s="51" t="s">
        <v>1207</v>
      </c>
      <c r="B2218" s="51" t="s">
        <v>1204</v>
      </c>
      <c r="C2218" s="51" t="s">
        <v>365</v>
      </c>
      <c r="D2218" s="52">
        <v>7855</v>
      </c>
      <c r="E2218" s="52">
        <v>226914</v>
      </c>
      <c r="F2218" s="53">
        <v>21620</v>
      </c>
      <c r="G2218" s="54">
        <v>9.5278387000000002</v>
      </c>
    </row>
    <row r="2219" spans="1:7">
      <c r="A2219" s="51" t="s">
        <v>1208</v>
      </c>
      <c r="B2219" s="51" t="s">
        <v>1204</v>
      </c>
      <c r="C2219" s="51" t="s">
        <v>365</v>
      </c>
      <c r="D2219" s="52">
        <v>73600</v>
      </c>
      <c r="E2219" s="52">
        <v>1589110</v>
      </c>
      <c r="F2219" s="53">
        <v>204203.2</v>
      </c>
      <c r="G2219" s="54">
        <v>12.850161</v>
      </c>
    </row>
    <row r="2220" spans="1:7">
      <c r="A2220" s="51" t="s">
        <v>2025</v>
      </c>
      <c r="B2220" s="51" t="s">
        <v>1204</v>
      </c>
      <c r="C2220" s="51" t="s">
        <v>365</v>
      </c>
      <c r="D2220" s="52">
        <v>3691</v>
      </c>
      <c r="E2220" s="52">
        <v>71826</v>
      </c>
      <c r="F2220" s="53">
        <v>8044</v>
      </c>
      <c r="G2220" s="54">
        <v>11.199287</v>
      </c>
    </row>
    <row r="2221" spans="1:7">
      <c r="A2221" s="51" t="s">
        <v>1209</v>
      </c>
      <c r="B2221" s="51" t="s">
        <v>1204</v>
      </c>
      <c r="C2221" s="51" t="s">
        <v>365</v>
      </c>
      <c r="D2221" s="52">
        <v>15700</v>
      </c>
      <c r="E2221" s="52">
        <v>834464</v>
      </c>
      <c r="F2221" s="53">
        <v>86144.9</v>
      </c>
      <c r="G2221" s="54">
        <v>10.323380999999999</v>
      </c>
    </row>
    <row r="2222" spans="1:7">
      <c r="A2222" s="51" t="s">
        <v>2026</v>
      </c>
      <c r="B2222" s="51" t="s">
        <v>1204</v>
      </c>
      <c r="C2222" s="51" t="s">
        <v>365</v>
      </c>
      <c r="D2222" s="52">
        <v>120</v>
      </c>
      <c r="E2222" s="52">
        <v>2404</v>
      </c>
      <c r="F2222" s="53">
        <v>277</v>
      </c>
      <c r="G2222" s="54">
        <v>11.522463</v>
      </c>
    </row>
    <row r="2223" spans="1:7">
      <c r="A2223" s="51" t="s">
        <v>1210</v>
      </c>
      <c r="B2223" s="51" t="s">
        <v>1204</v>
      </c>
      <c r="C2223" s="51" t="s">
        <v>365</v>
      </c>
      <c r="D2223" s="52">
        <v>25695</v>
      </c>
      <c r="E2223" s="52">
        <v>412078</v>
      </c>
      <c r="F2223" s="53">
        <v>51630.5</v>
      </c>
      <c r="G2223" s="54">
        <v>12.529303000000001</v>
      </c>
    </row>
    <row r="2224" spans="1:7">
      <c r="A2224" s="51" t="s">
        <v>1211</v>
      </c>
      <c r="B2224" s="51" t="s">
        <v>1204</v>
      </c>
      <c r="C2224" s="51" t="s">
        <v>365</v>
      </c>
      <c r="D2224" s="52">
        <v>6831</v>
      </c>
      <c r="E2224" s="52">
        <v>224866</v>
      </c>
      <c r="F2224" s="53">
        <v>29863</v>
      </c>
      <c r="G2224" s="54">
        <v>13.280354000000001</v>
      </c>
    </row>
    <row r="2225" spans="1:7">
      <c r="A2225" s="51" t="s">
        <v>2027</v>
      </c>
      <c r="B2225" s="51" t="s">
        <v>1204</v>
      </c>
      <c r="C2225" s="51" t="s">
        <v>365</v>
      </c>
      <c r="D2225" s="52">
        <v>5928</v>
      </c>
      <c r="E2225" s="52">
        <v>103759</v>
      </c>
      <c r="F2225" s="53">
        <v>13449.3</v>
      </c>
      <c r="G2225" s="54">
        <v>12.962056</v>
      </c>
    </row>
    <row r="2226" spans="1:7">
      <c r="A2226" s="51" t="s">
        <v>1212</v>
      </c>
      <c r="B2226" s="51" t="s">
        <v>1204</v>
      </c>
      <c r="C2226" s="51" t="s">
        <v>365</v>
      </c>
      <c r="D2226" s="52">
        <v>29436</v>
      </c>
      <c r="E2226" s="52">
        <v>566054</v>
      </c>
      <c r="F2226" s="53">
        <v>72373</v>
      </c>
      <c r="G2226" s="54">
        <v>12.785529</v>
      </c>
    </row>
    <row r="2227" spans="1:7">
      <c r="A2227" s="51" t="s">
        <v>2028</v>
      </c>
      <c r="B2227" s="51" t="s">
        <v>1204</v>
      </c>
      <c r="C2227" s="51" t="s">
        <v>365</v>
      </c>
      <c r="D2227" s="52">
        <v>4388</v>
      </c>
      <c r="E2227" s="52">
        <v>49297</v>
      </c>
      <c r="F2227" s="53">
        <v>3807</v>
      </c>
      <c r="G2227" s="54">
        <v>7.7225795000000002</v>
      </c>
    </row>
    <row r="2228" spans="1:7">
      <c r="A2228" s="51" t="s">
        <v>2029</v>
      </c>
      <c r="B2228" s="51" t="s">
        <v>1204</v>
      </c>
      <c r="C2228" s="51" t="s">
        <v>365</v>
      </c>
      <c r="D2228" s="52">
        <v>6880</v>
      </c>
      <c r="E2228" s="52">
        <v>171372</v>
      </c>
      <c r="F2228" s="53">
        <v>20862.2</v>
      </c>
      <c r="G2228" s="54">
        <v>12.173634</v>
      </c>
    </row>
    <row r="2229" spans="1:7">
      <c r="A2229" s="51" t="s">
        <v>2030</v>
      </c>
      <c r="B2229" s="51" t="s">
        <v>1204</v>
      </c>
      <c r="C2229" s="51" t="s">
        <v>365</v>
      </c>
      <c r="D2229" s="52">
        <v>4152</v>
      </c>
      <c r="E2229" s="52">
        <v>179506</v>
      </c>
      <c r="F2229" s="53">
        <v>21570</v>
      </c>
      <c r="G2229" s="54">
        <v>12.016311</v>
      </c>
    </row>
    <row r="2230" spans="1:7">
      <c r="A2230" s="51" t="s">
        <v>1213</v>
      </c>
      <c r="B2230" s="51" t="s">
        <v>1204</v>
      </c>
      <c r="C2230" s="51" t="s">
        <v>365</v>
      </c>
      <c r="D2230" s="52">
        <v>9360</v>
      </c>
      <c r="E2230" s="52">
        <v>368051</v>
      </c>
      <c r="F2230" s="53">
        <v>33214.9</v>
      </c>
      <c r="G2230" s="54">
        <v>9.0245373999999998</v>
      </c>
    </row>
    <row r="2231" spans="1:7">
      <c r="A2231" s="51" t="s">
        <v>2031</v>
      </c>
      <c r="B2231" s="51" t="s">
        <v>1204</v>
      </c>
      <c r="C2231" s="51" t="s">
        <v>365</v>
      </c>
      <c r="D2231" s="52">
        <v>334</v>
      </c>
      <c r="E2231" s="52">
        <v>4592</v>
      </c>
      <c r="F2231" s="53">
        <v>600</v>
      </c>
      <c r="G2231" s="54">
        <v>13.066202000000001</v>
      </c>
    </row>
    <row r="2232" spans="1:7">
      <c r="A2232" s="51" t="s">
        <v>2032</v>
      </c>
      <c r="B2232" s="51" t="s">
        <v>1204</v>
      </c>
      <c r="C2232" s="51" t="s">
        <v>365</v>
      </c>
      <c r="D2232" s="52">
        <v>5921</v>
      </c>
      <c r="E2232" s="52">
        <v>143248</v>
      </c>
      <c r="F2232" s="53">
        <v>17050.400000000001</v>
      </c>
      <c r="G2232" s="54">
        <v>11.902714</v>
      </c>
    </row>
    <row r="2233" spans="1:7">
      <c r="A2233" s="51" t="s">
        <v>2033</v>
      </c>
      <c r="B2233" s="51" t="s">
        <v>1204</v>
      </c>
      <c r="C2233" s="51" t="s">
        <v>365</v>
      </c>
      <c r="D2233" s="52">
        <v>2571</v>
      </c>
      <c r="E2233" s="52">
        <v>42965</v>
      </c>
      <c r="F2233" s="53">
        <v>6011.4</v>
      </c>
      <c r="G2233" s="54">
        <v>13.991388000000001</v>
      </c>
    </row>
    <row r="2234" spans="1:7">
      <c r="A2234" s="51" t="s">
        <v>1214</v>
      </c>
      <c r="B2234" s="51" t="s">
        <v>1204</v>
      </c>
      <c r="C2234" s="51" t="s">
        <v>365</v>
      </c>
      <c r="D2234" s="52">
        <v>12733</v>
      </c>
      <c r="E2234" s="52">
        <v>269123</v>
      </c>
      <c r="F2234" s="53">
        <v>21233</v>
      </c>
      <c r="G2234" s="54">
        <v>7.8897009999999996</v>
      </c>
    </row>
    <row r="2235" spans="1:7">
      <c r="A2235" s="51" t="s">
        <v>2034</v>
      </c>
      <c r="B2235" s="51" t="s">
        <v>1204</v>
      </c>
      <c r="C2235" s="51" t="s">
        <v>365</v>
      </c>
      <c r="D2235" s="52">
        <v>3101</v>
      </c>
      <c r="E2235" s="52">
        <v>98163</v>
      </c>
      <c r="F2235" s="53">
        <v>11678</v>
      </c>
      <c r="G2235" s="54">
        <v>11.896539000000001</v>
      </c>
    </row>
    <row r="2236" spans="1:7">
      <c r="A2236" s="51" t="s">
        <v>1215</v>
      </c>
      <c r="B2236" s="51" t="s">
        <v>1204</v>
      </c>
      <c r="C2236" s="51" t="s">
        <v>365</v>
      </c>
      <c r="D2236" s="52">
        <v>7468</v>
      </c>
      <c r="E2236" s="52">
        <v>297705</v>
      </c>
      <c r="F2236" s="53">
        <v>29941</v>
      </c>
      <c r="G2236" s="54">
        <v>10.057271</v>
      </c>
    </row>
    <row r="2237" spans="1:7">
      <c r="A2237" s="51" t="s">
        <v>1216</v>
      </c>
      <c r="B2237" s="51" t="s">
        <v>1204</v>
      </c>
      <c r="C2237" s="51" t="s">
        <v>365</v>
      </c>
      <c r="D2237" s="52">
        <v>12442</v>
      </c>
      <c r="E2237" s="52">
        <v>221211</v>
      </c>
      <c r="F2237" s="53">
        <v>29683.3</v>
      </c>
      <c r="G2237" s="54">
        <v>13.418545999999999</v>
      </c>
    </row>
    <row r="2238" spans="1:7">
      <c r="A2238" s="51" t="s">
        <v>1217</v>
      </c>
      <c r="B2238" s="51" t="s">
        <v>1204</v>
      </c>
      <c r="C2238" s="51" t="s">
        <v>365</v>
      </c>
      <c r="D2238" s="52">
        <v>10735</v>
      </c>
      <c r="E2238" s="52">
        <v>301449</v>
      </c>
      <c r="F2238" s="53">
        <v>28586.799999999999</v>
      </c>
      <c r="G2238" s="54">
        <v>9.4831298000000004</v>
      </c>
    </row>
    <row r="2239" spans="1:7">
      <c r="A2239" s="51" t="s">
        <v>2035</v>
      </c>
      <c r="B2239" s="51" t="s">
        <v>1204</v>
      </c>
      <c r="C2239" s="51" t="s">
        <v>365</v>
      </c>
      <c r="D2239" s="52">
        <v>5060</v>
      </c>
      <c r="E2239" s="52">
        <v>94222</v>
      </c>
      <c r="F2239" s="53">
        <v>11250</v>
      </c>
      <c r="G2239" s="54">
        <v>11.939887000000001</v>
      </c>
    </row>
    <row r="2240" spans="1:7">
      <c r="A2240" s="51" t="s">
        <v>2036</v>
      </c>
      <c r="B2240" s="51" t="s">
        <v>1204</v>
      </c>
      <c r="C2240" s="51" t="s">
        <v>365</v>
      </c>
      <c r="D2240" s="52">
        <v>3010</v>
      </c>
      <c r="E2240" s="52">
        <v>48374</v>
      </c>
      <c r="F2240" s="53">
        <v>7424</v>
      </c>
      <c r="G2240" s="54">
        <v>15.347087</v>
      </c>
    </row>
    <row r="2241" spans="1:7">
      <c r="A2241" s="51" t="s">
        <v>1218</v>
      </c>
      <c r="B2241" s="51" t="s">
        <v>1204</v>
      </c>
      <c r="C2241" s="51" t="s">
        <v>365</v>
      </c>
      <c r="D2241" s="52">
        <v>4216</v>
      </c>
      <c r="E2241" s="52">
        <v>218659</v>
      </c>
      <c r="F2241" s="53">
        <v>20140.099999999999</v>
      </c>
      <c r="G2241" s="54">
        <v>9.2107344999999992</v>
      </c>
    </row>
    <row r="2242" spans="1:7">
      <c r="A2242" s="51" t="s">
        <v>2037</v>
      </c>
      <c r="B2242" s="51" t="s">
        <v>1204</v>
      </c>
      <c r="C2242" s="51" t="s">
        <v>365</v>
      </c>
      <c r="D2242" s="52">
        <v>5100</v>
      </c>
      <c r="E2242" s="52">
        <v>171560</v>
      </c>
      <c r="F2242" s="53">
        <v>17991</v>
      </c>
      <c r="G2242" s="54">
        <v>10.48671</v>
      </c>
    </row>
    <row r="2243" spans="1:7">
      <c r="A2243" s="51" t="s">
        <v>1219</v>
      </c>
      <c r="B2243" s="51" t="s">
        <v>1204</v>
      </c>
      <c r="C2243" s="51" t="s">
        <v>365</v>
      </c>
      <c r="D2243" s="52">
        <v>13750</v>
      </c>
      <c r="E2243" s="52">
        <v>285826</v>
      </c>
      <c r="F2243" s="53">
        <v>31282</v>
      </c>
      <c r="G2243" s="54">
        <v>10.944421</v>
      </c>
    </row>
    <row r="2244" spans="1:7">
      <c r="A2244" s="51" t="s">
        <v>1220</v>
      </c>
      <c r="B2244" s="51" t="s">
        <v>1204</v>
      </c>
      <c r="C2244" s="51" t="s">
        <v>365</v>
      </c>
      <c r="D2244" s="52">
        <v>5471</v>
      </c>
      <c r="E2244" s="52">
        <v>210695</v>
      </c>
      <c r="F2244" s="53">
        <v>17688</v>
      </c>
      <c r="G2244" s="54">
        <v>8.3950733999999994</v>
      </c>
    </row>
    <row r="2245" spans="1:7">
      <c r="A2245" s="51" t="s">
        <v>1221</v>
      </c>
      <c r="B2245" s="51" t="s">
        <v>1204</v>
      </c>
      <c r="C2245" s="51" t="s">
        <v>365</v>
      </c>
      <c r="D2245" s="52">
        <v>17434</v>
      </c>
      <c r="E2245" s="52">
        <v>474048</v>
      </c>
      <c r="F2245" s="53">
        <v>48736</v>
      </c>
      <c r="G2245" s="54">
        <v>10.280815</v>
      </c>
    </row>
    <row r="2246" spans="1:7">
      <c r="A2246" s="51" t="s">
        <v>2038</v>
      </c>
      <c r="B2246" s="51" t="s">
        <v>1204</v>
      </c>
      <c r="C2246" s="51" t="s">
        <v>365</v>
      </c>
      <c r="D2246" s="52">
        <v>1561</v>
      </c>
      <c r="E2246" s="52">
        <v>22428</v>
      </c>
      <c r="F2246" s="53">
        <v>2802.6</v>
      </c>
      <c r="G2246" s="54">
        <v>12.495987</v>
      </c>
    </row>
    <row r="2247" spans="1:7">
      <c r="A2247" s="51" t="s">
        <v>1222</v>
      </c>
      <c r="B2247" s="51" t="s">
        <v>1204</v>
      </c>
      <c r="C2247" s="51" t="s">
        <v>360</v>
      </c>
      <c r="D2247" s="52">
        <v>190043</v>
      </c>
      <c r="E2247" s="52">
        <v>2130363</v>
      </c>
      <c r="F2247" s="53">
        <v>242855.6</v>
      </c>
      <c r="G2247" s="54">
        <v>11.399729000000001</v>
      </c>
    </row>
    <row r="2248" spans="1:7">
      <c r="A2248" s="51" t="s">
        <v>1223</v>
      </c>
      <c r="B2248" s="51" t="s">
        <v>1204</v>
      </c>
      <c r="C2248" s="51" t="s">
        <v>365</v>
      </c>
      <c r="D2248" s="52">
        <v>3072</v>
      </c>
      <c r="E2248" s="52">
        <v>206796</v>
      </c>
      <c r="F2248" s="53">
        <v>18343</v>
      </c>
      <c r="G2248" s="54">
        <v>8.8700942000000005</v>
      </c>
    </row>
    <row r="2249" spans="1:7">
      <c r="A2249" s="51" t="s">
        <v>1224</v>
      </c>
      <c r="B2249" s="51" t="s">
        <v>1204</v>
      </c>
      <c r="C2249" s="51" t="s">
        <v>363</v>
      </c>
      <c r="D2249" s="52">
        <v>17765</v>
      </c>
      <c r="E2249" s="52">
        <v>376244</v>
      </c>
      <c r="F2249" s="53">
        <v>48643</v>
      </c>
      <c r="G2249" s="54">
        <v>12.928578</v>
      </c>
    </row>
    <row r="2250" spans="1:7">
      <c r="A2250" s="51" t="s">
        <v>2039</v>
      </c>
      <c r="B2250" s="51" t="s">
        <v>1204</v>
      </c>
      <c r="C2250" s="51" t="s">
        <v>363</v>
      </c>
      <c r="D2250" s="52">
        <v>5135</v>
      </c>
      <c r="E2250" s="52">
        <v>120023</v>
      </c>
      <c r="F2250" s="53">
        <v>14481.9</v>
      </c>
      <c r="G2250" s="54">
        <v>12.065937</v>
      </c>
    </row>
    <row r="2251" spans="1:7">
      <c r="A2251" s="51" t="s">
        <v>1225</v>
      </c>
      <c r="B2251" s="51" t="s">
        <v>1204</v>
      </c>
      <c r="C2251" s="51" t="s">
        <v>360</v>
      </c>
      <c r="D2251" s="52">
        <v>265862</v>
      </c>
      <c r="E2251" s="52">
        <v>3866368</v>
      </c>
      <c r="F2251" s="53">
        <v>391149</v>
      </c>
      <c r="G2251" s="54">
        <v>10.116704</v>
      </c>
    </row>
    <row r="2252" spans="1:7">
      <c r="A2252" s="51" t="s">
        <v>1226</v>
      </c>
      <c r="B2252" s="51" t="s">
        <v>1204</v>
      </c>
      <c r="C2252" s="51" t="s">
        <v>360</v>
      </c>
      <c r="D2252" s="52">
        <v>290522</v>
      </c>
      <c r="E2252" s="52">
        <v>4009677</v>
      </c>
      <c r="F2252" s="53">
        <v>430033.6</v>
      </c>
      <c r="G2252" s="54">
        <v>10.724894000000001</v>
      </c>
    </row>
    <row r="2253" spans="1:7">
      <c r="A2253" s="51" t="s">
        <v>2040</v>
      </c>
      <c r="B2253" s="51" t="s">
        <v>1204</v>
      </c>
      <c r="C2253" s="51" t="s">
        <v>363</v>
      </c>
      <c r="D2253" s="52">
        <v>9103</v>
      </c>
      <c r="E2253" s="52">
        <v>147352</v>
      </c>
      <c r="F2253" s="53">
        <v>19146</v>
      </c>
      <c r="G2253" s="54">
        <v>12.993376</v>
      </c>
    </row>
    <row r="2254" spans="1:7">
      <c r="A2254" s="51" t="s">
        <v>2041</v>
      </c>
      <c r="B2254" s="51" t="s">
        <v>1204</v>
      </c>
      <c r="C2254" s="51" t="s">
        <v>363</v>
      </c>
      <c r="D2254" s="52">
        <v>9028</v>
      </c>
      <c r="E2254" s="52">
        <v>114964</v>
      </c>
      <c r="F2254" s="53">
        <v>15790</v>
      </c>
      <c r="G2254" s="54">
        <v>13.734734</v>
      </c>
    </row>
    <row r="2255" spans="1:7">
      <c r="A2255" s="51" t="s">
        <v>1227</v>
      </c>
      <c r="B2255" s="51" t="s">
        <v>1204</v>
      </c>
      <c r="C2255" s="51" t="s">
        <v>363</v>
      </c>
      <c r="D2255" s="52">
        <v>16851</v>
      </c>
      <c r="E2255" s="52">
        <v>251107</v>
      </c>
      <c r="F2255" s="53">
        <v>34378.800000000003</v>
      </c>
      <c r="G2255" s="54">
        <v>13.690897</v>
      </c>
    </row>
    <row r="2256" spans="1:7">
      <c r="A2256" s="51" t="s">
        <v>1228</v>
      </c>
      <c r="B2256" s="51" t="s">
        <v>1204</v>
      </c>
      <c r="C2256" s="51" t="s">
        <v>363</v>
      </c>
      <c r="D2256" s="52">
        <v>13375</v>
      </c>
      <c r="E2256" s="52">
        <v>344647</v>
      </c>
      <c r="F2256" s="53">
        <v>43963.199999999997</v>
      </c>
      <c r="G2256" s="54">
        <v>12.756008</v>
      </c>
    </row>
    <row r="2257" spans="1:7">
      <c r="A2257" s="51" t="s">
        <v>1229</v>
      </c>
      <c r="B2257" s="51" t="s">
        <v>1204</v>
      </c>
      <c r="C2257" s="51" t="s">
        <v>363</v>
      </c>
      <c r="D2257" s="52">
        <v>17454</v>
      </c>
      <c r="E2257" s="52">
        <v>350684</v>
      </c>
      <c r="F2257" s="53">
        <v>41337.1</v>
      </c>
      <c r="G2257" s="54">
        <v>11.787564</v>
      </c>
    </row>
    <row r="2258" spans="1:7">
      <c r="A2258" s="51" t="s">
        <v>1230</v>
      </c>
      <c r="B2258" s="51" t="s">
        <v>1204</v>
      </c>
      <c r="C2258" s="51" t="s">
        <v>363</v>
      </c>
      <c r="D2258" s="52">
        <v>25941</v>
      </c>
      <c r="E2258" s="52">
        <v>389078</v>
      </c>
      <c r="F2258" s="53">
        <v>53256.7</v>
      </c>
      <c r="G2258" s="54">
        <v>13.687924000000001</v>
      </c>
    </row>
    <row r="2259" spans="1:7">
      <c r="A2259" s="51" t="s">
        <v>2042</v>
      </c>
      <c r="B2259" s="51" t="s">
        <v>1204</v>
      </c>
      <c r="C2259" s="51" t="s">
        <v>363</v>
      </c>
      <c r="D2259" s="52">
        <v>4637</v>
      </c>
      <c r="E2259" s="52">
        <v>183504</v>
      </c>
      <c r="F2259" s="53">
        <v>19763.900000000001</v>
      </c>
      <c r="G2259" s="54">
        <v>10.770282999999999</v>
      </c>
    </row>
    <row r="2260" spans="1:7">
      <c r="A2260" s="51" t="s">
        <v>466</v>
      </c>
      <c r="B2260" s="51" t="s">
        <v>1204</v>
      </c>
      <c r="C2260" s="51" t="s">
        <v>457</v>
      </c>
      <c r="D2260" s="52">
        <v>1</v>
      </c>
      <c r="E2260" s="52">
        <v>426</v>
      </c>
      <c r="F2260" s="53">
        <v>46</v>
      </c>
      <c r="G2260" s="54">
        <v>10.798121999999999</v>
      </c>
    </row>
    <row r="2261" spans="1:7">
      <c r="A2261" s="51" t="s">
        <v>1231</v>
      </c>
      <c r="B2261" s="51" t="s">
        <v>1204</v>
      </c>
      <c r="C2261" s="51" t="s">
        <v>363</v>
      </c>
      <c r="D2261" s="52">
        <v>16429</v>
      </c>
      <c r="E2261" s="52">
        <v>330857</v>
      </c>
      <c r="F2261" s="53">
        <v>38373</v>
      </c>
      <c r="G2261" s="54">
        <v>11.598062000000001</v>
      </c>
    </row>
    <row r="2262" spans="1:7">
      <c r="A2262" s="51" t="s">
        <v>2043</v>
      </c>
      <c r="B2262" s="51" t="s">
        <v>1204</v>
      </c>
      <c r="C2262" s="51" t="s">
        <v>363</v>
      </c>
      <c r="D2262" s="52">
        <v>8146</v>
      </c>
      <c r="E2262" s="52">
        <v>166337</v>
      </c>
      <c r="F2262" s="53">
        <v>21368.3</v>
      </c>
      <c r="G2262" s="54">
        <v>12.84639</v>
      </c>
    </row>
    <row r="2263" spans="1:7">
      <c r="A2263" s="51" t="s">
        <v>1232</v>
      </c>
      <c r="B2263" s="51" t="s">
        <v>1204</v>
      </c>
      <c r="C2263" s="51" t="s">
        <v>363</v>
      </c>
      <c r="D2263" s="52">
        <v>10824</v>
      </c>
      <c r="E2263" s="52">
        <v>271127</v>
      </c>
      <c r="F2263" s="53">
        <v>30579</v>
      </c>
      <c r="G2263" s="54">
        <v>11.278478</v>
      </c>
    </row>
    <row r="2264" spans="1:7">
      <c r="A2264" s="51" t="s">
        <v>763</v>
      </c>
      <c r="B2264" s="51" t="s">
        <v>1204</v>
      </c>
      <c r="C2264" s="51" t="s">
        <v>363</v>
      </c>
      <c r="D2264" s="52">
        <v>1060</v>
      </c>
      <c r="E2264" s="52">
        <v>16217</v>
      </c>
      <c r="F2264" s="53">
        <v>2382.1999999999998</v>
      </c>
      <c r="G2264" s="54">
        <v>14.689522999999999</v>
      </c>
    </row>
    <row r="2265" spans="1:7">
      <c r="A2265" s="51" t="s">
        <v>1125</v>
      </c>
      <c r="B2265" s="51" t="s">
        <v>1204</v>
      </c>
      <c r="C2265" s="51" t="s">
        <v>363</v>
      </c>
      <c r="D2265" s="52">
        <v>9657</v>
      </c>
      <c r="E2265" s="52">
        <v>206851</v>
      </c>
      <c r="F2265" s="53">
        <v>24946</v>
      </c>
      <c r="G2265" s="54">
        <v>12.059889</v>
      </c>
    </row>
    <row r="2266" spans="1:7">
      <c r="A2266" s="51" t="s">
        <v>2044</v>
      </c>
      <c r="B2266" s="51" t="s">
        <v>1204</v>
      </c>
      <c r="C2266" s="51" t="s">
        <v>363</v>
      </c>
      <c r="D2266" s="52">
        <v>5943</v>
      </c>
      <c r="E2266" s="52">
        <v>123916</v>
      </c>
      <c r="F2266" s="53">
        <v>14893</v>
      </c>
      <c r="G2266" s="54">
        <v>12.018625999999999</v>
      </c>
    </row>
    <row r="2267" spans="1:7">
      <c r="A2267" s="51" t="s">
        <v>1233</v>
      </c>
      <c r="B2267" s="51" t="s">
        <v>1204</v>
      </c>
      <c r="C2267" s="51" t="s">
        <v>360</v>
      </c>
      <c r="D2267" s="52">
        <v>327657</v>
      </c>
      <c r="E2267" s="52">
        <v>3970997</v>
      </c>
      <c r="F2267" s="53">
        <v>469194.6</v>
      </c>
      <c r="G2267" s="54">
        <v>11.815537000000001</v>
      </c>
    </row>
    <row r="2268" spans="1:7">
      <c r="A2268" s="51" t="s">
        <v>1234</v>
      </c>
      <c r="B2268" s="51" t="s">
        <v>1204</v>
      </c>
      <c r="C2268" s="51" t="s">
        <v>360</v>
      </c>
      <c r="D2268" s="52">
        <v>920735</v>
      </c>
      <c r="E2268" s="52">
        <v>11573523</v>
      </c>
      <c r="F2268" s="53">
        <v>1384750</v>
      </c>
      <c r="G2268" s="54">
        <v>11.96481</v>
      </c>
    </row>
    <row r="2269" spans="1:7">
      <c r="A2269" s="51" t="s">
        <v>1235</v>
      </c>
      <c r="B2269" s="51" t="s">
        <v>1204</v>
      </c>
      <c r="C2269" s="51" t="s">
        <v>360</v>
      </c>
      <c r="D2269" s="52">
        <v>1</v>
      </c>
      <c r="E2269" s="52">
        <v>125881</v>
      </c>
      <c r="F2269" s="53">
        <v>4641</v>
      </c>
      <c r="G2269" s="54">
        <v>3.6868153000000001</v>
      </c>
    </row>
    <row r="2270" spans="1:7">
      <c r="A2270" s="51" t="s">
        <v>768</v>
      </c>
      <c r="B2270" s="51" t="s">
        <v>1204</v>
      </c>
      <c r="C2270" s="51" t="s">
        <v>363</v>
      </c>
      <c r="D2270" s="52">
        <v>9514</v>
      </c>
      <c r="E2270" s="52">
        <v>261553</v>
      </c>
      <c r="F2270" s="53">
        <v>29556</v>
      </c>
      <c r="G2270" s="54">
        <v>11.300195</v>
      </c>
    </row>
    <row r="2271" spans="1:7">
      <c r="A2271" s="51" t="s">
        <v>1236</v>
      </c>
      <c r="B2271" s="51" t="s">
        <v>1204</v>
      </c>
      <c r="C2271" s="51" t="s">
        <v>363</v>
      </c>
      <c r="D2271" s="52">
        <v>16818</v>
      </c>
      <c r="E2271" s="52">
        <v>643660</v>
      </c>
      <c r="F2271" s="53">
        <v>66210.2</v>
      </c>
      <c r="G2271" s="54">
        <v>10.286517999999999</v>
      </c>
    </row>
    <row r="2272" spans="1:7">
      <c r="A2272" s="51" t="s">
        <v>2045</v>
      </c>
      <c r="B2272" s="51" t="s">
        <v>1204</v>
      </c>
      <c r="C2272" s="51" t="s">
        <v>365</v>
      </c>
      <c r="D2272" s="52">
        <v>736</v>
      </c>
      <c r="E2272" s="52">
        <v>9760</v>
      </c>
      <c r="F2272" s="53">
        <v>1203</v>
      </c>
      <c r="G2272" s="54">
        <v>12.32582</v>
      </c>
    </row>
    <row r="2273" spans="1:7">
      <c r="A2273" s="51" t="s">
        <v>2046</v>
      </c>
      <c r="B2273" s="51" t="s">
        <v>1204</v>
      </c>
      <c r="C2273" s="51" t="s">
        <v>365</v>
      </c>
      <c r="D2273" s="52">
        <v>1942</v>
      </c>
      <c r="E2273" s="52">
        <v>86192</v>
      </c>
      <c r="F2273" s="53">
        <v>7883</v>
      </c>
      <c r="G2273" s="54">
        <v>9.1458604000000001</v>
      </c>
    </row>
    <row r="2274" spans="1:7">
      <c r="A2274" s="51" t="s">
        <v>472</v>
      </c>
      <c r="B2274" s="51" t="s">
        <v>1204</v>
      </c>
      <c r="C2274" s="51" t="s">
        <v>457</v>
      </c>
      <c r="D2274" s="52">
        <v>19</v>
      </c>
      <c r="E2274" s="52">
        <v>6981</v>
      </c>
      <c r="F2274" s="53">
        <v>552</v>
      </c>
      <c r="G2274" s="54">
        <v>7.9071765999999997</v>
      </c>
    </row>
    <row r="2275" spans="1:7">
      <c r="A2275" s="51" t="s">
        <v>1237</v>
      </c>
      <c r="B2275" s="51" t="s">
        <v>1204</v>
      </c>
      <c r="C2275" s="51" t="s">
        <v>363</v>
      </c>
      <c r="D2275" s="52">
        <v>120382</v>
      </c>
      <c r="E2275" s="52">
        <v>2750603</v>
      </c>
      <c r="F2275" s="53">
        <v>293443.5</v>
      </c>
      <c r="G2275" s="54">
        <v>10.668333000000001</v>
      </c>
    </row>
    <row r="2276" spans="1:7">
      <c r="A2276" s="51" t="s">
        <v>2047</v>
      </c>
      <c r="B2276" s="51" t="s">
        <v>1204</v>
      </c>
      <c r="C2276" s="51" t="s">
        <v>365</v>
      </c>
      <c r="D2276" s="52">
        <v>237</v>
      </c>
      <c r="E2276" s="52">
        <v>4436</v>
      </c>
      <c r="F2276" s="53">
        <v>527</v>
      </c>
      <c r="G2276" s="54">
        <v>11.880072</v>
      </c>
    </row>
    <row r="2277" spans="1:7">
      <c r="A2277" s="51" t="s">
        <v>1238</v>
      </c>
      <c r="B2277" s="51" t="s">
        <v>1204</v>
      </c>
      <c r="C2277" s="51" t="s">
        <v>360</v>
      </c>
      <c r="D2277" s="52">
        <v>93567</v>
      </c>
      <c r="E2277" s="52">
        <v>1088474</v>
      </c>
      <c r="F2277" s="53">
        <v>132858.9</v>
      </c>
      <c r="G2277" s="54">
        <v>12.205978</v>
      </c>
    </row>
    <row r="2278" spans="1:7">
      <c r="A2278" s="51" t="s">
        <v>2048</v>
      </c>
      <c r="B2278" s="51" t="s">
        <v>1204</v>
      </c>
      <c r="C2278" s="51" t="s">
        <v>363</v>
      </c>
      <c r="D2278" s="52">
        <v>4390</v>
      </c>
      <c r="E2278" s="52">
        <v>73257</v>
      </c>
      <c r="F2278" s="53">
        <v>9319</v>
      </c>
      <c r="G2278" s="54">
        <v>12.720969</v>
      </c>
    </row>
    <row r="2279" spans="1:7">
      <c r="A2279" s="51" t="s">
        <v>1239</v>
      </c>
      <c r="B2279" s="51" t="s">
        <v>1204</v>
      </c>
      <c r="C2279" s="51" t="s">
        <v>363</v>
      </c>
      <c r="D2279" s="52">
        <v>10438</v>
      </c>
      <c r="E2279" s="52">
        <v>524888</v>
      </c>
      <c r="F2279" s="53">
        <v>53099.199999999997</v>
      </c>
      <c r="G2279" s="54">
        <v>10.116291</v>
      </c>
    </row>
    <row r="2280" spans="1:7">
      <c r="A2280" s="51" t="s">
        <v>2049</v>
      </c>
      <c r="B2280" s="51" t="s">
        <v>1204</v>
      </c>
      <c r="C2280" s="51" t="s">
        <v>365</v>
      </c>
      <c r="D2280" s="52">
        <v>301</v>
      </c>
      <c r="E2280" s="52">
        <v>5058</v>
      </c>
      <c r="F2280" s="53">
        <v>665.2</v>
      </c>
      <c r="G2280" s="54">
        <v>13.151443</v>
      </c>
    </row>
    <row r="2281" spans="1:7">
      <c r="A2281" s="51" t="s">
        <v>2050</v>
      </c>
      <c r="B2281" s="51" t="s">
        <v>1204</v>
      </c>
      <c r="C2281" s="51" t="s">
        <v>365</v>
      </c>
      <c r="D2281" s="52">
        <v>834</v>
      </c>
      <c r="E2281" s="52">
        <v>9053</v>
      </c>
      <c r="F2281" s="53">
        <v>1473</v>
      </c>
      <c r="G2281" s="54">
        <v>16.270848999999998</v>
      </c>
    </row>
    <row r="2282" spans="1:7">
      <c r="A2282" s="51" t="s">
        <v>2051</v>
      </c>
      <c r="B2282" s="51" t="s">
        <v>1204</v>
      </c>
      <c r="C2282" s="51" t="s">
        <v>365</v>
      </c>
      <c r="D2282" s="52">
        <v>1606</v>
      </c>
      <c r="E2282" s="52">
        <v>24095</v>
      </c>
      <c r="F2282" s="53">
        <v>2565</v>
      </c>
      <c r="G2282" s="54">
        <v>10.645362</v>
      </c>
    </row>
    <row r="2283" spans="1:7">
      <c r="A2283" s="51" t="s">
        <v>2052</v>
      </c>
      <c r="B2283" s="51" t="s">
        <v>1204</v>
      </c>
      <c r="C2283" s="51" t="s">
        <v>365</v>
      </c>
      <c r="D2283" s="52">
        <v>312</v>
      </c>
      <c r="E2283" s="52">
        <v>3181</v>
      </c>
      <c r="F2283" s="53">
        <v>469</v>
      </c>
      <c r="G2283" s="54">
        <v>14.743791</v>
      </c>
    </row>
    <row r="2284" spans="1:7">
      <c r="A2284" s="51" t="s">
        <v>2053</v>
      </c>
      <c r="B2284" s="51" t="s">
        <v>1204</v>
      </c>
      <c r="C2284" s="51" t="s">
        <v>365</v>
      </c>
      <c r="D2284" s="52">
        <v>531</v>
      </c>
      <c r="E2284" s="52">
        <v>5731</v>
      </c>
      <c r="F2284" s="53">
        <v>817</v>
      </c>
      <c r="G2284" s="54">
        <v>14.255801999999999</v>
      </c>
    </row>
    <row r="2285" spans="1:7">
      <c r="A2285" s="51" t="s">
        <v>2054</v>
      </c>
      <c r="B2285" s="51" t="s">
        <v>1204</v>
      </c>
      <c r="C2285" s="51" t="s">
        <v>365</v>
      </c>
      <c r="D2285" s="52">
        <v>942</v>
      </c>
      <c r="E2285" s="52">
        <v>54729</v>
      </c>
      <c r="F2285" s="53">
        <v>5830.2</v>
      </c>
      <c r="G2285" s="54">
        <v>10.652853</v>
      </c>
    </row>
    <row r="2286" spans="1:7">
      <c r="A2286" s="51" t="s">
        <v>2055</v>
      </c>
      <c r="B2286" s="51" t="s">
        <v>1204</v>
      </c>
      <c r="C2286" s="51" t="s">
        <v>365</v>
      </c>
      <c r="D2286" s="52">
        <v>1891</v>
      </c>
      <c r="E2286" s="52">
        <v>94415</v>
      </c>
      <c r="F2286" s="53">
        <v>8168.5</v>
      </c>
      <c r="G2286" s="54">
        <v>8.6516973000000004</v>
      </c>
    </row>
    <row r="2287" spans="1:7">
      <c r="A2287" s="51" t="s">
        <v>2056</v>
      </c>
      <c r="B2287" s="51" t="s">
        <v>1204</v>
      </c>
      <c r="C2287" s="51" t="s">
        <v>365</v>
      </c>
      <c r="D2287" s="52">
        <v>273</v>
      </c>
      <c r="E2287" s="52">
        <v>3405</v>
      </c>
      <c r="F2287" s="53">
        <v>427</v>
      </c>
      <c r="G2287" s="54">
        <v>12.540381999999999</v>
      </c>
    </row>
    <row r="2288" spans="1:7">
      <c r="A2288" s="51" t="s">
        <v>2057</v>
      </c>
      <c r="B2288" s="51" t="s">
        <v>1204</v>
      </c>
      <c r="C2288" s="51" t="s">
        <v>365</v>
      </c>
      <c r="D2288" s="52">
        <v>978</v>
      </c>
      <c r="E2288" s="52">
        <v>15488</v>
      </c>
      <c r="F2288" s="53">
        <v>2534.4</v>
      </c>
      <c r="G2288" s="54">
        <v>16.363636</v>
      </c>
    </row>
    <row r="2289" spans="1:7">
      <c r="A2289" s="51" t="s">
        <v>2058</v>
      </c>
      <c r="B2289" s="51" t="s">
        <v>1204</v>
      </c>
      <c r="C2289" s="51" t="s">
        <v>365</v>
      </c>
      <c r="D2289" s="52">
        <v>1106</v>
      </c>
      <c r="E2289" s="52">
        <v>26304</v>
      </c>
      <c r="F2289" s="53">
        <v>3060</v>
      </c>
      <c r="G2289" s="54">
        <v>11.633212</v>
      </c>
    </row>
    <row r="2290" spans="1:7">
      <c r="A2290" s="51" t="s">
        <v>2059</v>
      </c>
      <c r="B2290" s="51" t="s">
        <v>1204</v>
      </c>
      <c r="C2290" s="51" t="s">
        <v>365</v>
      </c>
      <c r="D2290" s="52">
        <v>279</v>
      </c>
      <c r="E2290" s="52">
        <v>3898</v>
      </c>
      <c r="F2290" s="53">
        <v>449</v>
      </c>
      <c r="G2290" s="54">
        <v>11.518727999999999</v>
      </c>
    </row>
    <row r="2291" spans="1:7">
      <c r="A2291" s="51" t="s">
        <v>2060</v>
      </c>
      <c r="B2291" s="51" t="s">
        <v>1204</v>
      </c>
      <c r="C2291" s="51" t="s">
        <v>365</v>
      </c>
      <c r="D2291" s="52">
        <v>946</v>
      </c>
      <c r="E2291" s="52">
        <v>14259</v>
      </c>
      <c r="F2291" s="53">
        <v>1839</v>
      </c>
      <c r="G2291" s="54">
        <v>12.897118000000001</v>
      </c>
    </row>
    <row r="2292" spans="1:7">
      <c r="A2292" s="51" t="s">
        <v>2061</v>
      </c>
      <c r="B2292" s="51" t="s">
        <v>1204</v>
      </c>
      <c r="C2292" s="51" t="s">
        <v>365</v>
      </c>
      <c r="D2292" s="52">
        <v>1119</v>
      </c>
      <c r="E2292" s="52">
        <v>13997</v>
      </c>
      <c r="F2292" s="53">
        <v>2204</v>
      </c>
      <c r="G2292" s="54">
        <v>15.746231</v>
      </c>
    </row>
    <row r="2293" spans="1:7">
      <c r="A2293" s="51" t="s">
        <v>2062</v>
      </c>
      <c r="B2293" s="51" t="s">
        <v>1204</v>
      </c>
      <c r="C2293" s="51" t="s">
        <v>365</v>
      </c>
      <c r="D2293" s="52">
        <v>2129</v>
      </c>
      <c r="E2293" s="52">
        <v>44889</v>
      </c>
      <c r="F2293" s="53">
        <v>4419</v>
      </c>
      <c r="G2293" s="54">
        <v>9.8442825999999997</v>
      </c>
    </row>
    <row r="2294" spans="1:7">
      <c r="A2294" s="51" t="s">
        <v>2063</v>
      </c>
      <c r="B2294" s="51" t="s">
        <v>1204</v>
      </c>
      <c r="C2294" s="51" t="s">
        <v>365</v>
      </c>
      <c r="D2294" s="52">
        <v>993</v>
      </c>
      <c r="E2294" s="52">
        <v>9123</v>
      </c>
      <c r="F2294" s="53">
        <v>1297</v>
      </c>
      <c r="G2294" s="54">
        <v>14.216815</v>
      </c>
    </row>
    <row r="2295" spans="1:7">
      <c r="A2295" s="51" t="s">
        <v>2064</v>
      </c>
      <c r="B2295" s="51" t="s">
        <v>1204</v>
      </c>
      <c r="C2295" s="51" t="s">
        <v>365</v>
      </c>
      <c r="D2295" s="52">
        <v>1346</v>
      </c>
      <c r="E2295" s="52">
        <v>25348</v>
      </c>
      <c r="F2295" s="53">
        <v>3845.7</v>
      </c>
      <c r="G2295" s="54">
        <v>15.171611</v>
      </c>
    </row>
    <row r="2296" spans="1:7">
      <c r="A2296" s="51" t="s">
        <v>2065</v>
      </c>
      <c r="B2296" s="51" t="s">
        <v>1204</v>
      </c>
      <c r="C2296" s="51" t="s">
        <v>365</v>
      </c>
      <c r="D2296" s="52">
        <v>731</v>
      </c>
      <c r="E2296" s="52">
        <v>12938</v>
      </c>
      <c r="F2296" s="53">
        <v>1321</v>
      </c>
      <c r="G2296" s="54">
        <v>10.210233000000001</v>
      </c>
    </row>
    <row r="2297" spans="1:7">
      <c r="A2297" s="51" t="s">
        <v>2066</v>
      </c>
      <c r="B2297" s="51" t="s">
        <v>1204</v>
      </c>
      <c r="C2297" s="51" t="s">
        <v>365</v>
      </c>
      <c r="D2297" s="52">
        <v>546</v>
      </c>
      <c r="E2297" s="52">
        <v>6038</v>
      </c>
      <c r="F2297" s="53">
        <v>727.8</v>
      </c>
      <c r="G2297" s="54">
        <v>12.053660000000001</v>
      </c>
    </row>
    <row r="2298" spans="1:7">
      <c r="A2298" s="51" t="s">
        <v>2067</v>
      </c>
      <c r="B2298" s="51" t="s">
        <v>1204</v>
      </c>
      <c r="C2298" s="51" t="s">
        <v>365</v>
      </c>
      <c r="D2298" s="52">
        <v>765</v>
      </c>
      <c r="E2298" s="52">
        <v>21306</v>
      </c>
      <c r="F2298" s="53">
        <v>2655</v>
      </c>
      <c r="G2298" s="54">
        <v>12.461278999999999</v>
      </c>
    </row>
    <row r="2299" spans="1:7">
      <c r="A2299" s="51" t="s">
        <v>2068</v>
      </c>
      <c r="B2299" s="51" t="s">
        <v>1204</v>
      </c>
      <c r="C2299" s="51" t="s">
        <v>365</v>
      </c>
      <c r="D2299" s="52">
        <v>897</v>
      </c>
      <c r="E2299" s="52">
        <v>10265</v>
      </c>
      <c r="F2299" s="53">
        <v>1497</v>
      </c>
      <c r="G2299" s="54">
        <v>14.583536</v>
      </c>
    </row>
    <row r="2300" spans="1:7">
      <c r="A2300" s="51" t="s">
        <v>2069</v>
      </c>
      <c r="B2300" s="51" t="s">
        <v>1204</v>
      </c>
      <c r="C2300" s="51" t="s">
        <v>365</v>
      </c>
      <c r="D2300" s="52">
        <v>1792</v>
      </c>
      <c r="E2300" s="52">
        <v>43466</v>
      </c>
      <c r="F2300" s="53">
        <v>4106</v>
      </c>
      <c r="G2300" s="54">
        <v>9.4464638999999995</v>
      </c>
    </row>
    <row r="2301" spans="1:7">
      <c r="A2301" s="51" t="s">
        <v>2070</v>
      </c>
      <c r="B2301" s="51" t="s">
        <v>1204</v>
      </c>
      <c r="C2301" s="51" t="s">
        <v>365</v>
      </c>
      <c r="D2301" s="52">
        <v>353</v>
      </c>
      <c r="E2301" s="52">
        <v>3840</v>
      </c>
      <c r="F2301" s="53">
        <v>489</v>
      </c>
      <c r="G2301" s="54">
        <v>12.734375</v>
      </c>
    </row>
    <row r="2302" spans="1:7">
      <c r="A2302" s="51" t="s">
        <v>2071</v>
      </c>
      <c r="B2302" s="51" t="s">
        <v>1204</v>
      </c>
      <c r="C2302" s="51" t="s">
        <v>365</v>
      </c>
      <c r="D2302" s="52">
        <v>498</v>
      </c>
      <c r="E2302" s="52">
        <v>6781</v>
      </c>
      <c r="F2302" s="53">
        <v>827</v>
      </c>
      <c r="G2302" s="54">
        <v>12.195841</v>
      </c>
    </row>
    <row r="2303" spans="1:7">
      <c r="A2303" s="51" t="s">
        <v>2072</v>
      </c>
      <c r="B2303" s="51" t="s">
        <v>1204</v>
      </c>
      <c r="C2303" s="51" t="s">
        <v>365</v>
      </c>
      <c r="D2303" s="52">
        <v>740</v>
      </c>
      <c r="E2303" s="52">
        <v>11563</v>
      </c>
      <c r="F2303" s="53">
        <v>1752</v>
      </c>
      <c r="G2303" s="54">
        <v>15.151776999999999</v>
      </c>
    </row>
    <row r="2304" spans="1:7">
      <c r="A2304" s="51" t="s">
        <v>2073</v>
      </c>
      <c r="B2304" s="51" t="s">
        <v>1204</v>
      </c>
      <c r="C2304" s="51" t="s">
        <v>365</v>
      </c>
      <c r="D2304" s="52">
        <v>1479</v>
      </c>
      <c r="E2304" s="52">
        <v>139546</v>
      </c>
      <c r="F2304" s="53">
        <v>12793</v>
      </c>
      <c r="G2304" s="54">
        <v>9.1675863</v>
      </c>
    </row>
    <row r="2305" spans="1:7">
      <c r="A2305" s="51" t="s">
        <v>2074</v>
      </c>
      <c r="B2305" s="51" t="s">
        <v>1204</v>
      </c>
      <c r="C2305" s="51" t="s">
        <v>365</v>
      </c>
      <c r="D2305" s="52">
        <v>830</v>
      </c>
      <c r="E2305" s="52">
        <v>47639</v>
      </c>
      <c r="F2305" s="53">
        <v>4583</v>
      </c>
      <c r="G2305" s="54">
        <v>9.6202690999999998</v>
      </c>
    </row>
    <row r="2306" spans="1:7">
      <c r="A2306" s="51" t="s">
        <v>2075</v>
      </c>
      <c r="B2306" s="51" t="s">
        <v>1204</v>
      </c>
      <c r="C2306" s="51" t="s">
        <v>365</v>
      </c>
      <c r="D2306" s="52">
        <v>2310</v>
      </c>
      <c r="E2306" s="52">
        <v>79432</v>
      </c>
      <c r="F2306" s="53">
        <v>8362</v>
      </c>
      <c r="G2306" s="54">
        <v>10.527243</v>
      </c>
    </row>
    <row r="2307" spans="1:7">
      <c r="A2307" s="51" t="s">
        <v>2076</v>
      </c>
      <c r="B2307" s="51" t="s">
        <v>1204</v>
      </c>
      <c r="C2307" s="51" t="s">
        <v>365</v>
      </c>
      <c r="D2307" s="52">
        <v>1617</v>
      </c>
      <c r="E2307" s="52">
        <v>69266</v>
      </c>
      <c r="F2307" s="53">
        <v>6483</v>
      </c>
      <c r="G2307" s="54">
        <v>9.3595704000000008</v>
      </c>
    </row>
    <row r="2308" spans="1:7">
      <c r="A2308" s="51" t="s">
        <v>2077</v>
      </c>
      <c r="B2308" s="51" t="s">
        <v>1204</v>
      </c>
      <c r="C2308" s="51" t="s">
        <v>365</v>
      </c>
      <c r="D2308" s="52">
        <v>473</v>
      </c>
      <c r="E2308" s="52">
        <v>10350</v>
      </c>
      <c r="F2308" s="53">
        <v>1559.6</v>
      </c>
      <c r="G2308" s="54">
        <v>15.068599000000001</v>
      </c>
    </row>
    <row r="2309" spans="1:7">
      <c r="A2309" s="51" t="s">
        <v>2078</v>
      </c>
      <c r="B2309" s="51" t="s">
        <v>1204</v>
      </c>
      <c r="C2309" s="51" t="s">
        <v>365</v>
      </c>
      <c r="D2309" s="52">
        <v>1542</v>
      </c>
      <c r="E2309" s="52">
        <v>21276</v>
      </c>
      <c r="F2309" s="53">
        <v>2897</v>
      </c>
      <c r="G2309" s="54">
        <v>13.616281000000001</v>
      </c>
    </row>
    <row r="2310" spans="1:7">
      <c r="A2310" s="51" t="s">
        <v>2079</v>
      </c>
      <c r="B2310" s="51" t="s">
        <v>1204</v>
      </c>
      <c r="C2310" s="51" t="s">
        <v>365</v>
      </c>
      <c r="D2310" s="52">
        <v>96</v>
      </c>
      <c r="E2310" s="52">
        <v>70178</v>
      </c>
      <c r="F2310" s="53">
        <v>6637.8</v>
      </c>
      <c r="G2310" s="54">
        <v>9.4585197999999995</v>
      </c>
    </row>
    <row r="2311" spans="1:7">
      <c r="A2311" s="51" t="s">
        <v>2080</v>
      </c>
      <c r="B2311" s="51" t="s">
        <v>1204</v>
      </c>
      <c r="C2311" s="51" t="s">
        <v>365</v>
      </c>
      <c r="D2311" s="52">
        <v>430</v>
      </c>
      <c r="E2311" s="52">
        <v>5581</v>
      </c>
      <c r="F2311" s="53">
        <v>634</v>
      </c>
      <c r="G2311" s="54">
        <v>11.359971</v>
      </c>
    </row>
    <row r="2312" spans="1:7">
      <c r="A2312" s="51" t="s">
        <v>2081</v>
      </c>
      <c r="B2312" s="51" t="s">
        <v>1204</v>
      </c>
      <c r="C2312" s="51" t="s">
        <v>365</v>
      </c>
      <c r="D2312" s="52">
        <v>714</v>
      </c>
      <c r="E2312" s="52">
        <v>10665</v>
      </c>
      <c r="F2312" s="53">
        <v>1300.7</v>
      </c>
      <c r="G2312" s="54">
        <v>12.195968000000001</v>
      </c>
    </row>
    <row r="2313" spans="1:7">
      <c r="A2313" s="51" t="s">
        <v>2082</v>
      </c>
      <c r="B2313" s="51" t="s">
        <v>1204</v>
      </c>
      <c r="C2313" s="51" t="s">
        <v>365</v>
      </c>
      <c r="D2313" s="52">
        <v>845</v>
      </c>
      <c r="E2313" s="52">
        <v>32339</v>
      </c>
      <c r="F2313" s="53">
        <v>3750</v>
      </c>
      <c r="G2313" s="54">
        <v>11.595905999999999</v>
      </c>
    </row>
    <row r="2314" spans="1:7">
      <c r="A2314" s="51" t="s">
        <v>2083</v>
      </c>
      <c r="B2314" s="51" t="s">
        <v>1204</v>
      </c>
      <c r="C2314" s="51" t="s">
        <v>365</v>
      </c>
      <c r="D2314" s="52">
        <v>848</v>
      </c>
      <c r="E2314" s="52">
        <v>11026</v>
      </c>
      <c r="F2314" s="53">
        <v>1524</v>
      </c>
      <c r="G2314" s="54">
        <v>13.821876</v>
      </c>
    </row>
    <row r="2315" spans="1:7">
      <c r="A2315" s="51" t="s">
        <v>2084</v>
      </c>
      <c r="B2315" s="51" t="s">
        <v>1204</v>
      </c>
      <c r="C2315" s="51" t="s">
        <v>365</v>
      </c>
      <c r="D2315" s="52">
        <v>307</v>
      </c>
      <c r="E2315" s="52">
        <v>2897</v>
      </c>
      <c r="F2315" s="53">
        <v>430</v>
      </c>
      <c r="G2315" s="54">
        <v>14.842941</v>
      </c>
    </row>
    <row r="2316" spans="1:7">
      <c r="A2316" s="51" t="s">
        <v>2085</v>
      </c>
      <c r="B2316" s="51" t="s">
        <v>1204</v>
      </c>
      <c r="C2316" s="51" t="s">
        <v>365</v>
      </c>
      <c r="D2316" s="52">
        <v>1034</v>
      </c>
      <c r="E2316" s="52">
        <v>14543</v>
      </c>
      <c r="F2316" s="53">
        <v>1568</v>
      </c>
      <c r="G2316" s="54">
        <v>10.781819</v>
      </c>
    </row>
    <row r="2317" spans="1:7">
      <c r="A2317" s="51" t="s">
        <v>2086</v>
      </c>
      <c r="B2317" s="51" t="s">
        <v>1204</v>
      </c>
      <c r="C2317" s="51" t="s">
        <v>365</v>
      </c>
      <c r="D2317" s="52">
        <v>275</v>
      </c>
      <c r="E2317" s="52">
        <v>4084</v>
      </c>
      <c r="F2317" s="53">
        <v>581</v>
      </c>
      <c r="G2317" s="54">
        <v>14.226248999999999</v>
      </c>
    </row>
    <row r="2318" spans="1:7">
      <c r="A2318" s="51" t="s">
        <v>2087</v>
      </c>
      <c r="B2318" s="51" t="s">
        <v>1204</v>
      </c>
      <c r="C2318" s="51" t="s">
        <v>365</v>
      </c>
      <c r="D2318" s="52">
        <v>499</v>
      </c>
      <c r="E2318" s="52">
        <v>21221</v>
      </c>
      <c r="F2318" s="53">
        <v>1985</v>
      </c>
      <c r="G2318" s="54">
        <v>9.3539419000000006</v>
      </c>
    </row>
    <row r="2319" spans="1:7">
      <c r="A2319" s="51" t="s">
        <v>2088</v>
      </c>
      <c r="B2319" s="51" t="s">
        <v>1204</v>
      </c>
      <c r="C2319" s="51" t="s">
        <v>365</v>
      </c>
      <c r="D2319" s="52">
        <v>236</v>
      </c>
      <c r="E2319" s="52">
        <v>5229</v>
      </c>
      <c r="F2319" s="53">
        <v>680.5</v>
      </c>
      <c r="G2319" s="54">
        <v>13.013961</v>
      </c>
    </row>
    <row r="2320" spans="1:7">
      <c r="A2320" s="51" t="s">
        <v>2089</v>
      </c>
      <c r="B2320" s="51" t="s">
        <v>1204</v>
      </c>
      <c r="C2320" s="51" t="s">
        <v>365</v>
      </c>
      <c r="D2320" s="52">
        <v>1900</v>
      </c>
      <c r="E2320" s="52">
        <v>71858</v>
      </c>
      <c r="F2320" s="53">
        <v>7700</v>
      </c>
      <c r="G2320" s="54">
        <v>10.715578000000001</v>
      </c>
    </row>
    <row r="2321" spans="1:7">
      <c r="A2321" s="51" t="s">
        <v>2090</v>
      </c>
      <c r="B2321" s="51" t="s">
        <v>1204</v>
      </c>
      <c r="C2321" s="51" t="s">
        <v>365</v>
      </c>
      <c r="D2321" s="52">
        <v>442</v>
      </c>
      <c r="E2321" s="52">
        <v>7116</v>
      </c>
      <c r="F2321" s="53">
        <v>891</v>
      </c>
      <c r="G2321" s="54">
        <v>12.521079</v>
      </c>
    </row>
    <row r="2322" spans="1:7">
      <c r="A2322" s="51" t="s">
        <v>2091</v>
      </c>
      <c r="B2322" s="51" t="s">
        <v>1204</v>
      </c>
      <c r="C2322" s="51" t="s">
        <v>365</v>
      </c>
      <c r="D2322" s="52">
        <v>2595</v>
      </c>
      <c r="E2322" s="52">
        <v>75426</v>
      </c>
      <c r="F2322" s="53">
        <v>8673</v>
      </c>
      <c r="G2322" s="54">
        <v>11.498687</v>
      </c>
    </row>
    <row r="2323" spans="1:7">
      <c r="A2323" s="51" t="s">
        <v>2092</v>
      </c>
      <c r="B2323" s="51" t="s">
        <v>1204</v>
      </c>
      <c r="C2323" s="51" t="s">
        <v>365</v>
      </c>
      <c r="D2323" s="52">
        <v>165</v>
      </c>
      <c r="E2323" s="52">
        <v>1584</v>
      </c>
      <c r="F2323" s="53">
        <v>149.19999999999999</v>
      </c>
      <c r="G2323" s="54">
        <v>9.4191918999999995</v>
      </c>
    </row>
    <row r="2324" spans="1:7">
      <c r="A2324" s="51" t="s">
        <v>2093</v>
      </c>
      <c r="B2324" s="51" t="s">
        <v>1204</v>
      </c>
      <c r="C2324" s="51" t="s">
        <v>365</v>
      </c>
      <c r="D2324" s="52">
        <v>994</v>
      </c>
      <c r="E2324" s="52">
        <v>11716</v>
      </c>
      <c r="F2324" s="53">
        <v>1590</v>
      </c>
      <c r="G2324" s="54">
        <v>13.571185</v>
      </c>
    </row>
    <row r="2325" spans="1:7">
      <c r="A2325" s="51" t="s">
        <v>2094</v>
      </c>
      <c r="B2325" s="51" t="s">
        <v>1204</v>
      </c>
      <c r="C2325" s="51" t="s">
        <v>365</v>
      </c>
      <c r="D2325" s="52">
        <v>2185</v>
      </c>
      <c r="E2325" s="52">
        <v>33533</v>
      </c>
      <c r="F2325" s="53">
        <v>3439</v>
      </c>
      <c r="G2325" s="54">
        <v>10.255568999999999</v>
      </c>
    </row>
    <row r="2326" spans="1:7">
      <c r="A2326" s="51" t="s">
        <v>2095</v>
      </c>
      <c r="B2326" s="51" t="s">
        <v>1204</v>
      </c>
      <c r="C2326" s="51" t="s">
        <v>363</v>
      </c>
      <c r="D2326" s="52">
        <v>10485</v>
      </c>
      <c r="E2326" s="52">
        <v>110607</v>
      </c>
      <c r="F2326" s="53">
        <v>17662.2</v>
      </c>
      <c r="G2326" s="54">
        <v>15.968429</v>
      </c>
    </row>
    <row r="2327" spans="1:7">
      <c r="A2327" s="51" t="s">
        <v>778</v>
      </c>
      <c r="B2327" s="51" t="s">
        <v>1240</v>
      </c>
      <c r="C2327" s="51" t="s">
        <v>363</v>
      </c>
      <c r="D2327" s="52">
        <v>7652</v>
      </c>
      <c r="E2327" s="52">
        <v>688634</v>
      </c>
      <c r="F2327" s="53">
        <v>49619</v>
      </c>
      <c r="G2327" s="54">
        <v>7.2054241000000001</v>
      </c>
    </row>
    <row r="2328" spans="1:7">
      <c r="A2328" s="51" t="s">
        <v>2096</v>
      </c>
      <c r="B2328" s="51" t="s">
        <v>1240</v>
      </c>
      <c r="C2328" s="51" t="s">
        <v>365</v>
      </c>
      <c r="D2328" s="52">
        <v>2446</v>
      </c>
      <c r="E2328" s="52">
        <v>54098</v>
      </c>
      <c r="F2328" s="53">
        <v>4891</v>
      </c>
      <c r="G2328" s="54">
        <v>9.0409997000000004</v>
      </c>
    </row>
    <row r="2329" spans="1:7">
      <c r="A2329" s="51" t="s">
        <v>422</v>
      </c>
      <c r="B2329" s="51" t="s">
        <v>1240</v>
      </c>
      <c r="C2329" s="51" t="s">
        <v>363</v>
      </c>
      <c r="D2329" s="52">
        <v>4539</v>
      </c>
      <c r="E2329" s="52">
        <v>90989</v>
      </c>
      <c r="F2329" s="53">
        <v>9354.2999999999993</v>
      </c>
      <c r="G2329" s="54">
        <v>10.280692999999999</v>
      </c>
    </row>
    <row r="2330" spans="1:7">
      <c r="A2330" s="51" t="s">
        <v>1241</v>
      </c>
      <c r="B2330" s="51" t="s">
        <v>1240</v>
      </c>
      <c r="C2330" s="51" t="s">
        <v>363</v>
      </c>
      <c r="D2330" s="52">
        <v>25684</v>
      </c>
      <c r="E2330" s="52">
        <v>654238</v>
      </c>
      <c r="F2330" s="53">
        <v>68876</v>
      </c>
      <c r="G2330" s="54">
        <v>10.527666999999999</v>
      </c>
    </row>
    <row r="2331" spans="1:7">
      <c r="A2331" s="51" t="s">
        <v>1242</v>
      </c>
      <c r="B2331" s="51" t="s">
        <v>1240</v>
      </c>
      <c r="C2331" s="51" t="s">
        <v>363</v>
      </c>
      <c r="D2331" s="52">
        <v>25135</v>
      </c>
      <c r="E2331" s="52">
        <v>781535</v>
      </c>
      <c r="F2331" s="53">
        <v>63321.7</v>
      </c>
      <c r="G2331" s="54">
        <v>8.1022219</v>
      </c>
    </row>
    <row r="2332" spans="1:7">
      <c r="A2332" s="51" t="s">
        <v>1243</v>
      </c>
      <c r="B2332" s="51" t="s">
        <v>1240</v>
      </c>
      <c r="C2332" s="51" t="s">
        <v>363</v>
      </c>
      <c r="D2332" s="52">
        <v>22017</v>
      </c>
      <c r="E2332" s="52">
        <v>582968</v>
      </c>
      <c r="F2332" s="53">
        <v>56083</v>
      </c>
      <c r="G2332" s="54">
        <v>9.6202535999999998</v>
      </c>
    </row>
    <row r="2333" spans="1:7">
      <c r="A2333" s="51" t="s">
        <v>1244</v>
      </c>
      <c r="B2333" s="51" t="s">
        <v>1240</v>
      </c>
      <c r="C2333" s="51" t="s">
        <v>363</v>
      </c>
      <c r="D2333" s="52">
        <v>18987</v>
      </c>
      <c r="E2333" s="52">
        <v>476205</v>
      </c>
      <c r="F2333" s="53">
        <v>47106.9</v>
      </c>
      <c r="G2333" s="54">
        <v>9.8921472999999995</v>
      </c>
    </row>
    <row r="2334" spans="1:7">
      <c r="A2334" s="51" t="s">
        <v>1245</v>
      </c>
      <c r="B2334" s="51" t="s">
        <v>1240</v>
      </c>
      <c r="C2334" s="51" t="s">
        <v>363</v>
      </c>
      <c r="D2334" s="52">
        <v>18076</v>
      </c>
      <c r="E2334" s="52">
        <v>684104</v>
      </c>
      <c r="F2334" s="53">
        <v>60686</v>
      </c>
      <c r="G2334" s="54">
        <v>8.8708734000000007</v>
      </c>
    </row>
    <row r="2335" spans="1:7">
      <c r="A2335" s="51" t="s">
        <v>2097</v>
      </c>
      <c r="B2335" s="51" t="s">
        <v>1240</v>
      </c>
      <c r="C2335" s="51" t="s">
        <v>365</v>
      </c>
      <c r="D2335" s="52">
        <v>8750</v>
      </c>
      <c r="E2335" s="52">
        <v>196655</v>
      </c>
      <c r="F2335" s="53">
        <v>23102</v>
      </c>
      <c r="G2335" s="54">
        <v>11.747477</v>
      </c>
    </row>
    <row r="2336" spans="1:7">
      <c r="A2336" s="51" t="s">
        <v>2098</v>
      </c>
      <c r="B2336" s="51" t="s">
        <v>1240</v>
      </c>
      <c r="C2336" s="51" t="s">
        <v>365</v>
      </c>
      <c r="D2336" s="52">
        <v>3219</v>
      </c>
      <c r="E2336" s="52">
        <v>53202</v>
      </c>
      <c r="F2336" s="53">
        <v>6007.5</v>
      </c>
      <c r="G2336" s="54">
        <v>11.291869</v>
      </c>
    </row>
    <row r="2337" spans="1:7">
      <c r="A2337" s="51" t="s">
        <v>2099</v>
      </c>
      <c r="B2337" s="51" t="s">
        <v>1240</v>
      </c>
      <c r="C2337" s="51" t="s">
        <v>365</v>
      </c>
      <c r="D2337" s="52">
        <v>76</v>
      </c>
      <c r="E2337" s="52">
        <v>3385</v>
      </c>
      <c r="F2337" s="53">
        <v>285</v>
      </c>
      <c r="G2337" s="54">
        <v>8.4194978000000003</v>
      </c>
    </row>
    <row r="2338" spans="1:7">
      <c r="A2338" s="51" t="s">
        <v>1246</v>
      </c>
      <c r="B2338" s="51" t="s">
        <v>1240</v>
      </c>
      <c r="C2338" s="51" t="s">
        <v>365</v>
      </c>
      <c r="D2338" s="52">
        <v>12173</v>
      </c>
      <c r="E2338" s="52">
        <v>273688</v>
      </c>
      <c r="F2338" s="53">
        <v>26448</v>
      </c>
      <c r="G2338" s="54">
        <v>9.6635585000000006</v>
      </c>
    </row>
    <row r="2339" spans="1:7">
      <c r="A2339" s="51" t="s">
        <v>2100</v>
      </c>
      <c r="B2339" s="51" t="s">
        <v>1240</v>
      </c>
      <c r="C2339" s="51" t="s">
        <v>365</v>
      </c>
      <c r="D2339" s="52">
        <v>3156</v>
      </c>
      <c r="E2339" s="52">
        <v>50155</v>
      </c>
      <c r="F2339" s="53">
        <v>6381</v>
      </c>
      <c r="G2339" s="54">
        <v>12.72256</v>
      </c>
    </row>
    <row r="2340" spans="1:7">
      <c r="A2340" s="51" t="s">
        <v>2101</v>
      </c>
      <c r="B2340" s="51" t="s">
        <v>1240</v>
      </c>
      <c r="C2340" s="51" t="s">
        <v>365</v>
      </c>
      <c r="D2340" s="52">
        <v>797</v>
      </c>
      <c r="E2340" s="52">
        <v>12470</v>
      </c>
      <c r="F2340" s="53">
        <v>1557</v>
      </c>
      <c r="G2340" s="54">
        <v>12.485965999999999</v>
      </c>
    </row>
    <row r="2341" spans="1:7">
      <c r="A2341" s="51" t="s">
        <v>2102</v>
      </c>
      <c r="B2341" s="51" t="s">
        <v>1240</v>
      </c>
      <c r="C2341" s="51" t="s">
        <v>365</v>
      </c>
      <c r="D2341" s="52">
        <v>4400</v>
      </c>
      <c r="E2341" s="52">
        <v>106755</v>
      </c>
      <c r="F2341" s="53">
        <v>8880</v>
      </c>
      <c r="G2341" s="54">
        <v>8.3181115999999999</v>
      </c>
    </row>
    <row r="2342" spans="1:7">
      <c r="A2342" s="51" t="s">
        <v>2103</v>
      </c>
      <c r="B2342" s="51" t="s">
        <v>1240</v>
      </c>
      <c r="C2342" s="51" t="s">
        <v>365</v>
      </c>
      <c r="D2342" s="52">
        <v>8825</v>
      </c>
      <c r="E2342" s="52">
        <v>184253</v>
      </c>
      <c r="F2342" s="53">
        <v>18991.599999999999</v>
      </c>
      <c r="G2342" s="54">
        <v>10.307349</v>
      </c>
    </row>
    <row r="2343" spans="1:7">
      <c r="A2343" s="51" t="s">
        <v>1247</v>
      </c>
      <c r="B2343" s="51" t="s">
        <v>1240</v>
      </c>
      <c r="C2343" s="51" t="s">
        <v>365</v>
      </c>
      <c r="D2343" s="52">
        <v>41098</v>
      </c>
      <c r="E2343" s="52">
        <v>881338</v>
      </c>
      <c r="F2343" s="53">
        <v>90647</v>
      </c>
      <c r="G2343" s="54">
        <v>10.285157</v>
      </c>
    </row>
    <row r="2344" spans="1:7">
      <c r="A2344" s="51" t="s">
        <v>2104</v>
      </c>
      <c r="B2344" s="51" t="s">
        <v>1240</v>
      </c>
      <c r="C2344" s="51" t="s">
        <v>365</v>
      </c>
      <c r="D2344" s="52">
        <v>224</v>
      </c>
      <c r="E2344" s="52">
        <v>1969</v>
      </c>
      <c r="F2344" s="53">
        <v>242.5</v>
      </c>
      <c r="G2344" s="54">
        <v>12.315896</v>
      </c>
    </row>
    <row r="2345" spans="1:7">
      <c r="A2345" s="51" t="s">
        <v>2105</v>
      </c>
      <c r="B2345" s="51" t="s">
        <v>1240</v>
      </c>
      <c r="C2345" s="51" t="s">
        <v>365</v>
      </c>
      <c r="D2345" s="52">
        <v>2126</v>
      </c>
      <c r="E2345" s="52">
        <v>28599</v>
      </c>
      <c r="F2345" s="53">
        <v>2377.3000000000002</v>
      </c>
      <c r="G2345" s="54">
        <v>8.3125283999999997</v>
      </c>
    </row>
    <row r="2346" spans="1:7">
      <c r="A2346" s="51" t="s">
        <v>2106</v>
      </c>
      <c r="B2346" s="51" t="s">
        <v>1240</v>
      </c>
      <c r="C2346" s="51" t="s">
        <v>365</v>
      </c>
      <c r="D2346" s="52">
        <v>1967</v>
      </c>
      <c r="E2346" s="52">
        <v>47666</v>
      </c>
      <c r="F2346" s="53">
        <v>4934.8999999999996</v>
      </c>
      <c r="G2346" s="54">
        <v>10.353082000000001</v>
      </c>
    </row>
    <row r="2347" spans="1:7">
      <c r="A2347" s="51" t="s">
        <v>2107</v>
      </c>
      <c r="B2347" s="51" t="s">
        <v>1240</v>
      </c>
      <c r="C2347" s="51" t="s">
        <v>365</v>
      </c>
      <c r="D2347" s="52">
        <v>688</v>
      </c>
      <c r="E2347" s="52">
        <v>6787</v>
      </c>
      <c r="F2347" s="53">
        <v>903</v>
      </c>
      <c r="G2347" s="54">
        <v>13.304848</v>
      </c>
    </row>
    <row r="2348" spans="1:7">
      <c r="A2348" s="51" t="s">
        <v>2108</v>
      </c>
      <c r="B2348" s="51" t="s">
        <v>1240</v>
      </c>
      <c r="C2348" s="51" t="s">
        <v>365</v>
      </c>
      <c r="D2348" s="52">
        <v>635</v>
      </c>
      <c r="E2348" s="52">
        <v>5599</v>
      </c>
      <c r="F2348" s="53">
        <v>740.7</v>
      </c>
      <c r="G2348" s="54">
        <v>13.229148</v>
      </c>
    </row>
    <row r="2349" spans="1:7">
      <c r="A2349" s="51" t="s">
        <v>2109</v>
      </c>
      <c r="B2349" s="51" t="s">
        <v>1240</v>
      </c>
      <c r="C2349" s="51" t="s">
        <v>365</v>
      </c>
      <c r="D2349" s="52">
        <v>2289</v>
      </c>
      <c r="E2349" s="52">
        <v>51189</v>
      </c>
      <c r="F2349" s="53">
        <v>5451</v>
      </c>
      <c r="G2349" s="54">
        <v>10.648771999999999</v>
      </c>
    </row>
    <row r="2350" spans="1:7">
      <c r="A2350" s="51" t="s">
        <v>2110</v>
      </c>
      <c r="B2350" s="51" t="s">
        <v>1240</v>
      </c>
      <c r="C2350" s="51" t="s">
        <v>365</v>
      </c>
      <c r="D2350" s="52">
        <v>813</v>
      </c>
      <c r="E2350" s="52">
        <v>10421</v>
      </c>
      <c r="F2350" s="53">
        <v>1196.9000000000001</v>
      </c>
      <c r="G2350" s="54">
        <v>11.485462</v>
      </c>
    </row>
    <row r="2351" spans="1:7">
      <c r="A2351" s="51" t="s">
        <v>2111</v>
      </c>
      <c r="B2351" s="51" t="s">
        <v>1240</v>
      </c>
      <c r="C2351" s="51" t="s">
        <v>365</v>
      </c>
      <c r="D2351" s="52">
        <v>1499</v>
      </c>
      <c r="E2351" s="52">
        <v>25827</v>
      </c>
      <c r="F2351" s="53">
        <v>2031</v>
      </c>
      <c r="G2351" s="54">
        <v>7.8638633999999996</v>
      </c>
    </row>
    <row r="2352" spans="1:7">
      <c r="A2352" s="51" t="s">
        <v>2112</v>
      </c>
      <c r="B2352" s="51" t="s">
        <v>1240</v>
      </c>
      <c r="C2352" s="51" t="s">
        <v>365</v>
      </c>
      <c r="D2352" s="52">
        <v>1648</v>
      </c>
      <c r="E2352" s="52">
        <v>20796</v>
      </c>
      <c r="F2352" s="53">
        <v>1941.5</v>
      </c>
      <c r="G2352" s="54">
        <v>9.3359299999999994</v>
      </c>
    </row>
    <row r="2353" spans="1:7">
      <c r="A2353" s="51" t="s">
        <v>2113</v>
      </c>
      <c r="B2353" s="51" t="s">
        <v>1240</v>
      </c>
      <c r="C2353" s="51" t="s">
        <v>365</v>
      </c>
      <c r="D2353" s="52">
        <v>81</v>
      </c>
      <c r="E2353" s="52">
        <v>1848</v>
      </c>
      <c r="F2353" s="53">
        <v>225</v>
      </c>
      <c r="G2353" s="54">
        <v>12.175325000000001</v>
      </c>
    </row>
    <row r="2354" spans="1:7">
      <c r="A2354" s="51" t="s">
        <v>2114</v>
      </c>
      <c r="B2354" s="51" t="s">
        <v>1240</v>
      </c>
      <c r="C2354" s="51" t="s">
        <v>365</v>
      </c>
      <c r="D2354" s="52">
        <v>2260</v>
      </c>
      <c r="E2354" s="52">
        <v>38822</v>
      </c>
      <c r="F2354" s="53">
        <v>3895</v>
      </c>
      <c r="G2354" s="54">
        <v>10.032971</v>
      </c>
    </row>
    <row r="2355" spans="1:7">
      <c r="A2355" s="51" t="s">
        <v>2115</v>
      </c>
      <c r="B2355" s="51" t="s">
        <v>1240</v>
      </c>
      <c r="C2355" s="51" t="s">
        <v>365</v>
      </c>
      <c r="D2355" s="52">
        <v>6574</v>
      </c>
      <c r="E2355" s="52">
        <v>172659</v>
      </c>
      <c r="F2355" s="53">
        <v>15758</v>
      </c>
      <c r="G2355" s="54">
        <v>9.1266601000000005</v>
      </c>
    </row>
    <row r="2356" spans="1:7">
      <c r="A2356" s="51" t="s">
        <v>2116</v>
      </c>
      <c r="B2356" s="51" t="s">
        <v>1240</v>
      </c>
      <c r="C2356" s="51" t="s">
        <v>365</v>
      </c>
      <c r="D2356" s="52">
        <v>913</v>
      </c>
      <c r="E2356" s="52">
        <v>8587</v>
      </c>
      <c r="F2356" s="53">
        <v>1044.8</v>
      </c>
      <c r="G2356" s="54">
        <v>12.16723</v>
      </c>
    </row>
    <row r="2357" spans="1:7">
      <c r="A2357" s="51" t="s">
        <v>2117</v>
      </c>
      <c r="B2357" s="51" t="s">
        <v>1240</v>
      </c>
      <c r="C2357" s="51" t="s">
        <v>365</v>
      </c>
      <c r="D2357" s="52">
        <v>1545</v>
      </c>
      <c r="E2357" s="52">
        <v>25640</v>
      </c>
      <c r="F2357" s="53">
        <v>2780.9</v>
      </c>
      <c r="G2357" s="54">
        <v>10.845943999999999</v>
      </c>
    </row>
    <row r="2358" spans="1:7">
      <c r="A2358" s="51" t="s">
        <v>2118</v>
      </c>
      <c r="B2358" s="51" t="s">
        <v>1240</v>
      </c>
      <c r="C2358" s="51" t="s">
        <v>365</v>
      </c>
      <c r="D2358" s="52">
        <v>1356</v>
      </c>
      <c r="E2358" s="52">
        <v>21525</v>
      </c>
      <c r="F2358" s="53">
        <v>1983</v>
      </c>
      <c r="G2358" s="54">
        <v>9.2125436000000001</v>
      </c>
    </row>
    <row r="2359" spans="1:7">
      <c r="A2359" s="51" t="s">
        <v>2119</v>
      </c>
      <c r="B2359" s="51" t="s">
        <v>1240</v>
      </c>
      <c r="C2359" s="51" t="s">
        <v>365</v>
      </c>
      <c r="D2359" s="52">
        <v>342</v>
      </c>
      <c r="E2359" s="52">
        <v>3294</v>
      </c>
      <c r="F2359" s="53">
        <v>365</v>
      </c>
      <c r="G2359" s="54">
        <v>11.080753</v>
      </c>
    </row>
    <row r="2360" spans="1:7">
      <c r="A2360" s="51" t="s">
        <v>2120</v>
      </c>
      <c r="B2360" s="51" t="s">
        <v>1240</v>
      </c>
      <c r="C2360" s="51" t="s">
        <v>365</v>
      </c>
      <c r="D2360" s="52">
        <v>93</v>
      </c>
      <c r="E2360" s="52">
        <v>1192</v>
      </c>
      <c r="F2360" s="53">
        <v>132</v>
      </c>
      <c r="G2360" s="54">
        <v>11.073826</v>
      </c>
    </row>
    <row r="2361" spans="1:7">
      <c r="A2361" s="51" t="s">
        <v>2121</v>
      </c>
      <c r="B2361" s="51" t="s">
        <v>1240</v>
      </c>
      <c r="C2361" s="51" t="s">
        <v>365</v>
      </c>
      <c r="D2361" s="52">
        <v>2097</v>
      </c>
      <c r="E2361" s="52">
        <v>34710</v>
      </c>
      <c r="F2361" s="53">
        <v>4053.4</v>
      </c>
      <c r="G2361" s="54">
        <v>11.677903000000001</v>
      </c>
    </row>
    <row r="2362" spans="1:7">
      <c r="A2362" s="51" t="s">
        <v>2122</v>
      </c>
      <c r="B2362" s="51" t="s">
        <v>1240</v>
      </c>
      <c r="C2362" s="51" t="s">
        <v>365</v>
      </c>
      <c r="D2362" s="52">
        <v>2735</v>
      </c>
      <c r="E2362" s="52">
        <v>69358</v>
      </c>
      <c r="F2362" s="53">
        <v>7387</v>
      </c>
      <c r="G2362" s="54">
        <v>10.650537999999999</v>
      </c>
    </row>
    <row r="2363" spans="1:7">
      <c r="A2363" s="51" t="s">
        <v>1248</v>
      </c>
      <c r="B2363" s="51" t="s">
        <v>1240</v>
      </c>
      <c r="C2363" s="51" t="s">
        <v>365</v>
      </c>
      <c r="D2363" s="52">
        <v>15858</v>
      </c>
      <c r="E2363" s="52">
        <v>345692</v>
      </c>
      <c r="F2363" s="53">
        <v>37453</v>
      </c>
      <c r="G2363" s="54">
        <v>10.834211</v>
      </c>
    </row>
    <row r="2364" spans="1:7">
      <c r="A2364" s="51" t="s">
        <v>2123</v>
      </c>
      <c r="B2364" s="51" t="s">
        <v>1240</v>
      </c>
      <c r="C2364" s="51" t="s">
        <v>365</v>
      </c>
      <c r="D2364" s="52">
        <v>552</v>
      </c>
      <c r="E2364" s="52">
        <v>7566</v>
      </c>
      <c r="F2364" s="53">
        <v>986</v>
      </c>
      <c r="G2364" s="54">
        <v>13.031985000000001</v>
      </c>
    </row>
    <row r="2365" spans="1:7">
      <c r="A2365" s="51" t="s">
        <v>2124</v>
      </c>
      <c r="B2365" s="51" t="s">
        <v>1240</v>
      </c>
      <c r="C2365" s="51" t="s">
        <v>365</v>
      </c>
      <c r="D2365" s="52">
        <v>4815</v>
      </c>
      <c r="E2365" s="52">
        <v>97135</v>
      </c>
      <c r="F2365" s="53">
        <v>8036</v>
      </c>
      <c r="G2365" s="54">
        <v>8.2730221000000004</v>
      </c>
    </row>
    <row r="2366" spans="1:7">
      <c r="A2366" s="51" t="s">
        <v>2125</v>
      </c>
      <c r="B2366" s="51" t="s">
        <v>1240</v>
      </c>
      <c r="C2366" s="51" t="s">
        <v>365</v>
      </c>
      <c r="D2366" s="52">
        <v>2892</v>
      </c>
      <c r="E2366" s="52">
        <v>53626</v>
      </c>
      <c r="F2366" s="53">
        <v>6269</v>
      </c>
      <c r="G2366" s="54">
        <v>11.690225</v>
      </c>
    </row>
    <row r="2367" spans="1:7">
      <c r="A2367" s="51" t="s">
        <v>2126</v>
      </c>
      <c r="B2367" s="51" t="s">
        <v>1240</v>
      </c>
      <c r="C2367" s="51" t="s">
        <v>365</v>
      </c>
      <c r="D2367" s="52">
        <v>4240</v>
      </c>
      <c r="E2367" s="52">
        <v>112702</v>
      </c>
      <c r="F2367" s="53">
        <v>10479</v>
      </c>
      <c r="G2367" s="54">
        <v>9.2979716000000003</v>
      </c>
    </row>
    <row r="2368" spans="1:7">
      <c r="A2368" s="51" t="s">
        <v>2127</v>
      </c>
      <c r="B2368" s="51" t="s">
        <v>1240</v>
      </c>
      <c r="C2368" s="51" t="s">
        <v>365</v>
      </c>
      <c r="D2368" s="52">
        <v>3902</v>
      </c>
      <c r="E2368" s="52">
        <v>68804</v>
      </c>
      <c r="F2368" s="53">
        <v>7173.5</v>
      </c>
      <c r="G2368" s="54">
        <v>10.425993</v>
      </c>
    </row>
    <row r="2369" spans="1:7">
      <c r="A2369" s="51" t="s">
        <v>2128</v>
      </c>
      <c r="B2369" s="51" t="s">
        <v>1240</v>
      </c>
      <c r="C2369" s="51" t="s">
        <v>365</v>
      </c>
      <c r="D2369" s="52">
        <v>2008</v>
      </c>
      <c r="E2369" s="52">
        <v>76270</v>
      </c>
      <c r="F2369" s="53">
        <v>5000</v>
      </c>
      <c r="G2369" s="54">
        <v>6.5556574999999997</v>
      </c>
    </row>
    <row r="2370" spans="1:7">
      <c r="A2370" s="51" t="s">
        <v>2129</v>
      </c>
      <c r="B2370" s="51" t="s">
        <v>1240</v>
      </c>
      <c r="C2370" s="51" t="s">
        <v>365</v>
      </c>
      <c r="D2370" s="52">
        <v>1467</v>
      </c>
      <c r="E2370" s="52">
        <v>36650</v>
      </c>
      <c r="F2370" s="53">
        <v>4266</v>
      </c>
      <c r="G2370" s="54">
        <v>11.639836000000001</v>
      </c>
    </row>
    <row r="2371" spans="1:7">
      <c r="A2371" s="51" t="s">
        <v>2130</v>
      </c>
      <c r="B2371" s="51" t="s">
        <v>1240</v>
      </c>
      <c r="C2371" s="51" t="s">
        <v>365</v>
      </c>
      <c r="D2371" s="52">
        <v>1508</v>
      </c>
      <c r="E2371" s="52">
        <v>31535</v>
      </c>
      <c r="F2371" s="53">
        <v>3390.9</v>
      </c>
      <c r="G2371" s="54">
        <v>10.752814000000001</v>
      </c>
    </row>
    <row r="2372" spans="1:7">
      <c r="A2372" s="51" t="s">
        <v>2131</v>
      </c>
      <c r="B2372" s="51" t="s">
        <v>1240</v>
      </c>
      <c r="C2372" s="51" t="s">
        <v>365</v>
      </c>
      <c r="D2372" s="52">
        <v>1556</v>
      </c>
      <c r="E2372" s="52">
        <v>25318</v>
      </c>
      <c r="F2372" s="53">
        <v>3131</v>
      </c>
      <c r="G2372" s="54">
        <v>12.366695999999999</v>
      </c>
    </row>
    <row r="2373" spans="1:7">
      <c r="A2373" s="51" t="s">
        <v>2132</v>
      </c>
      <c r="B2373" s="51" t="s">
        <v>1240</v>
      </c>
      <c r="C2373" s="51" t="s">
        <v>365</v>
      </c>
      <c r="D2373" s="52">
        <v>885</v>
      </c>
      <c r="E2373" s="52">
        <v>9019</v>
      </c>
      <c r="F2373" s="53">
        <v>801.3</v>
      </c>
      <c r="G2373" s="54">
        <v>8.8845770000000002</v>
      </c>
    </row>
    <row r="2374" spans="1:7">
      <c r="A2374" s="51" t="s">
        <v>2133</v>
      </c>
      <c r="B2374" s="51" t="s">
        <v>1240</v>
      </c>
      <c r="C2374" s="51" t="s">
        <v>365</v>
      </c>
      <c r="D2374" s="52">
        <v>622</v>
      </c>
      <c r="E2374" s="52">
        <v>8450</v>
      </c>
      <c r="F2374" s="53">
        <v>1358.7</v>
      </c>
      <c r="G2374" s="54">
        <v>16.07929</v>
      </c>
    </row>
    <row r="2375" spans="1:7">
      <c r="A2375" s="51" t="s">
        <v>1249</v>
      </c>
      <c r="B2375" s="51" t="s">
        <v>1240</v>
      </c>
      <c r="C2375" s="51" t="s">
        <v>363</v>
      </c>
      <c r="D2375" s="52">
        <v>17928</v>
      </c>
      <c r="E2375" s="52">
        <v>296196</v>
      </c>
      <c r="F2375" s="53">
        <v>33240</v>
      </c>
      <c r="G2375" s="54">
        <v>11.222299</v>
      </c>
    </row>
    <row r="2376" spans="1:7">
      <c r="A2376" s="51" t="s">
        <v>2134</v>
      </c>
      <c r="B2376" s="51" t="s">
        <v>1240</v>
      </c>
      <c r="C2376" s="51" t="s">
        <v>365</v>
      </c>
      <c r="D2376" s="52">
        <v>396</v>
      </c>
      <c r="E2376" s="52">
        <v>6155</v>
      </c>
      <c r="F2376" s="53">
        <v>418.5</v>
      </c>
      <c r="G2376" s="54">
        <v>6.7993500999999998</v>
      </c>
    </row>
    <row r="2377" spans="1:7">
      <c r="A2377" s="51" t="s">
        <v>1250</v>
      </c>
      <c r="B2377" s="51" t="s">
        <v>1240</v>
      </c>
      <c r="C2377" s="51" t="s">
        <v>363</v>
      </c>
      <c r="D2377" s="52">
        <v>22356</v>
      </c>
      <c r="E2377" s="52">
        <v>762653</v>
      </c>
      <c r="F2377" s="53">
        <v>65706.2</v>
      </c>
      <c r="G2377" s="54">
        <v>8.6154778000000007</v>
      </c>
    </row>
    <row r="2378" spans="1:7">
      <c r="A2378" s="51" t="s">
        <v>1251</v>
      </c>
      <c r="B2378" s="51" t="s">
        <v>1240</v>
      </c>
      <c r="C2378" s="51" t="s">
        <v>363</v>
      </c>
      <c r="D2378" s="52">
        <v>34419</v>
      </c>
      <c r="E2378" s="52">
        <v>539972</v>
      </c>
      <c r="F2378" s="53">
        <v>60507</v>
      </c>
      <c r="G2378" s="54">
        <v>11.205581</v>
      </c>
    </row>
    <row r="2379" spans="1:7">
      <c r="A2379" s="51" t="s">
        <v>437</v>
      </c>
      <c r="B2379" s="51" t="s">
        <v>1240</v>
      </c>
      <c r="C2379" s="51" t="s">
        <v>360</v>
      </c>
      <c r="D2379" s="52">
        <v>4684</v>
      </c>
      <c r="E2379" s="52">
        <v>161890</v>
      </c>
      <c r="F2379" s="53">
        <v>14653.7</v>
      </c>
      <c r="G2379" s="54">
        <v>9.0516400000000008</v>
      </c>
    </row>
    <row r="2380" spans="1:7">
      <c r="A2380" s="51" t="s">
        <v>2135</v>
      </c>
      <c r="B2380" s="51" t="s">
        <v>1240</v>
      </c>
      <c r="C2380" s="51" t="s">
        <v>365</v>
      </c>
      <c r="D2380" s="52">
        <v>162</v>
      </c>
      <c r="E2380" s="52">
        <v>2004</v>
      </c>
      <c r="F2380" s="53">
        <v>240</v>
      </c>
      <c r="G2380" s="54">
        <v>11.976048</v>
      </c>
    </row>
    <row r="2381" spans="1:7">
      <c r="A2381" s="51" t="s">
        <v>1252</v>
      </c>
      <c r="B2381" s="51" t="s">
        <v>1240</v>
      </c>
      <c r="C2381" s="51" t="s">
        <v>352</v>
      </c>
      <c r="D2381" s="52">
        <v>82</v>
      </c>
      <c r="E2381" s="52">
        <v>2515758</v>
      </c>
      <c r="F2381" s="53">
        <v>113152</v>
      </c>
      <c r="G2381" s="54">
        <v>4.4977299000000004</v>
      </c>
    </row>
    <row r="2382" spans="1:7">
      <c r="A2382" s="51" t="s">
        <v>1253</v>
      </c>
      <c r="B2382" s="51" t="s">
        <v>1240</v>
      </c>
      <c r="C2382" s="51" t="s">
        <v>363</v>
      </c>
      <c r="D2382" s="52">
        <v>19612</v>
      </c>
      <c r="E2382" s="52">
        <v>544805</v>
      </c>
      <c r="F2382" s="53">
        <v>50034.3</v>
      </c>
      <c r="G2382" s="54">
        <v>9.1838914999999997</v>
      </c>
    </row>
    <row r="2383" spans="1:7">
      <c r="A2383" s="51" t="s">
        <v>1254</v>
      </c>
      <c r="B2383" s="51" t="s">
        <v>1240</v>
      </c>
      <c r="C2383" s="51" t="s">
        <v>363</v>
      </c>
      <c r="D2383" s="52">
        <v>5806</v>
      </c>
      <c r="E2383" s="52">
        <v>413690</v>
      </c>
      <c r="F2383" s="53">
        <v>33098</v>
      </c>
      <c r="G2383" s="54">
        <v>8.0006768000000008</v>
      </c>
    </row>
    <row r="2384" spans="1:7">
      <c r="A2384" s="51" t="s">
        <v>1255</v>
      </c>
      <c r="B2384" s="51" t="s">
        <v>1240</v>
      </c>
      <c r="C2384" s="51" t="s">
        <v>363</v>
      </c>
      <c r="D2384" s="52">
        <v>21862</v>
      </c>
      <c r="E2384" s="52">
        <v>364114</v>
      </c>
      <c r="F2384" s="53">
        <v>39384</v>
      </c>
      <c r="G2384" s="54">
        <v>10.816393</v>
      </c>
    </row>
    <row r="2385" spans="1:7">
      <c r="A2385" s="51" t="s">
        <v>1256</v>
      </c>
      <c r="B2385" s="51" t="s">
        <v>1240</v>
      </c>
      <c r="C2385" s="51" t="s">
        <v>363</v>
      </c>
      <c r="D2385" s="52">
        <v>24769</v>
      </c>
      <c r="E2385" s="52">
        <v>408971</v>
      </c>
      <c r="F2385" s="53">
        <v>42785</v>
      </c>
      <c r="G2385" s="54">
        <v>10.461622</v>
      </c>
    </row>
    <row r="2386" spans="1:7">
      <c r="A2386" s="51" t="s">
        <v>1257</v>
      </c>
      <c r="B2386" s="51" t="s">
        <v>1240</v>
      </c>
      <c r="C2386" s="51" t="s">
        <v>363</v>
      </c>
      <c r="D2386" s="52">
        <v>39369</v>
      </c>
      <c r="E2386" s="52">
        <v>663709</v>
      </c>
      <c r="F2386" s="53">
        <v>76390</v>
      </c>
      <c r="G2386" s="54">
        <v>11.509562000000001</v>
      </c>
    </row>
    <row r="2387" spans="1:7">
      <c r="A2387" s="51" t="s">
        <v>2136</v>
      </c>
      <c r="B2387" s="51" t="s">
        <v>1240</v>
      </c>
      <c r="C2387" s="51" t="s">
        <v>363</v>
      </c>
      <c r="D2387" s="52">
        <v>6554</v>
      </c>
      <c r="E2387" s="52">
        <v>149981</v>
      </c>
      <c r="F2387" s="53">
        <v>18982.3</v>
      </c>
      <c r="G2387" s="54">
        <v>12.656470000000001</v>
      </c>
    </row>
    <row r="2388" spans="1:7">
      <c r="A2388" s="51" t="s">
        <v>1258</v>
      </c>
      <c r="B2388" s="51" t="s">
        <v>1240</v>
      </c>
      <c r="C2388" s="51" t="s">
        <v>363</v>
      </c>
      <c r="D2388" s="52">
        <v>11842</v>
      </c>
      <c r="E2388" s="52">
        <v>318650</v>
      </c>
      <c r="F2388" s="53">
        <v>33141</v>
      </c>
      <c r="G2388" s="54">
        <v>10.400439</v>
      </c>
    </row>
    <row r="2389" spans="1:7">
      <c r="A2389" s="51" t="s">
        <v>2137</v>
      </c>
      <c r="B2389" s="51" t="s">
        <v>1240</v>
      </c>
      <c r="C2389" s="51" t="s">
        <v>365</v>
      </c>
      <c r="D2389" s="52">
        <v>636</v>
      </c>
      <c r="E2389" s="52">
        <v>29496</v>
      </c>
      <c r="F2389" s="53">
        <v>1908</v>
      </c>
      <c r="G2389" s="54">
        <v>6.4686737000000001</v>
      </c>
    </row>
    <row r="2390" spans="1:7">
      <c r="A2390" s="51" t="s">
        <v>1259</v>
      </c>
      <c r="B2390" s="51" t="s">
        <v>1240</v>
      </c>
      <c r="C2390" s="51" t="s">
        <v>363</v>
      </c>
      <c r="D2390" s="52">
        <v>57100</v>
      </c>
      <c r="E2390" s="52">
        <v>1245430</v>
      </c>
      <c r="F2390" s="53">
        <v>130290</v>
      </c>
      <c r="G2390" s="54">
        <v>10.461447</v>
      </c>
    </row>
    <row r="2391" spans="1:7">
      <c r="A2391" s="51" t="s">
        <v>442</v>
      </c>
      <c r="B2391" s="51" t="s">
        <v>1240</v>
      </c>
      <c r="C2391" s="51" t="s">
        <v>360</v>
      </c>
      <c r="D2391" s="52">
        <v>786529</v>
      </c>
      <c r="E2391" s="52">
        <v>25797421</v>
      </c>
      <c r="F2391" s="53">
        <v>1846249</v>
      </c>
      <c r="G2391" s="54">
        <v>7.1567192999999998</v>
      </c>
    </row>
    <row r="2392" spans="1:7">
      <c r="A2392" s="51" t="s">
        <v>444</v>
      </c>
      <c r="B2392" s="51" t="s">
        <v>1240</v>
      </c>
      <c r="C2392" s="51" t="s">
        <v>363</v>
      </c>
      <c r="D2392" s="52">
        <v>12068</v>
      </c>
      <c r="E2392" s="52">
        <v>201336</v>
      </c>
      <c r="F2392" s="53">
        <v>22827</v>
      </c>
      <c r="G2392" s="54">
        <v>11.337764</v>
      </c>
    </row>
    <row r="2393" spans="1:7">
      <c r="A2393" s="51" t="s">
        <v>1260</v>
      </c>
      <c r="B2393" s="51" t="s">
        <v>1240</v>
      </c>
      <c r="C2393" s="51" t="s">
        <v>363</v>
      </c>
      <c r="D2393" s="52">
        <v>21876</v>
      </c>
      <c r="E2393" s="52">
        <v>793284</v>
      </c>
      <c r="F2393" s="53">
        <v>69460</v>
      </c>
      <c r="G2393" s="54">
        <v>8.7560067000000004</v>
      </c>
    </row>
    <row r="2394" spans="1:7">
      <c r="A2394" s="51" t="s">
        <v>2138</v>
      </c>
      <c r="B2394" s="51" t="s">
        <v>1240</v>
      </c>
      <c r="C2394" s="51" t="s">
        <v>365</v>
      </c>
      <c r="D2394" s="52">
        <v>1267</v>
      </c>
      <c r="E2394" s="52">
        <v>19614</v>
      </c>
      <c r="F2394" s="53">
        <v>2197.3000000000002</v>
      </c>
      <c r="G2394" s="54">
        <v>11.202712</v>
      </c>
    </row>
    <row r="2395" spans="1:7">
      <c r="A2395" s="51" t="s">
        <v>1261</v>
      </c>
      <c r="B2395" s="51" t="s">
        <v>1240</v>
      </c>
      <c r="C2395" s="51" t="s">
        <v>360</v>
      </c>
      <c r="D2395" s="52">
        <v>557421</v>
      </c>
      <c r="E2395" s="52">
        <v>18555555</v>
      </c>
      <c r="F2395" s="53">
        <v>1385630.3</v>
      </c>
      <c r="G2395" s="54">
        <v>7.4674689000000001</v>
      </c>
    </row>
    <row r="2396" spans="1:7">
      <c r="A2396" s="51" t="s">
        <v>1262</v>
      </c>
      <c r="B2396" s="51" t="s">
        <v>1240</v>
      </c>
      <c r="C2396" s="51" t="s">
        <v>363</v>
      </c>
      <c r="D2396" s="52">
        <v>16263</v>
      </c>
      <c r="E2396" s="52">
        <v>430618</v>
      </c>
      <c r="F2396" s="53">
        <v>36882</v>
      </c>
      <c r="G2396" s="54">
        <v>8.5648996999999998</v>
      </c>
    </row>
    <row r="2397" spans="1:7">
      <c r="A2397" s="51" t="s">
        <v>2139</v>
      </c>
      <c r="B2397" s="51" t="s">
        <v>1240</v>
      </c>
      <c r="C2397" s="51" t="s">
        <v>363</v>
      </c>
      <c r="D2397" s="52">
        <v>511</v>
      </c>
      <c r="E2397" s="52">
        <v>6144</v>
      </c>
      <c r="F2397" s="53">
        <v>507</v>
      </c>
      <c r="G2397" s="54">
        <v>8.2519530999999997</v>
      </c>
    </row>
    <row r="2398" spans="1:7">
      <c r="A2398" s="51" t="s">
        <v>1263</v>
      </c>
      <c r="B2398" s="51" t="s">
        <v>1240</v>
      </c>
      <c r="C2398" s="51" t="s">
        <v>363</v>
      </c>
      <c r="D2398" s="52">
        <v>11796</v>
      </c>
      <c r="E2398" s="52">
        <v>405523</v>
      </c>
      <c r="F2398" s="53">
        <v>37283.699999999997</v>
      </c>
      <c r="G2398" s="54">
        <v>9.1939791</v>
      </c>
    </row>
    <row r="2399" spans="1:7">
      <c r="A2399" s="51" t="s">
        <v>1264</v>
      </c>
      <c r="B2399" s="51" t="s">
        <v>1240</v>
      </c>
      <c r="C2399" s="51" t="s">
        <v>363</v>
      </c>
      <c r="D2399" s="52">
        <v>15058</v>
      </c>
      <c r="E2399" s="52">
        <v>403916</v>
      </c>
      <c r="F2399" s="53">
        <v>34264</v>
      </c>
      <c r="G2399" s="54">
        <v>8.4829518999999998</v>
      </c>
    </row>
    <row r="2400" spans="1:7">
      <c r="A2400" s="51" t="s">
        <v>448</v>
      </c>
      <c r="B2400" s="51" t="s">
        <v>1240</v>
      </c>
      <c r="C2400" s="51" t="s">
        <v>363</v>
      </c>
      <c r="D2400" s="52">
        <v>225</v>
      </c>
      <c r="E2400" s="52">
        <v>2923</v>
      </c>
      <c r="F2400" s="53">
        <v>293.89999999999998</v>
      </c>
      <c r="G2400" s="54">
        <v>10.054738</v>
      </c>
    </row>
    <row r="2401" spans="1:7">
      <c r="A2401" s="51" t="s">
        <v>2140</v>
      </c>
      <c r="B2401" s="51" t="s">
        <v>1240</v>
      </c>
      <c r="C2401" s="51" t="s">
        <v>363</v>
      </c>
      <c r="D2401" s="52">
        <v>4388</v>
      </c>
      <c r="E2401" s="52">
        <v>79119</v>
      </c>
      <c r="F2401" s="53">
        <v>9786.9</v>
      </c>
      <c r="G2401" s="54">
        <v>12.369847999999999</v>
      </c>
    </row>
    <row r="2402" spans="1:7">
      <c r="A2402" s="51" t="s">
        <v>546</v>
      </c>
      <c r="B2402" s="51" t="s">
        <v>1240</v>
      </c>
      <c r="C2402" s="51" t="s">
        <v>363</v>
      </c>
      <c r="D2402" s="52">
        <v>18</v>
      </c>
      <c r="E2402" s="52">
        <v>943</v>
      </c>
      <c r="F2402" s="53">
        <v>132</v>
      </c>
      <c r="G2402" s="54">
        <v>13.997878999999999</v>
      </c>
    </row>
    <row r="2403" spans="1:7">
      <c r="A2403" s="51" t="s">
        <v>1265</v>
      </c>
      <c r="B2403" s="51" t="s">
        <v>1240</v>
      </c>
      <c r="C2403" s="51" t="s">
        <v>365</v>
      </c>
      <c r="D2403" s="52">
        <v>21435</v>
      </c>
      <c r="E2403" s="52">
        <v>449744</v>
      </c>
      <c r="F2403" s="53">
        <v>45979</v>
      </c>
      <c r="G2403" s="54">
        <v>10.223371999999999</v>
      </c>
    </row>
    <row r="2404" spans="1:7">
      <c r="A2404" s="51" t="s">
        <v>2141</v>
      </c>
      <c r="B2404" s="51" t="s">
        <v>1240</v>
      </c>
      <c r="C2404" s="51" t="s">
        <v>365</v>
      </c>
      <c r="D2404" s="52">
        <v>11307</v>
      </c>
      <c r="E2404" s="52">
        <v>184284</v>
      </c>
      <c r="F2404" s="53">
        <v>14909</v>
      </c>
      <c r="G2404" s="54">
        <v>8.0902303</v>
      </c>
    </row>
    <row r="2405" spans="1:7">
      <c r="A2405" s="51" t="s">
        <v>2142</v>
      </c>
      <c r="B2405" s="51" t="s">
        <v>1240</v>
      </c>
      <c r="C2405" s="51" t="s">
        <v>365</v>
      </c>
      <c r="D2405" s="52">
        <v>2277</v>
      </c>
      <c r="E2405" s="52">
        <v>32074</v>
      </c>
      <c r="F2405" s="53">
        <v>3587</v>
      </c>
      <c r="G2405" s="54">
        <v>11.183513</v>
      </c>
    </row>
    <row r="2406" spans="1:7">
      <c r="A2406" s="51" t="s">
        <v>2143</v>
      </c>
      <c r="B2406" s="51" t="s">
        <v>1240</v>
      </c>
      <c r="C2406" s="51" t="s">
        <v>365</v>
      </c>
      <c r="D2406" s="52">
        <v>164</v>
      </c>
      <c r="E2406" s="52">
        <v>1303</v>
      </c>
      <c r="F2406" s="53">
        <v>196.5</v>
      </c>
      <c r="G2406" s="54">
        <v>15.080583000000001</v>
      </c>
    </row>
    <row r="2407" spans="1:7">
      <c r="A2407" s="51" t="s">
        <v>2144</v>
      </c>
      <c r="B2407" s="51" t="s">
        <v>1240</v>
      </c>
      <c r="C2407" s="51" t="s">
        <v>365</v>
      </c>
      <c r="D2407" s="52">
        <v>190</v>
      </c>
      <c r="E2407" s="52">
        <v>2054</v>
      </c>
      <c r="F2407" s="53">
        <v>281.7</v>
      </c>
      <c r="G2407" s="54">
        <v>13.714703</v>
      </c>
    </row>
    <row r="2408" spans="1:7">
      <c r="A2408" s="51" t="s">
        <v>2145</v>
      </c>
      <c r="B2408" s="51" t="s">
        <v>1240</v>
      </c>
      <c r="C2408" s="51" t="s">
        <v>365</v>
      </c>
      <c r="D2408" s="52">
        <v>632</v>
      </c>
      <c r="E2408" s="52">
        <v>10598</v>
      </c>
      <c r="F2408" s="53">
        <v>1250</v>
      </c>
      <c r="G2408" s="54">
        <v>11.794677999999999</v>
      </c>
    </row>
    <row r="2409" spans="1:7">
      <c r="A2409" s="51" t="s">
        <v>2146</v>
      </c>
      <c r="B2409" s="51" t="s">
        <v>1240</v>
      </c>
      <c r="C2409" s="51" t="s">
        <v>365</v>
      </c>
      <c r="D2409" s="52">
        <v>1153</v>
      </c>
      <c r="E2409" s="52">
        <v>38660</v>
      </c>
      <c r="F2409" s="53">
        <v>3183</v>
      </c>
      <c r="G2409" s="54">
        <v>8.2333160999999997</v>
      </c>
    </row>
    <row r="2410" spans="1:7">
      <c r="A2410" s="51" t="s">
        <v>2147</v>
      </c>
      <c r="B2410" s="51" t="s">
        <v>1240</v>
      </c>
      <c r="C2410" s="51" t="s">
        <v>365</v>
      </c>
      <c r="D2410" s="52">
        <v>398</v>
      </c>
      <c r="E2410" s="52">
        <v>4406</v>
      </c>
      <c r="F2410" s="53">
        <v>569</v>
      </c>
      <c r="G2410" s="54">
        <v>12.914208</v>
      </c>
    </row>
    <row r="2411" spans="1:7">
      <c r="A2411" s="51" t="s">
        <v>2148</v>
      </c>
      <c r="B2411" s="51" t="s">
        <v>1240</v>
      </c>
      <c r="C2411" s="51" t="s">
        <v>365</v>
      </c>
      <c r="D2411" s="52">
        <v>479</v>
      </c>
      <c r="E2411" s="52">
        <v>7928</v>
      </c>
      <c r="F2411" s="53">
        <v>812.7</v>
      </c>
      <c r="G2411" s="54">
        <v>10.251009</v>
      </c>
    </row>
    <row r="2412" spans="1:7">
      <c r="A2412" s="51" t="s">
        <v>2149</v>
      </c>
      <c r="B2412" s="51" t="s">
        <v>1240</v>
      </c>
      <c r="C2412" s="51" t="s">
        <v>365</v>
      </c>
      <c r="D2412" s="52">
        <v>1063</v>
      </c>
      <c r="E2412" s="52">
        <v>18459</v>
      </c>
      <c r="F2412" s="53">
        <v>1834</v>
      </c>
      <c r="G2412" s="54">
        <v>9.9355328000000007</v>
      </c>
    </row>
    <row r="2413" spans="1:7">
      <c r="A2413" s="51" t="s">
        <v>547</v>
      </c>
      <c r="B2413" s="51" t="s">
        <v>1240</v>
      </c>
      <c r="C2413" s="51" t="s">
        <v>363</v>
      </c>
      <c r="D2413" s="52">
        <v>20727</v>
      </c>
      <c r="E2413" s="52">
        <v>799712</v>
      </c>
      <c r="F2413" s="53">
        <v>76058.600000000006</v>
      </c>
      <c r="G2413" s="54">
        <v>9.5107488999999994</v>
      </c>
    </row>
    <row r="2414" spans="1:7">
      <c r="A2414" s="51" t="s">
        <v>1266</v>
      </c>
      <c r="B2414" s="51" t="s">
        <v>1240</v>
      </c>
      <c r="C2414" s="51" t="s">
        <v>363</v>
      </c>
      <c r="D2414" s="52">
        <v>37231</v>
      </c>
      <c r="E2414" s="52">
        <v>673687</v>
      </c>
      <c r="F2414" s="53">
        <v>71248</v>
      </c>
      <c r="G2414" s="54">
        <v>10.575831000000001</v>
      </c>
    </row>
    <row r="2415" spans="1:7">
      <c r="A2415" s="51" t="s">
        <v>2150</v>
      </c>
      <c r="B2415" s="51" t="s">
        <v>1240</v>
      </c>
      <c r="C2415" s="51" t="s">
        <v>365</v>
      </c>
      <c r="D2415" s="52">
        <v>3822</v>
      </c>
      <c r="E2415" s="52">
        <v>73302</v>
      </c>
      <c r="F2415" s="53">
        <v>7357</v>
      </c>
      <c r="G2415" s="54">
        <v>10.036561000000001</v>
      </c>
    </row>
    <row r="2416" spans="1:7">
      <c r="A2416" s="51" t="s">
        <v>2151</v>
      </c>
      <c r="B2416" s="51" t="s">
        <v>1240</v>
      </c>
      <c r="C2416" s="51" t="s">
        <v>365</v>
      </c>
      <c r="D2416" s="52">
        <v>1204</v>
      </c>
      <c r="E2416" s="52">
        <v>17510</v>
      </c>
      <c r="F2416" s="53">
        <v>1929.1</v>
      </c>
      <c r="G2416" s="54">
        <v>11.017132999999999</v>
      </c>
    </row>
    <row r="2417" spans="1:7">
      <c r="A2417" s="51" t="s">
        <v>2152</v>
      </c>
      <c r="B2417" s="51" t="s">
        <v>1268</v>
      </c>
      <c r="C2417" s="51" t="s">
        <v>363</v>
      </c>
      <c r="D2417" s="52">
        <v>3631</v>
      </c>
      <c r="E2417" s="52">
        <v>171292</v>
      </c>
      <c r="F2417" s="53">
        <v>14177</v>
      </c>
      <c r="G2417" s="54">
        <v>8.2765103</v>
      </c>
    </row>
    <row r="2418" spans="1:7">
      <c r="A2418" s="51" t="s">
        <v>1267</v>
      </c>
      <c r="B2418" s="51" t="s">
        <v>1268</v>
      </c>
      <c r="C2418" s="51" t="s">
        <v>420</v>
      </c>
      <c r="D2418" s="52">
        <v>1</v>
      </c>
      <c r="E2418" s="52">
        <v>5867</v>
      </c>
      <c r="F2418" s="53">
        <v>239</v>
      </c>
      <c r="G2418" s="54">
        <v>4.0736321999999996</v>
      </c>
    </row>
    <row r="2419" spans="1:7">
      <c r="A2419" s="51" t="s">
        <v>2153</v>
      </c>
      <c r="B2419" s="51" t="s">
        <v>1268</v>
      </c>
      <c r="C2419" s="51" t="s">
        <v>365</v>
      </c>
      <c r="D2419" s="52">
        <v>7597</v>
      </c>
      <c r="E2419" s="52">
        <v>190580</v>
      </c>
      <c r="F2419" s="53">
        <v>12989.2</v>
      </c>
      <c r="G2419" s="54">
        <v>6.8156154999999998</v>
      </c>
    </row>
    <row r="2420" spans="1:7">
      <c r="A2420" s="51" t="s">
        <v>1269</v>
      </c>
      <c r="B2420" s="51" t="s">
        <v>1268</v>
      </c>
      <c r="C2420" s="51" t="s">
        <v>363</v>
      </c>
      <c r="D2420" s="52">
        <v>35083</v>
      </c>
      <c r="E2420" s="52">
        <v>747529</v>
      </c>
      <c r="F2420" s="53">
        <v>61208</v>
      </c>
      <c r="G2420" s="54">
        <v>8.1880434999999991</v>
      </c>
    </row>
    <row r="2421" spans="1:7">
      <c r="A2421" s="51" t="s">
        <v>1270</v>
      </c>
      <c r="B2421" s="51" t="s">
        <v>1268</v>
      </c>
      <c r="C2421" s="51" t="s">
        <v>460</v>
      </c>
      <c r="D2421" s="52">
        <v>39901</v>
      </c>
      <c r="E2421" s="52">
        <v>1267467</v>
      </c>
      <c r="F2421" s="53">
        <v>90634</v>
      </c>
      <c r="G2421" s="54">
        <v>7.1507975999999998</v>
      </c>
    </row>
    <row r="2422" spans="1:7">
      <c r="A2422" s="51" t="s">
        <v>2154</v>
      </c>
      <c r="B2422" s="51" t="s">
        <v>1268</v>
      </c>
      <c r="C2422" s="51" t="s">
        <v>365</v>
      </c>
      <c r="D2422" s="52">
        <v>12268</v>
      </c>
      <c r="E2422" s="52">
        <v>176394</v>
      </c>
      <c r="F2422" s="53">
        <v>16233</v>
      </c>
      <c r="G2422" s="54">
        <v>9.2026939999999993</v>
      </c>
    </row>
    <row r="2423" spans="1:7">
      <c r="A2423" s="51" t="s">
        <v>2155</v>
      </c>
      <c r="B2423" s="51" t="s">
        <v>1268</v>
      </c>
      <c r="C2423" s="51" t="s">
        <v>365</v>
      </c>
      <c r="D2423" s="52">
        <v>4156</v>
      </c>
      <c r="E2423" s="52">
        <v>65194</v>
      </c>
      <c r="F2423" s="53">
        <v>5777.7</v>
      </c>
      <c r="G2423" s="54">
        <v>8.8623186</v>
      </c>
    </row>
    <row r="2424" spans="1:7">
      <c r="A2424" s="51" t="s">
        <v>2156</v>
      </c>
      <c r="B2424" s="51" t="s">
        <v>1268</v>
      </c>
      <c r="C2424" s="51" t="s">
        <v>365</v>
      </c>
      <c r="D2424" s="52">
        <v>928</v>
      </c>
      <c r="E2424" s="52">
        <v>25985</v>
      </c>
      <c r="F2424" s="53">
        <v>2093.4</v>
      </c>
      <c r="G2424" s="54">
        <v>8.0561863000000002</v>
      </c>
    </row>
    <row r="2425" spans="1:7">
      <c r="A2425" s="51" t="s">
        <v>2157</v>
      </c>
      <c r="B2425" s="51" t="s">
        <v>1268</v>
      </c>
      <c r="C2425" s="51" t="s">
        <v>365</v>
      </c>
      <c r="D2425" s="52">
        <v>757</v>
      </c>
      <c r="E2425" s="52">
        <v>15711</v>
      </c>
      <c r="F2425" s="53">
        <v>1454.3</v>
      </c>
      <c r="G2425" s="54">
        <v>9.2565717999999997</v>
      </c>
    </row>
    <row r="2426" spans="1:7">
      <c r="A2426" s="51" t="s">
        <v>1271</v>
      </c>
      <c r="B2426" s="51" t="s">
        <v>1268</v>
      </c>
      <c r="C2426" s="51" t="s">
        <v>365</v>
      </c>
      <c r="D2426" s="52">
        <v>94751</v>
      </c>
      <c r="E2426" s="52">
        <v>2367667</v>
      </c>
      <c r="F2426" s="53">
        <v>213722</v>
      </c>
      <c r="G2426" s="54">
        <v>9.0266917000000007</v>
      </c>
    </row>
    <row r="2427" spans="1:7">
      <c r="A2427" s="51" t="s">
        <v>1272</v>
      </c>
      <c r="B2427" s="51" t="s">
        <v>1268</v>
      </c>
      <c r="C2427" s="51" t="s">
        <v>365</v>
      </c>
      <c r="D2427" s="52">
        <v>10364</v>
      </c>
      <c r="E2427" s="52">
        <v>256312</v>
      </c>
      <c r="F2427" s="53">
        <v>19528</v>
      </c>
      <c r="G2427" s="54">
        <v>7.6188395</v>
      </c>
    </row>
    <row r="2428" spans="1:7">
      <c r="A2428" s="51" t="s">
        <v>2158</v>
      </c>
      <c r="B2428" s="51" t="s">
        <v>1268</v>
      </c>
      <c r="C2428" s="51" t="s">
        <v>365</v>
      </c>
      <c r="D2428" s="52">
        <v>5429</v>
      </c>
      <c r="E2428" s="52">
        <v>107416</v>
      </c>
      <c r="F2428" s="53">
        <v>8582.6</v>
      </c>
      <c r="G2428" s="54">
        <v>7.9900573000000001</v>
      </c>
    </row>
    <row r="2429" spans="1:7">
      <c r="A2429" s="51" t="s">
        <v>1273</v>
      </c>
      <c r="B2429" s="51" t="s">
        <v>1268</v>
      </c>
      <c r="C2429" s="51" t="s">
        <v>365</v>
      </c>
      <c r="D2429" s="52">
        <v>17055</v>
      </c>
      <c r="E2429" s="52">
        <v>710807</v>
      </c>
      <c r="F2429" s="53">
        <v>41300</v>
      </c>
      <c r="G2429" s="54">
        <v>5.8102973000000002</v>
      </c>
    </row>
    <row r="2430" spans="1:7">
      <c r="A2430" s="51" t="s">
        <v>2159</v>
      </c>
      <c r="B2430" s="51" t="s">
        <v>1268</v>
      </c>
      <c r="C2430" s="51" t="s">
        <v>365</v>
      </c>
      <c r="D2430" s="52">
        <v>4368</v>
      </c>
      <c r="E2430" s="52">
        <v>105878</v>
      </c>
      <c r="F2430" s="53">
        <v>7587</v>
      </c>
      <c r="G2430" s="54">
        <v>7.1657945999999999</v>
      </c>
    </row>
    <row r="2431" spans="1:7">
      <c r="A2431" s="51" t="s">
        <v>2160</v>
      </c>
      <c r="B2431" s="51" t="s">
        <v>1268</v>
      </c>
      <c r="C2431" s="51" t="s">
        <v>365</v>
      </c>
      <c r="D2431" s="52">
        <v>4657</v>
      </c>
      <c r="E2431" s="52">
        <v>73263</v>
      </c>
      <c r="F2431" s="53">
        <v>5959.7</v>
      </c>
      <c r="G2431" s="54">
        <v>8.1346655000000005</v>
      </c>
    </row>
    <row r="2432" spans="1:7">
      <c r="A2432" s="51" t="s">
        <v>1274</v>
      </c>
      <c r="B2432" s="51" t="s">
        <v>1268</v>
      </c>
      <c r="C2432" s="51" t="s">
        <v>365</v>
      </c>
      <c r="D2432" s="52">
        <v>32379</v>
      </c>
      <c r="E2432" s="52">
        <v>767979</v>
      </c>
      <c r="F2432" s="53">
        <v>50460.1</v>
      </c>
      <c r="G2432" s="54">
        <v>6.5705052000000004</v>
      </c>
    </row>
    <row r="2433" spans="1:7">
      <c r="A2433" s="51" t="s">
        <v>1275</v>
      </c>
      <c r="B2433" s="51" t="s">
        <v>1268</v>
      </c>
      <c r="C2433" s="51" t="s">
        <v>460</v>
      </c>
      <c r="D2433" s="52">
        <v>4224</v>
      </c>
      <c r="E2433" s="52">
        <v>988974</v>
      </c>
      <c r="F2433" s="53">
        <v>55664.5</v>
      </c>
      <c r="G2433" s="54">
        <v>5.6285100000000003</v>
      </c>
    </row>
    <row r="2434" spans="1:7">
      <c r="A2434" s="51" t="s">
        <v>2161</v>
      </c>
      <c r="B2434" s="51" t="s">
        <v>1268</v>
      </c>
      <c r="C2434" s="51" t="s">
        <v>363</v>
      </c>
      <c r="D2434" s="52">
        <v>177</v>
      </c>
      <c r="E2434" s="52">
        <v>1913</v>
      </c>
      <c r="F2434" s="53">
        <v>236.4</v>
      </c>
      <c r="G2434" s="54">
        <v>12.357554</v>
      </c>
    </row>
    <row r="2435" spans="1:7">
      <c r="A2435" s="51" t="s">
        <v>2162</v>
      </c>
      <c r="B2435" s="51" t="s">
        <v>1268</v>
      </c>
      <c r="C2435" s="51" t="s">
        <v>363</v>
      </c>
      <c r="D2435" s="52">
        <v>3892</v>
      </c>
      <c r="E2435" s="52">
        <v>110038</v>
      </c>
      <c r="F2435" s="53">
        <v>9203.6</v>
      </c>
      <c r="G2435" s="54">
        <v>8.3640197000000001</v>
      </c>
    </row>
    <row r="2436" spans="1:7">
      <c r="A2436" s="51" t="s">
        <v>2163</v>
      </c>
      <c r="B2436" s="51" t="s">
        <v>1268</v>
      </c>
      <c r="C2436" s="51" t="s">
        <v>363</v>
      </c>
      <c r="D2436" s="52">
        <v>1926</v>
      </c>
      <c r="E2436" s="52">
        <v>23422</v>
      </c>
      <c r="F2436" s="53">
        <v>2505</v>
      </c>
      <c r="G2436" s="54">
        <v>10.695073000000001</v>
      </c>
    </row>
    <row r="2437" spans="1:7">
      <c r="A2437" s="51" t="s">
        <v>1276</v>
      </c>
      <c r="B2437" s="51" t="s">
        <v>1268</v>
      </c>
      <c r="C2437" s="51" t="s">
        <v>460</v>
      </c>
      <c r="D2437" s="52">
        <v>19590</v>
      </c>
      <c r="E2437" s="52">
        <v>482347</v>
      </c>
      <c r="F2437" s="53">
        <v>34348.400000000001</v>
      </c>
      <c r="G2437" s="54">
        <v>7.1210975000000003</v>
      </c>
    </row>
    <row r="2438" spans="1:7">
      <c r="A2438" s="51" t="s">
        <v>1277</v>
      </c>
      <c r="B2438" s="51" t="s">
        <v>1268</v>
      </c>
      <c r="C2438" s="51" t="s">
        <v>363</v>
      </c>
      <c r="D2438" s="52">
        <v>143</v>
      </c>
      <c r="E2438" s="52">
        <v>5415</v>
      </c>
      <c r="F2438" s="53">
        <v>549.29999999999995</v>
      </c>
      <c r="G2438" s="54">
        <v>10.144043999999999</v>
      </c>
    </row>
    <row r="2439" spans="1:7">
      <c r="A2439" s="51" t="s">
        <v>1278</v>
      </c>
      <c r="B2439" s="51" t="s">
        <v>1268</v>
      </c>
      <c r="C2439" s="51" t="s">
        <v>363</v>
      </c>
      <c r="D2439" s="52">
        <v>22744</v>
      </c>
      <c r="E2439" s="52">
        <v>407310</v>
      </c>
      <c r="F2439" s="53">
        <v>39792.1</v>
      </c>
      <c r="G2439" s="54">
        <v>9.7694875999999997</v>
      </c>
    </row>
    <row r="2440" spans="1:7">
      <c r="A2440" s="51" t="s">
        <v>1279</v>
      </c>
      <c r="B2440" s="51" t="s">
        <v>1268</v>
      </c>
      <c r="C2440" s="51" t="s">
        <v>363</v>
      </c>
      <c r="D2440" s="52">
        <v>17987</v>
      </c>
      <c r="E2440" s="52">
        <v>331562</v>
      </c>
      <c r="F2440" s="53">
        <v>37362.800000000003</v>
      </c>
      <c r="G2440" s="54">
        <v>11.268722</v>
      </c>
    </row>
    <row r="2441" spans="1:7">
      <c r="A2441" s="51" t="s">
        <v>2164</v>
      </c>
      <c r="B2441" s="51" t="s">
        <v>1268</v>
      </c>
      <c r="C2441" s="51" t="s">
        <v>363</v>
      </c>
      <c r="D2441" s="52">
        <v>10217</v>
      </c>
      <c r="E2441" s="52">
        <v>147123</v>
      </c>
      <c r="F2441" s="53">
        <v>15843</v>
      </c>
      <c r="G2441" s="54">
        <v>10.768541000000001</v>
      </c>
    </row>
    <row r="2442" spans="1:7">
      <c r="A2442" s="51" t="s">
        <v>1280</v>
      </c>
      <c r="B2442" s="51" t="s">
        <v>1268</v>
      </c>
      <c r="C2442" s="51" t="s">
        <v>460</v>
      </c>
      <c r="D2442" s="52">
        <v>21731</v>
      </c>
      <c r="E2442" s="52">
        <v>620376</v>
      </c>
      <c r="F2442" s="53">
        <v>53166.400000000001</v>
      </c>
      <c r="G2442" s="54">
        <v>8.5700284999999994</v>
      </c>
    </row>
    <row r="2443" spans="1:7">
      <c r="A2443" s="51" t="s">
        <v>1973</v>
      </c>
      <c r="B2443" s="51" t="s">
        <v>1268</v>
      </c>
      <c r="C2443" s="51" t="s">
        <v>363</v>
      </c>
      <c r="D2443" s="52">
        <v>2400</v>
      </c>
      <c r="E2443" s="52">
        <v>90323</v>
      </c>
      <c r="F2443" s="53">
        <v>6136.2</v>
      </c>
      <c r="G2443" s="54">
        <v>6.7936185</v>
      </c>
    </row>
    <row r="2444" spans="1:7">
      <c r="A2444" s="51" t="s">
        <v>2165</v>
      </c>
      <c r="B2444" s="51" t="s">
        <v>1268</v>
      </c>
      <c r="C2444" s="51" t="s">
        <v>363</v>
      </c>
      <c r="D2444" s="52">
        <v>3896</v>
      </c>
      <c r="E2444" s="52">
        <v>124116</v>
      </c>
      <c r="F2444" s="53">
        <v>9084</v>
      </c>
      <c r="G2444" s="54">
        <v>7.3189596999999997</v>
      </c>
    </row>
    <row r="2445" spans="1:7">
      <c r="A2445" s="51" t="s">
        <v>697</v>
      </c>
      <c r="B2445" s="51" t="s">
        <v>1268</v>
      </c>
      <c r="C2445" s="51" t="s">
        <v>360</v>
      </c>
      <c r="D2445" s="52">
        <v>19259</v>
      </c>
      <c r="E2445" s="52">
        <v>664771</v>
      </c>
      <c r="F2445" s="53">
        <v>51990.8</v>
      </c>
      <c r="G2445" s="54">
        <v>7.8208586000000002</v>
      </c>
    </row>
    <row r="2446" spans="1:7">
      <c r="A2446" s="51" t="s">
        <v>1281</v>
      </c>
      <c r="B2446" s="51" t="s">
        <v>1268</v>
      </c>
      <c r="C2446" s="51" t="s">
        <v>363</v>
      </c>
      <c r="D2446" s="52">
        <v>13019</v>
      </c>
      <c r="E2446" s="52">
        <v>238975</v>
      </c>
      <c r="F2446" s="53">
        <v>26481.599999999999</v>
      </c>
      <c r="G2446" s="54">
        <v>11.081326000000001</v>
      </c>
    </row>
    <row r="2447" spans="1:7">
      <c r="A2447" s="51" t="s">
        <v>466</v>
      </c>
      <c r="B2447" s="51" t="s">
        <v>1268</v>
      </c>
      <c r="C2447" s="51" t="s">
        <v>457</v>
      </c>
      <c r="D2447" s="52">
        <v>24</v>
      </c>
      <c r="E2447" s="52">
        <v>1271</v>
      </c>
      <c r="F2447" s="53">
        <v>93.3</v>
      </c>
      <c r="G2447" s="54">
        <v>7.3406766000000001</v>
      </c>
    </row>
    <row r="2448" spans="1:7">
      <c r="A2448" s="51" t="s">
        <v>1282</v>
      </c>
      <c r="B2448" s="51" t="s">
        <v>1268</v>
      </c>
      <c r="C2448" s="51" t="s">
        <v>363</v>
      </c>
      <c r="D2448" s="52">
        <v>19661</v>
      </c>
      <c r="E2448" s="52">
        <v>412330</v>
      </c>
      <c r="F2448" s="53">
        <v>34989</v>
      </c>
      <c r="G2448" s="54">
        <v>8.4856788999999999</v>
      </c>
    </row>
    <row r="2449" spans="1:7">
      <c r="A2449" s="51" t="s">
        <v>1283</v>
      </c>
      <c r="B2449" s="51" t="s">
        <v>1268</v>
      </c>
      <c r="C2449" s="51" t="s">
        <v>460</v>
      </c>
      <c r="D2449" s="52">
        <v>10163</v>
      </c>
      <c r="E2449" s="52">
        <v>912257</v>
      </c>
      <c r="F2449" s="53">
        <v>49172.3</v>
      </c>
      <c r="G2449" s="54">
        <v>5.3901805999999999</v>
      </c>
    </row>
    <row r="2450" spans="1:7">
      <c r="A2450" s="51" t="s">
        <v>1284</v>
      </c>
      <c r="B2450" s="51" t="s">
        <v>1268</v>
      </c>
      <c r="C2450" s="51" t="s">
        <v>363</v>
      </c>
      <c r="D2450" s="52">
        <v>31282</v>
      </c>
      <c r="E2450" s="52">
        <v>648291</v>
      </c>
      <c r="F2450" s="53">
        <v>55182.5</v>
      </c>
      <c r="G2450" s="54">
        <v>8.5119954</v>
      </c>
    </row>
    <row r="2451" spans="1:7">
      <c r="A2451" s="51" t="s">
        <v>511</v>
      </c>
      <c r="B2451" s="51" t="s">
        <v>1268</v>
      </c>
      <c r="C2451" s="51" t="s">
        <v>360</v>
      </c>
      <c r="D2451" s="52">
        <v>595834</v>
      </c>
      <c r="E2451" s="52">
        <v>13088664</v>
      </c>
      <c r="F2451" s="53">
        <v>1252049.2</v>
      </c>
      <c r="G2451" s="54">
        <v>9.5659053000000007</v>
      </c>
    </row>
    <row r="2452" spans="1:7">
      <c r="A2452" s="51" t="s">
        <v>1285</v>
      </c>
      <c r="B2452" s="51" t="s">
        <v>1268</v>
      </c>
      <c r="C2452" s="51" t="s">
        <v>360</v>
      </c>
      <c r="D2452" s="52">
        <v>889388</v>
      </c>
      <c r="E2452" s="52">
        <v>17304691</v>
      </c>
      <c r="F2452" s="53">
        <v>1745751.5</v>
      </c>
      <c r="G2452" s="54">
        <v>10.088314</v>
      </c>
    </row>
    <row r="2453" spans="1:7">
      <c r="A2453" s="51" t="s">
        <v>1286</v>
      </c>
      <c r="B2453" s="51" t="s">
        <v>1268</v>
      </c>
      <c r="C2453" s="51" t="s">
        <v>363</v>
      </c>
      <c r="D2453" s="52">
        <v>20052</v>
      </c>
      <c r="E2453" s="52">
        <v>318968</v>
      </c>
      <c r="F2453" s="53">
        <v>28873.200000000001</v>
      </c>
      <c r="G2453" s="54">
        <v>9.0520679000000008</v>
      </c>
    </row>
    <row r="2454" spans="1:7">
      <c r="A2454" s="51" t="s">
        <v>472</v>
      </c>
      <c r="B2454" s="51" t="s">
        <v>1268</v>
      </c>
      <c r="C2454" s="51" t="s">
        <v>457</v>
      </c>
      <c r="D2454" s="52">
        <v>3707</v>
      </c>
      <c r="E2454" s="52">
        <v>29893</v>
      </c>
      <c r="F2454" s="53">
        <v>2781</v>
      </c>
      <c r="G2454" s="54">
        <v>9.3031813000000003</v>
      </c>
    </row>
    <row r="2455" spans="1:7">
      <c r="A2455" s="51" t="s">
        <v>477</v>
      </c>
      <c r="B2455" s="51" t="s">
        <v>1268</v>
      </c>
      <c r="C2455" s="51" t="s">
        <v>457</v>
      </c>
      <c r="D2455" s="52">
        <v>94</v>
      </c>
      <c r="E2455" s="52">
        <v>465</v>
      </c>
      <c r="F2455" s="53">
        <v>55</v>
      </c>
      <c r="G2455" s="54">
        <v>11.827957</v>
      </c>
    </row>
    <row r="2456" spans="1:7">
      <c r="A2456" s="51" t="s">
        <v>516</v>
      </c>
      <c r="B2456" s="51" t="s">
        <v>1268</v>
      </c>
      <c r="C2456" s="51" t="s">
        <v>363</v>
      </c>
      <c r="D2456" s="52">
        <v>1776</v>
      </c>
      <c r="E2456" s="52">
        <v>34730</v>
      </c>
      <c r="F2456" s="53">
        <v>3250.4</v>
      </c>
      <c r="G2456" s="54">
        <v>9.3590555999999996</v>
      </c>
    </row>
    <row r="2457" spans="1:7">
      <c r="A2457" s="51" t="s">
        <v>478</v>
      </c>
      <c r="B2457" s="51" t="s">
        <v>1268</v>
      </c>
      <c r="C2457" s="51" t="s">
        <v>457</v>
      </c>
      <c r="D2457" s="52">
        <v>3</v>
      </c>
      <c r="E2457" s="52">
        <v>1095</v>
      </c>
      <c r="F2457" s="53">
        <v>82.2</v>
      </c>
      <c r="G2457" s="54">
        <v>7.5068492999999998</v>
      </c>
    </row>
    <row r="2458" spans="1:7">
      <c r="A2458" s="51" t="s">
        <v>1287</v>
      </c>
      <c r="B2458" s="51" t="s">
        <v>1268</v>
      </c>
      <c r="C2458" s="51" t="s">
        <v>460</v>
      </c>
      <c r="D2458" s="52">
        <v>21419</v>
      </c>
      <c r="E2458" s="52">
        <v>481521</v>
      </c>
      <c r="F2458" s="53">
        <v>40015</v>
      </c>
      <c r="G2458" s="54">
        <v>8.3101255999999992</v>
      </c>
    </row>
    <row r="2459" spans="1:7">
      <c r="A2459" s="51" t="s">
        <v>1288</v>
      </c>
      <c r="B2459" s="51" t="s">
        <v>1268</v>
      </c>
      <c r="C2459" s="51" t="s">
        <v>363</v>
      </c>
      <c r="D2459" s="52">
        <v>15548</v>
      </c>
      <c r="E2459" s="52">
        <v>3034731</v>
      </c>
      <c r="F2459" s="53">
        <v>150101.1</v>
      </c>
      <c r="G2459" s="54">
        <v>4.9461088999999996</v>
      </c>
    </row>
    <row r="2460" spans="1:7">
      <c r="A2460" s="51" t="s">
        <v>2166</v>
      </c>
      <c r="B2460" s="51" t="s">
        <v>1268</v>
      </c>
      <c r="C2460" s="51" t="s">
        <v>363</v>
      </c>
      <c r="D2460" s="52">
        <v>4700</v>
      </c>
      <c r="E2460" s="52">
        <v>102397</v>
      </c>
      <c r="F2460" s="53">
        <v>11106</v>
      </c>
      <c r="G2460" s="54">
        <v>10.846021</v>
      </c>
    </row>
    <row r="2461" spans="1:7">
      <c r="A2461" s="51" t="s">
        <v>2167</v>
      </c>
      <c r="B2461" s="51" t="s">
        <v>1268</v>
      </c>
      <c r="C2461" s="51" t="s">
        <v>363</v>
      </c>
      <c r="D2461" s="52">
        <v>4429</v>
      </c>
      <c r="E2461" s="52">
        <v>65062</v>
      </c>
      <c r="F2461" s="53">
        <v>11683.2</v>
      </c>
      <c r="G2461" s="54">
        <v>17.957025999999999</v>
      </c>
    </row>
    <row r="2462" spans="1:7">
      <c r="A2462" s="51" t="s">
        <v>1289</v>
      </c>
      <c r="B2462" s="51" t="s">
        <v>1290</v>
      </c>
      <c r="C2462" s="51" t="s">
        <v>363</v>
      </c>
      <c r="D2462" s="52">
        <v>32655</v>
      </c>
      <c r="E2462" s="52">
        <v>559577</v>
      </c>
      <c r="F2462" s="53">
        <v>66909</v>
      </c>
      <c r="G2462" s="54">
        <v>11.957068</v>
      </c>
    </row>
    <row r="2463" spans="1:7">
      <c r="A2463" s="51" t="s">
        <v>1291</v>
      </c>
      <c r="B2463" s="51" t="s">
        <v>1290</v>
      </c>
      <c r="C2463" s="51" t="s">
        <v>363</v>
      </c>
      <c r="D2463" s="52">
        <v>9387</v>
      </c>
      <c r="E2463" s="52">
        <v>349615</v>
      </c>
      <c r="F2463" s="53">
        <v>30258</v>
      </c>
      <c r="G2463" s="54">
        <v>8.6546629999999993</v>
      </c>
    </row>
    <row r="2464" spans="1:7">
      <c r="A2464" s="51" t="s">
        <v>2168</v>
      </c>
      <c r="B2464" s="51" t="s">
        <v>1290</v>
      </c>
      <c r="C2464" s="51" t="s">
        <v>365</v>
      </c>
      <c r="D2464" s="52">
        <v>1168</v>
      </c>
      <c r="E2464" s="52">
        <v>19231</v>
      </c>
      <c r="F2464" s="53">
        <v>1870.2</v>
      </c>
      <c r="G2464" s="54">
        <v>9.7249233000000004</v>
      </c>
    </row>
    <row r="2465" spans="1:7">
      <c r="A2465" s="51" t="s">
        <v>2169</v>
      </c>
      <c r="B2465" s="51" t="s">
        <v>1290</v>
      </c>
      <c r="C2465" s="51" t="s">
        <v>365</v>
      </c>
      <c r="D2465" s="52">
        <v>3582</v>
      </c>
      <c r="E2465" s="52">
        <v>33540</v>
      </c>
      <c r="F2465" s="53">
        <v>5653.3</v>
      </c>
      <c r="G2465" s="54">
        <v>16.855397</v>
      </c>
    </row>
    <row r="2466" spans="1:7">
      <c r="A2466" s="51" t="s">
        <v>2170</v>
      </c>
      <c r="B2466" s="51" t="s">
        <v>1290</v>
      </c>
      <c r="C2466" s="51" t="s">
        <v>365</v>
      </c>
      <c r="D2466" s="52">
        <v>991</v>
      </c>
      <c r="E2466" s="52">
        <v>9279</v>
      </c>
      <c r="F2466" s="53">
        <v>1545</v>
      </c>
      <c r="G2466" s="54">
        <v>16.650500999999998</v>
      </c>
    </row>
    <row r="2467" spans="1:7">
      <c r="A2467" s="51" t="s">
        <v>1292</v>
      </c>
      <c r="B2467" s="51" t="s">
        <v>1290</v>
      </c>
      <c r="C2467" s="51" t="s">
        <v>365</v>
      </c>
      <c r="D2467" s="52">
        <v>11135</v>
      </c>
      <c r="E2467" s="52">
        <v>310104</v>
      </c>
      <c r="F2467" s="53">
        <v>28393</v>
      </c>
      <c r="G2467" s="54">
        <v>9.1559606000000002</v>
      </c>
    </row>
    <row r="2468" spans="1:7">
      <c r="A2468" s="51" t="s">
        <v>2171</v>
      </c>
      <c r="B2468" s="51" t="s">
        <v>1290</v>
      </c>
      <c r="C2468" s="51" t="s">
        <v>365</v>
      </c>
      <c r="D2468" s="52">
        <v>1038</v>
      </c>
      <c r="E2468" s="52">
        <v>11200</v>
      </c>
      <c r="F2468" s="53">
        <v>1194.7</v>
      </c>
      <c r="G2468" s="54">
        <v>10.666964</v>
      </c>
    </row>
    <row r="2469" spans="1:7">
      <c r="A2469" s="51" t="s">
        <v>2172</v>
      </c>
      <c r="B2469" s="51" t="s">
        <v>1290</v>
      </c>
      <c r="C2469" s="51" t="s">
        <v>365</v>
      </c>
      <c r="D2469" s="52">
        <v>625</v>
      </c>
      <c r="E2469" s="52">
        <v>5035</v>
      </c>
      <c r="F2469" s="53">
        <v>655.8</v>
      </c>
      <c r="G2469" s="54">
        <v>13.024825999999999</v>
      </c>
    </row>
    <row r="2470" spans="1:7">
      <c r="A2470" s="51" t="s">
        <v>2173</v>
      </c>
      <c r="B2470" s="51" t="s">
        <v>1290</v>
      </c>
      <c r="C2470" s="51" t="s">
        <v>365</v>
      </c>
      <c r="D2470" s="52">
        <v>4108</v>
      </c>
      <c r="E2470" s="52">
        <v>49790</v>
      </c>
      <c r="F2470" s="53">
        <v>6804</v>
      </c>
      <c r="G2470" s="54">
        <v>13.665395</v>
      </c>
    </row>
    <row r="2471" spans="1:7">
      <c r="A2471" s="51" t="s">
        <v>2174</v>
      </c>
      <c r="B2471" s="51" t="s">
        <v>1290</v>
      </c>
      <c r="C2471" s="51" t="s">
        <v>365</v>
      </c>
      <c r="D2471" s="52">
        <v>6679</v>
      </c>
      <c r="E2471" s="52">
        <v>137807</v>
      </c>
      <c r="F2471" s="53">
        <v>17349.099999999999</v>
      </c>
      <c r="G2471" s="54">
        <v>12.589418999999999</v>
      </c>
    </row>
    <row r="2472" spans="1:7">
      <c r="A2472" s="51" t="s">
        <v>2175</v>
      </c>
      <c r="B2472" s="51" t="s">
        <v>1290</v>
      </c>
      <c r="C2472" s="51" t="s">
        <v>365</v>
      </c>
      <c r="D2472" s="52">
        <v>1585</v>
      </c>
      <c r="E2472" s="52">
        <v>27078</v>
      </c>
      <c r="F2472" s="53">
        <v>3469</v>
      </c>
      <c r="G2472" s="54">
        <v>12.811138</v>
      </c>
    </row>
    <row r="2473" spans="1:7">
      <c r="A2473" s="51" t="s">
        <v>2176</v>
      </c>
      <c r="B2473" s="51" t="s">
        <v>1290</v>
      </c>
      <c r="C2473" s="51" t="s">
        <v>365</v>
      </c>
      <c r="D2473" s="52">
        <v>386</v>
      </c>
      <c r="E2473" s="52">
        <v>5306</v>
      </c>
      <c r="F2473" s="53">
        <v>601</v>
      </c>
      <c r="G2473" s="54">
        <v>11.3268</v>
      </c>
    </row>
    <row r="2474" spans="1:7">
      <c r="A2474" s="51" t="s">
        <v>2177</v>
      </c>
      <c r="B2474" s="51" t="s">
        <v>1290</v>
      </c>
      <c r="C2474" s="51" t="s">
        <v>365</v>
      </c>
      <c r="D2474" s="52">
        <v>2986</v>
      </c>
      <c r="E2474" s="52">
        <v>58914</v>
      </c>
      <c r="F2474" s="53">
        <v>7537.9</v>
      </c>
      <c r="G2474" s="54">
        <v>12.794752000000001</v>
      </c>
    </row>
    <row r="2475" spans="1:7">
      <c r="A2475" s="51" t="s">
        <v>2178</v>
      </c>
      <c r="B2475" s="51" t="s">
        <v>1290</v>
      </c>
      <c r="C2475" s="51" t="s">
        <v>365</v>
      </c>
      <c r="D2475" s="52">
        <v>1825</v>
      </c>
      <c r="E2475" s="52">
        <v>21613</v>
      </c>
      <c r="F2475" s="53">
        <v>3695</v>
      </c>
      <c r="G2475" s="54">
        <v>17.096191999999999</v>
      </c>
    </row>
    <row r="2476" spans="1:7">
      <c r="A2476" s="51" t="s">
        <v>2179</v>
      </c>
      <c r="B2476" s="51" t="s">
        <v>1290</v>
      </c>
      <c r="C2476" s="51" t="s">
        <v>365</v>
      </c>
      <c r="D2476" s="52">
        <v>2489</v>
      </c>
      <c r="E2476" s="52">
        <v>39558</v>
      </c>
      <c r="F2476" s="53">
        <v>6507</v>
      </c>
      <c r="G2476" s="54">
        <v>16.449263999999999</v>
      </c>
    </row>
    <row r="2477" spans="1:7">
      <c r="A2477" s="51" t="s">
        <v>2180</v>
      </c>
      <c r="B2477" s="51" t="s">
        <v>1290</v>
      </c>
      <c r="C2477" s="51" t="s">
        <v>365</v>
      </c>
      <c r="D2477" s="52">
        <v>8781</v>
      </c>
      <c r="E2477" s="52">
        <v>121246</v>
      </c>
      <c r="F2477" s="53">
        <v>20232</v>
      </c>
      <c r="G2477" s="54">
        <v>16.686736</v>
      </c>
    </row>
    <row r="2478" spans="1:7">
      <c r="A2478" s="51" t="s">
        <v>2181</v>
      </c>
      <c r="B2478" s="51" t="s">
        <v>1290</v>
      </c>
      <c r="C2478" s="51" t="s">
        <v>365</v>
      </c>
      <c r="D2478" s="52">
        <v>3024</v>
      </c>
      <c r="E2478" s="52">
        <v>46339</v>
      </c>
      <c r="F2478" s="53">
        <v>5977</v>
      </c>
      <c r="G2478" s="54">
        <v>12.898422</v>
      </c>
    </row>
    <row r="2479" spans="1:7">
      <c r="A2479" s="51" t="s">
        <v>2182</v>
      </c>
      <c r="B2479" s="51" t="s">
        <v>1290</v>
      </c>
      <c r="C2479" s="51" t="s">
        <v>365</v>
      </c>
      <c r="D2479" s="52">
        <v>194</v>
      </c>
      <c r="E2479" s="52">
        <v>2575</v>
      </c>
      <c r="F2479" s="53">
        <v>318.39999999999998</v>
      </c>
      <c r="G2479" s="54">
        <v>12.365049000000001</v>
      </c>
    </row>
    <row r="2480" spans="1:7">
      <c r="A2480" s="51" t="s">
        <v>2183</v>
      </c>
      <c r="B2480" s="51" t="s">
        <v>1290</v>
      </c>
      <c r="C2480" s="51" t="s">
        <v>365</v>
      </c>
      <c r="D2480" s="52">
        <v>3916</v>
      </c>
      <c r="E2480" s="52">
        <v>67556</v>
      </c>
      <c r="F2480" s="53">
        <v>8255</v>
      </c>
      <c r="G2480" s="54">
        <v>12.219492000000001</v>
      </c>
    </row>
    <row r="2481" spans="1:7">
      <c r="A2481" s="51" t="s">
        <v>2184</v>
      </c>
      <c r="B2481" s="51" t="s">
        <v>1290</v>
      </c>
      <c r="C2481" s="51" t="s">
        <v>365</v>
      </c>
      <c r="D2481" s="52">
        <v>1853</v>
      </c>
      <c r="E2481" s="52">
        <v>43495</v>
      </c>
      <c r="F2481" s="53">
        <v>5433</v>
      </c>
      <c r="G2481" s="54">
        <v>12.491091000000001</v>
      </c>
    </row>
    <row r="2482" spans="1:7">
      <c r="A2482" s="51" t="s">
        <v>2185</v>
      </c>
      <c r="B2482" s="51" t="s">
        <v>1290</v>
      </c>
      <c r="C2482" s="51" t="s">
        <v>365</v>
      </c>
      <c r="D2482" s="52">
        <v>730</v>
      </c>
      <c r="E2482" s="52">
        <v>18288</v>
      </c>
      <c r="F2482" s="53">
        <v>2716</v>
      </c>
      <c r="G2482" s="54">
        <v>14.851269</v>
      </c>
    </row>
    <row r="2483" spans="1:7">
      <c r="A2483" s="51" t="s">
        <v>2186</v>
      </c>
      <c r="B2483" s="51" t="s">
        <v>1290</v>
      </c>
      <c r="C2483" s="51" t="s">
        <v>365</v>
      </c>
      <c r="D2483" s="52">
        <v>2683</v>
      </c>
      <c r="E2483" s="52">
        <v>22968</v>
      </c>
      <c r="F2483" s="53">
        <v>3864</v>
      </c>
      <c r="G2483" s="54">
        <v>16.823405999999999</v>
      </c>
    </row>
    <row r="2484" spans="1:7">
      <c r="A2484" s="51" t="s">
        <v>2187</v>
      </c>
      <c r="B2484" s="51" t="s">
        <v>1290</v>
      </c>
      <c r="C2484" s="51" t="s">
        <v>365</v>
      </c>
      <c r="D2484" s="52">
        <v>4106</v>
      </c>
      <c r="E2484" s="52">
        <v>53092</v>
      </c>
      <c r="F2484" s="53">
        <v>8343</v>
      </c>
      <c r="G2484" s="54">
        <v>15.714232000000001</v>
      </c>
    </row>
    <row r="2485" spans="1:7">
      <c r="A2485" s="51" t="s">
        <v>2188</v>
      </c>
      <c r="B2485" s="51" t="s">
        <v>1290</v>
      </c>
      <c r="C2485" s="51" t="s">
        <v>365</v>
      </c>
      <c r="D2485" s="52">
        <v>1817</v>
      </c>
      <c r="E2485" s="52">
        <v>10834</v>
      </c>
      <c r="F2485" s="53">
        <v>1956</v>
      </c>
      <c r="G2485" s="54">
        <v>18.054273999999999</v>
      </c>
    </row>
    <row r="2486" spans="1:7">
      <c r="A2486" s="51" t="s">
        <v>2189</v>
      </c>
      <c r="B2486" s="51" t="s">
        <v>1290</v>
      </c>
      <c r="C2486" s="51" t="s">
        <v>365</v>
      </c>
      <c r="D2486" s="52">
        <v>5281</v>
      </c>
      <c r="E2486" s="52">
        <v>89765</v>
      </c>
      <c r="F2486" s="53">
        <v>11032.7</v>
      </c>
      <c r="G2486" s="54">
        <v>12.290647999999999</v>
      </c>
    </row>
    <row r="2487" spans="1:7">
      <c r="A2487" s="51" t="s">
        <v>2190</v>
      </c>
      <c r="B2487" s="51" t="s">
        <v>1290</v>
      </c>
      <c r="C2487" s="51" t="s">
        <v>365</v>
      </c>
      <c r="D2487" s="52">
        <v>556</v>
      </c>
      <c r="E2487" s="52">
        <v>5123</v>
      </c>
      <c r="F2487" s="53">
        <v>606.20000000000005</v>
      </c>
      <c r="G2487" s="54">
        <v>11.83291</v>
      </c>
    </row>
    <row r="2488" spans="1:7">
      <c r="A2488" s="51" t="s">
        <v>2191</v>
      </c>
      <c r="B2488" s="51" t="s">
        <v>1290</v>
      </c>
      <c r="C2488" s="51" t="s">
        <v>365</v>
      </c>
      <c r="D2488" s="52">
        <v>2990</v>
      </c>
      <c r="E2488" s="52">
        <v>45303</v>
      </c>
      <c r="F2488" s="53">
        <v>6209.5</v>
      </c>
      <c r="G2488" s="54">
        <v>13.706598</v>
      </c>
    </row>
    <row r="2489" spans="1:7">
      <c r="A2489" s="51" t="s">
        <v>2192</v>
      </c>
      <c r="B2489" s="51" t="s">
        <v>1290</v>
      </c>
      <c r="C2489" s="51" t="s">
        <v>365</v>
      </c>
      <c r="D2489" s="52">
        <v>1027</v>
      </c>
      <c r="E2489" s="52">
        <v>12846</v>
      </c>
      <c r="F2489" s="53">
        <v>1545.1</v>
      </c>
      <c r="G2489" s="54">
        <v>12.027869000000001</v>
      </c>
    </row>
    <row r="2490" spans="1:7">
      <c r="A2490" s="51" t="s">
        <v>2193</v>
      </c>
      <c r="B2490" s="51" t="s">
        <v>1290</v>
      </c>
      <c r="C2490" s="51" t="s">
        <v>365</v>
      </c>
      <c r="D2490" s="52">
        <v>1835</v>
      </c>
      <c r="E2490" s="52">
        <v>19949</v>
      </c>
      <c r="F2490" s="53">
        <v>3570.1</v>
      </c>
      <c r="G2490" s="54">
        <v>17.896135000000001</v>
      </c>
    </row>
    <row r="2491" spans="1:7">
      <c r="A2491" s="51" t="s">
        <v>2194</v>
      </c>
      <c r="B2491" s="51" t="s">
        <v>1290</v>
      </c>
      <c r="C2491" s="51" t="s">
        <v>365</v>
      </c>
      <c r="D2491" s="52">
        <v>293</v>
      </c>
      <c r="E2491" s="52">
        <v>2896</v>
      </c>
      <c r="F2491" s="53">
        <v>311</v>
      </c>
      <c r="G2491" s="54">
        <v>10.738950000000001</v>
      </c>
    </row>
    <row r="2492" spans="1:7">
      <c r="A2492" s="51" t="s">
        <v>2195</v>
      </c>
      <c r="B2492" s="51" t="s">
        <v>1290</v>
      </c>
      <c r="C2492" s="51" t="s">
        <v>365</v>
      </c>
      <c r="D2492" s="52">
        <v>2263</v>
      </c>
      <c r="E2492" s="52">
        <v>31825</v>
      </c>
      <c r="F2492" s="53">
        <v>4646</v>
      </c>
      <c r="G2492" s="54">
        <v>14.598585999999999</v>
      </c>
    </row>
    <row r="2493" spans="1:7">
      <c r="A2493" s="51" t="s">
        <v>2196</v>
      </c>
      <c r="B2493" s="51" t="s">
        <v>1290</v>
      </c>
      <c r="C2493" s="51" t="s">
        <v>365</v>
      </c>
      <c r="D2493" s="52">
        <v>377</v>
      </c>
      <c r="E2493" s="52">
        <v>3699</v>
      </c>
      <c r="F2493" s="53">
        <v>515</v>
      </c>
      <c r="G2493" s="54">
        <v>13.922682</v>
      </c>
    </row>
    <row r="2494" spans="1:7">
      <c r="A2494" s="51" t="s">
        <v>2197</v>
      </c>
      <c r="B2494" s="51" t="s">
        <v>1290</v>
      </c>
      <c r="C2494" s="51" t="s">
        <v>365</v>
      </c>
      <c r="D2494" s="52">
        <v>1083</v>
      </c>
      <c r="E2494" s="52">
        <v>11127</v>
      </c>
      <c r="F2494" s="53">
        <v>1873</v>
      </c>
      <c r="G2494" s="54">
        <v>16.832929</v>
      </c>
    </row>
    <row r="2495" spans="1:7">
      <c r="A2495" s="51" t="s">
        <v>2198</v>
      </c>
      <c r="B2495" s="51" t="s">
        <v>1290</v>
      </c>
      <c r="C2495" s="51" t="s">
        <v>365</v>
      </c>
      <c r="D2495" s="52">
        <v>1181</v>
      </c>
      <c r="E2495" s="52">
        <v>19447</v>
      </c>
      <c r="F2495" s="53">
        <v>2570</v>
      </c>
      <c r="G2495" s="54">
        <v>13.215406</v>
      </c>
    </row>
    <row r="2496" spans="1:7">
      <c r="A2496" s="51" t="s">
        <v>2199</v>
      </c>
      <c r="B2496" s="51" t="s">
        <v>1290</v>
      </c>
      <c r="C2496" s="51" t="s">
        <v>365</v>
      </c>
      <c r="D2496" s="52">
        <v>2272</v>
      </c>
      <c r="E2496" s="52">
        <v>29119</v>
      </c>
      <c r="F2496" s="53">
        <v>5173</v>
      </c>
      <c r="G2496" s="54">
        <v>17.765032999999999</v>
      </c>
    </row>
    <row r="2497" spans="1:7">
      <c r="A2497" s="51" t="s">
        <v>1293</v>
      </c>
      <c r="B2497" s="51" t="s">
        <v>1290</v>
      </c>
      <c r="C2497" s="51" t="s">
        <v>363</v>
      </c>
      <c r="D2497" s="52">
        <v>25373</v>
      </c>
      <c r="E2497" s="52">
        <v>296318</v>
      </c>
      <c r="F2497" s="53">
        <v>39486</v>
      </c>
      <c r="G2497" s="54">
        <v>13.325549000000001</v>
      </c>
    </row>
    <row r="2498" spans="1:7">
      <c r="A2498" s="51" t="s">
        <v>1294</v>
      </c>
      <c r="B2498" s="51" t="s">
        <v>1290</v>
      </c>
      <c r="C2498" s="51" t="s">
        <v>360</v>
      </c>
      <c r="D2498" s="52">
        <v>6965</v>
      </c>
      <c r="E2498" s="52">
        <v>120512</v>
      </c>
      <c r="F2498" s="53">
        <v>12489</v>
      </c>
      <c r="G2498" s="54">
        <v>10.363282999999999</v>
      </c>
    </row>
    <row r="2499" spans="1:7">
      <c r="A2499" s="51" t="s">
        <v>1295</v>
      </c>
      <c r="B2499" s="51" t="s">
        <v>1290</v>
      </c>
      <c r="C2499" s="51" t="s">
        <v>363</v>
      </c>
      <c r="D2499" s="52">
        <v>18773</v>
      </c>
      <c r="E2499" s="52">
        <v>269035</v>
      </c>
      <c r="F2499" s="53">
        <v>32140</v>
      </c>
      <c r="G2499" s="54">
        <v>11.946401</v>
      </c>
    </row>
    <row r="2500" spans="1:7">
      <c r="A2500" s="51" t="s">
        <v>1296</v>
      </c>
      <c r="B2500" s="51" t="s">
        <v>1290</v>
      </c>
      <c r="C2500" s="51" t="s">
        <v>360</v>
      </c>
      <c r="D2500" s="52">
        <v>426527</v>
      </c>
      <c r="E2500" s="52">
        <v>4091923</v>
      </c>
      <c r="F2500" s="53">
        <v>596264.6</v>
      </c>
      <c r="G2500" s="54">
        <v>14.571745</v>
      </c>
    </row>
    <row r="2501" spans="1:7">
      <c r="A2501" s="51" t="s">
        <v>465</v>
      </c>
      <c r="B2501" s="51" t="s">
        <v>1290</v>
      </c>
      <c r="C2501" s="51" t="s">
        <v>457</v>
      </c>
      <c r="D2501" s="52">
        <v>1</v>
      </c>
      <c r="E2501" s="52">
        <v>7384</v>
      </c>
      <c r="F2501" s="53">
        <v>604.4</v>
      </c>
      <c r="G2501" s="54">
        <v>8.1852654000000005</v>
      </c>
    </row>
    <row r="2502" spans="1:7">
      <c r="A2502" s="51" t="s">
        <v>2200</v>
      </c>
      <c r="B2502" s="51" t="s">
        <v>1290</v>
      </c>
      <c r="C2502" s="51" t="s">
        <v>365</v>
      </c>
      <c r="D2502" s="52">
        <v>695</v>
      </c>
      <c r="E2502" s="52">
        <v>4045</v>
      </c>
      <c r="F2502" s="53">
        <v>502.7</v>
      </c>
      <c r="G2502" s="54">
        <v>12.427689000000001</v>
      </c>
    </row>
    <row r="2503" spans="1:7">
      <c r="A2503" s="51" t="s">
        <v>466</v>
      </c>
      <c r="B2503" s="51" t="s">
        <v>1290</v>
      </c>
      <c r="C2503" s="51" t="s">
        <v>457</v>
      </c>
      <c r="D2503" s="52">
        <v>5</v>
      </c>
      <c r="E2503" s="52">
        <v>1900</v>
      </c>
      <c r="F2503" s="53">
        <v>247.5</v>
      </c>
      <c r="G2503" s="54">
        <v>13.026316</v>
      </c>
    </row>
    <row r="2504" spans="1:7">
      <c r="A2504" s="51" t="s">
        <v>1297</v>
      </c>
      <c r="B2504" s="51" t="s">
        <v>1290</v>
      </c>
      <c r="C2504" s="51" t="s">
        <v>360</v>
      </c>
      <c r="D2504" s="52">
        <v>400462</v>
      </c>
      <c r="E2504" s="52">
        <v>4904238</v>
      </c>
      <c r="F2504" s="53">
        <v>589625.4</v>
      </c>
      <c r="G2504" s="54">
        <v>12.022773000000001</v>
      </c>
    </row>
    <row r="2505" spans="1:7">
      <c r="A2505" s="51" t="s">
        <v>2201</v>
      </c>
      <c r="B2505" s="51" t="s">
        <v>1290</v>
      </c>
      <c r="C2505" s="51" t="s">
        <v>365</v>
      </c>
      <c r="D2505" s="52">
        <v>711</v>
      </c>
      <c r="E2505" s="52">
        <v>10179</v>
      </c>
      <c r="F2505" s="53">
        <v>1009.3</v>
      </c>
      <c r="G2505" s="54">
        <v>9.9155122999999996</v>
      </c>
    </row>
    <row r="2506" spans="1:7">
      <c r="A2506" s="51" t="s">
        <v>2202</v>
      </c>
      <c r="B2506" s="51" t="s">
        <v>1290</v>
      </c>
      <c r="C2506" s="51" t="s">
        <v>363</v>
      </c>
      <c r="D2506" s="52">
        <v>3678</v>
      </c>
      <c r="E2506" s="52">
        <v>54339</v>
      </c>
      <c r="F2506" s="53">
        <v>6232</v>
      </c>
      <c r="G2506" s="54">
        <v>11.468743</v>
      </c>
    </row>
    <row r="2507" spans="1:7">
      <c r="A2507" s="51" t="s">
        <v>1298</v>
      </c>
      <c r="B2507" s="51" t="s">
        <v>1290</v>
      </c>
      <c r="C2507" s="51" t="s">
        <v>363</v>
      </c>
      <c r="D2507" s="52">
        <v>19494</v>
      </c>
      <c r="E2507" s="52">
        <v>249372</v>
      </c>
      <c r="F2507" s="53">
        <v>32397</v>
      </c>
      <c r="G2507" s="54">
        <v>12.991434</v>
      </c>
    </row>
    <row r="2508" spans="1:7">
      <c r="A2508" s="51" t="s">
        <v>1299</v>
      </c>
      <c r="B2508" s="51" t="s">
        <v>1290</v>
      </c>
      <c r="C2508" s="51" t="s">
        <v>360</v>
      </c>
      <c r="D2508" s="52">
        <v>1142446</v>
      </c>
      <c r="E2508" s="52">
        <v>12296539</v>
      </c>
      <c r="F2508" s="53">
        <v>1462253</v>
      </c>
      <c r="G2508" s="54">
        <v>11.891582</v>
      </c>
    </row>
    <row r="2509" spans="1:7">
      <c r="A2509" s="51" t="s">
        <v>1300</v>
      </c>
      <c r="B2509" s="51" t="s">
        <v>1290</v>
      </c>
      <c r="C2509" s="51" t="s">
        <v>360</v>
      </c>
      <c r="D2509" s="52">
        <v>855014</v>
      </c>
      <c r="E2509" s="52">
        <v>10569683</v>
      </c>
      <c r="F2509" s="53">
        <v>1321912.3999999999</v>
      </c>
      <c r="G2509" s="54">
        <v>12.506641999999999</v>
      </c>
    </row>
    <row r="2510" spans="1:7">
      <c r="A2510" s="51" t="s">
        <v>1197</v>
      </c>
      <c r="B2510" s="51" t="s">
        <v>1290</v>
      </c>
      <c r="C2510" s="51" t="s">
        <v>360</v>
      </c>
      <c r="D2510" s="52">
        <v>425663</v>
      </c>
      <c r="E2510" s="52">
        <v>4158113</v>
      </c>
      <c r="F2510" s="53">
        <v>573447.69999999995</v>
      </c>
      <c r="G2510" s="54">
        <v>13.791055999999999</v>
      </c>
    </row>
    <row r="2511" spans="1:7">
      <c r="A2511" s="51" t="s">
        <v>1301</v>
      </c>
      <c r="B2511" s="51" t="s">
        <v>1290</v>
      </c>
      <c r="C2511" s="51" t="s">
        <v>360</v>
      </c>
      <c r="D2511" s="52">
        <v>123689</v>
      </c>
      <c r="E2511" s="52">
        <v>1584884</v>
      </c>
      <c r="F2511" s="53">
        <v>191331.1</v>
      </c>
      <c r="G2511" s="54">
        <v>12.072246</v>
      </c>
    </row>
    <row r="2512" spans="1:7">
      <c r="A2512" s="51" t="s">
        <v>1302</v>
      </c>
      <c r="B2512" s="51" t="s">
        <v>1290</v>
      </c>
      <c r="C2512" s="51" t="s">
        <v>360</v>
      </c>
      <c r="D2512" s="52">
        <v>3460</v>
      </c>
      <c r="E2512" s="52">
        <v>49314</v>
      </c>
      <c r="F2512" s="53">
        <v>5938.3</v>
      </c>
      <c r="G2512" s="54">
        <v>12.041814</v>
      </c>
    </row>
    <row r="2513" spans="1:7">
      <c r="A2513" s="51" t="s">
        <v>1303</v>
      </c>
      <c r="B2513" s="51" t="s">
        <v>1290</v>
      </c>
      <c r="C2513" s="51" t="s">
        <v>363</v>
      </c>
      <c r="D2513" s="52">
        <v>22648</v>
      </c>
      <c r="E2513" s="52">
        <v>382132</v>
      </c>
      <c r="F2513" s="53">
        <v>42262</v>
      </c>
      <c r="G2513" s="54">
        <v>11.059528999999999</v>
      </c>
    </row>
    <row r="2514" spans="1:7">
      <c r="A2514" s="51" t="s">
        <v>472</v>
      </c>
      <c r="B2514" s="51" t="s">
        <v>1290</v>
      </c>
      <c r="C2514" s="51" t="s">
        <v>457</v>
      </c>
      <c r="D2514" s="52">
        <v>6957</v>
      </c>
      <c r="E2514" s="52">
        <v>63506</v>
      </c>
      <c r="F2514" s="53">
        <v>8339</v>
      </c>
      <c r="G2514" s="54">
        <v>13.131043</v>
      </c>
    </row>
    <row r="2515" spans="1:7">
      <c r="A2515" s="51" t="s">
        <v>1304</v>
      </c>
      <c r="B2515" s="51" t="s">
        <v>1290</v>
      </c>
      <c r="C2515" s="51" t="s">
        <v>363</v>
      </c>
      <c r="D2515" s="52">
        <v>13649</v>
      </c>
      <c r="E2515" s="52">
        <v>203506</v>
      </c>
      <c r="F2515" s="53">
        <v>21952</v>
      </c>
      <c r="G2515" s="54">
        <v>10.786906</v>
      </c>
    </row>
    <row r="2516" spans="1:7">
      <c r="A2516" s="51" t="s">
        <v>2203</v>
      </c>
      <c r="B2516" s="51" t="s">
        <v>1290</v>
      </c>
      <c r="C2516" s="51" t="s">
        <v>363</v>
      </c>
      <c r="D2516" s="52">
        <v>5995</v>
      </c>
      <c r="E2516" s="52">
        <v>52756</v>
      </c>
      <c r="F2516" s="53">
        <v>9000</v>
      </c>
      <c r="G2516" s="54">
        <v>17.059671000000002</v>
      </c>
    </row>
    <row r="2517" spans="1:7">
      <c r="A2517" s="51" t="s">
        <v>1956</v>
      </c>
      <c r="B2517" s="51" t="s">
        <v>1290</v>
      </c>
      <c r="C2517" s="51" t="s">
        <v>457</v>
      </c>
      <c r="D2517" s="52">
        <v>11</v>
      </c>
      <c r="E2517" s="52">
        <v>55</v>
      </c>
      <c r="F2517" s="53">
        <v>8.6</v>
      </c>
      <c r="G2517" s="54">
        <v>15.636364</v>
      </c>
    </row>
    <row r="2518" spans="1:7">
      <c r="A2518" s="51" t="s">
        <v>475</v>
      </c>
      <c r="B2518" s="51" t="s">
        <v>1290</v>
      </c>
      <c r="C2518" s="51" t="s">
        <v>457</v>
      </c>
      <c r="D2518" s="52">
        <v>54</v>
      </c>
      <c r="E2518" s="52">
        <v>471</v>
      </c>
      <c r="F2518" s="53">
        <v>24</v>
      </c>
      <c r="G2518" s="54">
        <v>5.0955414000000001</v>
      </c>
    </row>
    <row r="2519" spans="1:7">
      <c r="A2519" s="51" t="s">
        <v>476</v>
      </c>
      <c r="B2519" s="51" t="s">
        <v>1290</v>
      </c>
      <c r="C2519" s="51" t="s">
        <v>457</v>
      </c>
      <c r="D2519" s="52">
        <v>889</v>
      </c>
      <c r="E2519" s="52">
        <v>9188</v>
      </c>
      <c r="F2519" s="53">
        <v>1609.4</v>
      </c>
      <c r="G2519" s="54">
        <v>17.516325999999999</v>
      </c>
    </row>
    <row r="2520" spans="1:7">
      <c r="A2520" s="51" t="s">
        <v>477</v>
      </c>
      <c r="B2520" s="51" t="s">
        <v>1290</v>
      </c>
      <c r="C2520" s="51" t="s">
        <v>457</v>
      </c>
      <c r="D2520" s="52">
        <v>1025</v>
      </c>
      <c r="E2520" s="52">
        <v>8672</v>
      </c>
      <c r="F2520" s="53">
        <v>1365</v>
      </c>
      <c r="G2520" s="54">
        <v>15.740314</v>
      </c>
    </row>
    <row r="2521" spans="1:7">
      <c r="A2521" s="51" t="s">
        <v>478</v>
      </c>
      <c r="B2521" s="51" t="s">
        <v>1290</v>
      </c>
      <c r="C2521" s="51" t="s">
        <v>457</v>
      </c>
      <c r="D2521" s="52">
        <v>19</v>
      </c>
      <c r="E2521" s="52">
        <v>5594</v>
      </c>
      <c r="F2521" s="53">
        <v>455.2</v>
      </c>
      <c r="G2521" s="54">
        <v>8.1372900000000001</v>
      </c>
    </row>
    <row r="2522" spans="1:7">
      <c r="A2522" s="51" t="s">
        <v>1305</v>
      </c>
      <c r="B2522" s="51" t="s">
        <v>1290</v>
      </c>
      <c r="C2522" s="51" t="s">
        <v>363</v>
      </c>
      <c r="D2522" s="52">
        <v>19324</v>
      </c>
      <c r="E2522" s="52">
        <v>222191</v>
      </c>
      <c r="F2522" s="53">
        <v>32598</v>
      </c>
      <c r="G2522" s="54">
        <v>14.671161</v>
      </c>
    </row>
    <row r="2523" spans="1:7">
      <c r="A2523" s="51" t="s">
        <v>1306</v>
      </c>
      <c r="B2523" s="51" t="s">
        <v>1290</v>
      </c>
      <c r="C2523" s="51" t="s">
        <v>360</v>
      </c>
      <c r="D2523" s="52">
        <v>62560</v>
      </c>
      <c r="E2523" s="52">
        <v>749665</v>
      </c>
      <c r="F2523" s="53">
        <v>78310</v>
      </c>
      <c r="G2523" s="54">
        <v>10.445999</v>
      </c>
    </row>
    <row r="2524" spans="1:7">
      <c r="A2524" s="51" t="s">
        <v>2204</v>
      </c>
      <c r="B2524" s="51" t="s">
        <v>1290</v>
      </c>
      <c r="C2524" s="51" t="s">
        <v>363</v>
      </c>
      <c r="D2524" s="52">
        <v>18859</v>
      </c>
      <c r="E2524" s="52">
        <v>168476</v>
      </c>
      <c r="F2524" s="53">
        <v>27616</v>
      </c>
      <c r="G2524" s="54">
        <v>16.391652000000001</v>
      </c>
    </row>
    <row r="2525" spans="1:7">
      <c r="A2525" s="51" t="s">
        <v>1307</v>
      </c>
      <c r="B2525" s="51" t="s">
        <v>1290</v>
      </c>
      <c r="C2525" s="51" t="s">
        <v>363</v>
      </c>
      <c r="D2525" s="52">
        <v>22127</v>
      </c>
      <c r="E2525" s="52">
        <v>285768</v>
      </c>
      <c r="F2525" s="53">
        <v>35361</v>
      </c>
      <c r="G2525" s="54">
        <v>12.374024</v>
      </c>
    </row>
    <row r="2526" spans="1:7">
      <c r="A2526" s="51" t="s">
        <v>483</v>
      </c>
      <c r="B2526" s="51" t="s">
        <v>1290</v>
      </c>
      <c r="C2526" s="51" t="s">
        <v>457</v>
      </c>
      <c r="D2526" s="52">
        <v>2763</v>
      </c>
      <c r="E2526" s="52">
        <v>20168</v>
      </c>
      <c r="F2526" s="53">
        <v>2645.7</v>
      </c>
      <c r="G2526" s="54">
        <v>13.118306</v>
      </c>
    </row>
    <row r="2527" spans="1:7">
      <c r="A2527" s="51" t="s">
        <v>2205</v>
      </c>
      <c r="B2527" s="51" t="s">
        <v>1290</v>
      </c>
      <c r="C2527" s="51" t="s">
        <v>363</v>
      </c>
      <c r="D2527" s="52">
        <v>8662</v>
      </c>
      <c r="E2527" s="52">
        <v>54601</v>
      </c>
      <c r="F2527" s="53">
        <v>9182</v>
      </c>
      <c r="G2527" s="54">
        <v>16.816541999999998</v>
      </c>
    </row>
    <row r="2528" spans="1:7">
      <c r="A2528" s="51" t="s">
        <v>1308</v>
      </c>
      <c r="B2528" s="51" t="s">
        <v>1290</v>
      </c>
      <c r="C2528" s="51" t="s">
        <v>360</v>
      </c>
      <c r="D2528" s="52">
        <v>6273</v>
      </c>
      <c r="E2528" s="52">
        <v>75307</v>
      </c>
      <c r="F2528" s="53">
        <v>9632</v>
      </c>
      <c r="G2528" s="54">
        <v>12.790312</v>
      </c>
    </row>
    <row r="2529" spans="1:7">
      <c r="A2529" s="51" t="s">
        <v>1309</v>
      </c>
      <c r="B2529" s="51" t="s">
        <v>1290</v>
      </c>
      <c r="C2529" s="51" t="s">
        <v>360</v>
      </c>
      <c r="D2529" s="52">
        <v>542979</v>
      </c>
      <c r="E2529" s="52">
        <v>7258037</v>
      </c>
      <c r="F2529" s="53">
        <v>756302.4</v>
      </c>
      <c r="G2529" s="54">
        <v>10.420206</v>
      </c>
    </row>
    <row r="2530" spans="1:7">
      <c r="A2530" s="51" t="s">
        <v>1310</v>
      </c>
      <c r="B2530" s="51" t="s">
        <v>1311</v>
      </c>
      <c r="C2530" s="51" t="s">
        <v>460</v>
      </c>
      <c r="D2530" s="52">
        <v>1952</v>
      </c>
      <c r="E2530" s="52">
        <v>13173</v>
      </c>
      <c r="F2530" s="53">
        <v>5356</v>
      </c>
      <c r="G2530" s="54">
        <v>40.658923999999999</v>
      </c>
    </row>
    <row r="2531" spans="1:7">
      <c r="A2531" s="51" t="s">
        <v>465</v>
      </c>
      <c r="B2531" s="51" t="s">
        <v>1311</v>
      </c>
      <c r="C2531" s="51" t="s">
        <v>457</v>
      </c>
      <c r="D2531" s="52">
        <v>1</v>
      </c>
      <c r="E2531" s="52">
        <v>1148</v>
      </c>
      <c r="F2531" s="53">
        <v>45.7</v>
      </c>
      <c r="G2531" s="54">
        <v>3.9808362000000002</v>
      </c>
    </row>
    <row r="2532" spans="1:7">
      <c r="A2532" s="51" t="s">
        <v>1312</v>
      </c>
      <c r="B2532" s="51" t="s">
        <v>1311</v>
      </c>
      <c r="C2532" s="51" t="s">
        <v>365</v>
      </c>
      <c r="D2532" s="52">
        <v>4875</v>
      </c>
      <c r="E2532" s="52">
        <v>54299</v>
      </c>
      <c r="F2532" s="53">
        <v>8037</v>
      </c>
      <c r="G2532" s="54">
        <v>14.801378</v>
      </c>
    </row>
    <row r="2533" spans="1:7">
      <c r="A2533" s="51" t="s">
        <v>472</v>
      </c>
      <c r="B2533" s="51" t="s">
        <v>1311</v>
      </c>
      <c r="C2533" s="51" t="s">
        <v>457</v>
      </c>
      <c r="D2533" s="52">
        <v>309</v>
      </c>
      <c r="E2533" s="52">
        <v>3098</v>
      </c>
      <c r="F2533" s="53">
        <v>353</v>
      </c>
      <c r="G2533" s="54">
        <v>11.394448000000001</v>
      </c>
    </row>
    <row r="2534" spans="1:7">
      <c r="A2534" s="51" t="s">
        <v>476</v>
      </c>
      <c r="B2534" s="51" t="s">
        <v>1311</v>
      </c>
      <c r="C2534" s="51" t="s">
        <v>457</v>
      </c>
      <c r="D2534" s="52">
        <v>383</v>
      </c>
      <c r="E2534" s="52">
        <v>2408</v>
      </c>
      <c r="F2534" s="53">
        <v>397.7</v>
      </c>
      <c r="G2534" s="54">
        <v>16.515781</v>
      </c>
    </row>
    <row r="2535" spans="1:7">
      <c r="A2535" s="51" t="s">
        <v>477</v>
      </c>
      <c r="B2535" s="51" t="s">
        <v>1311</v>
      </c>
      <c r="C2535" s="51" t="s">
        <v>457</v>
      </c>
      <c r="D2535" s="52">
        <v>360</v>
      </c>
      <c r="E2535" s="52">
        <v>1591</v>
      </c>
      <c r="F2535" s="53">
        <v>353</v>
      </c>
      <c r="G2535" s="54">
        <v>22.187304000000001</v>
      </c>
    </row>
    <row r="2536" spans="1:7">
      <c r="A2536" s="51" t="s">
        <v>1313</v>
      </c>
      <c r="B2536" s="51" t="s">
        <v>1311</v>
      </c>
      <c r="C2536" s="51" t="s">
        <v>360</v>
      </c>
      <c r="D2536" s="52">
        <v>435889</v>
      </c>
      <c r="E2536" s="52">
        <v>3944340</v>
      </c>
      <c r="F2536" s="53">
        <v>793671.5</v>
      </c>
      <c r="G2536" s="54">
        <v>20.121782</v>
      </c>
    </row>
    <row r="2537" spans="1:7">
      <c r="A2537" s="51" t="s">
        <v>483</v>
      </c>
      <c r="B2537" s="51" t="s">
        <v>1311</v>
      </c>
      <c r="C2537" s="51" t="s">
        <v>457</v>
      </c>
      <c r="D2537" s="52">
        <v>98</v>
      </c>
      <c r="E2537" s="52">
        <v>508</v>
      </c>
      <c r="F2537" s="53">
        <v>93.4</v>
      </c>
      <c r="G2537" s="54">
        <v>18.385826999999999</v>
      </c>
    </row>
    <row r="2538" spans="1:7">
      <c r="A2538" s="51" t="s">
        <v>1314</v>
      </c>
      <c r="B2538" s="51" t="s">
        <v>1315</v>
      </c>
      <c r="C2538" s="51" t="s">
        <v>363</v>
      </c>
      <c r="D2538" s="52">
        <v>48059</v>
      </c>
      <c r="E2538" s="52">
        <v>938436</v>
      </c>
      <c r="F2538" s="53">
        <v>115739.8</v>
      </c>
      <c r="G2538" s="54">
        <v>12.333265000000001</v>
      </c>
    </row>
    <row r="2539" spans="1:7">
      <c r="A2539" s="51" t="s">
        <v>2206</v>
      </c>
      <c r="B2539" s="51" t="s">
        <v>1315</v>
      </c>
      <c r="C2539" s="51" t="s">
        <v>365</v>
      </c>
      <c r="D2539" s="52">
        <v>2058</v>
      </c>
      <c r="E2539" s="52">
        <v>45866</v>
      </c>
      <c r="F2539" s="53">
        <v>5604</v>
      </c>
      <c r="G2539" s="54">
        <v>12.218201000000001</v>
      </c>
    </row>
    <row r="2540" spans="1:7">
      <c r="A2540" s="51" t="s">
        <v>1316</v>
      </c>
      <c r="B2540" s="51" t="s">
        <v>1315</v>
      </c>
      <c r="C2540" s="51" t="s">
        <v>363</v>
      </c>
      <c r="D2540" s="52">
        <v>104044</v>
      </c>
      <c r="E2540" s="52">
        <v>3290736</v>
      </c>
      <c r="F2540" s="53">
        <v>317540</v>
      </c>
      <c r="G2540" s="54">
        <v>9.6495131000000001</v>
      </c>
    </row>
    <row r="2541" spans="1:7">
      <c r="A2541" s="51" t="s">
        <v>1317</v>
      </c>
      <c r="B2541" s="51" t="s">
        <v>1315</v>
      </c>
      <c r="C2541" s="51" t="s">
        <v>363</v>
      </c>
      <c r="D2541" s="52">
        <v>32714</v>
      </c>
      <c r="E2541" s="52">
        <v>704689</v>
      </c>
      <c r="F2541" s="53">
        <v>80221.3</v>
      </c>
      <c r="G2541" s="54">
        <v>11.383929999999999</v>
      </c>
    </row>
    <row r="2542" spans="1:7">
      <c r="A2542" s="51" t="s">
        <v>1318</v>
      </c>
      <c r="B2542" s="51" t="s">
        <v>1315</v>
      </c>
      <c r="C2542" s="51" t="s">
        <v>363</v>
      </c>
      <c r="D2542" s="52">
        <v>66733</v>
      </c>
      <c r="E2542" s="52">
        <v>1089406</v>
      </c>
      <c r="F2542" s="53">
        <v>149335.9</v>
      </c>
      <c r="G2542" s="54">
        <v>13.708012</v>
      </c>
    </row>
    <row r="2543" spans="1:7">
      <c r="A2543" s="51" t="s">
        <v>1067</v>
      </c>
      <c r="B2543" s="51" t="s">
        <v>1315</v>
      </c>
      <c r="C2543" s="51" t="s">
        <v>363</v>
      </c>
      <c r="D2543" s="52">
        <v>21661</v>
      </c>
      <c r="E2543" s="52">
        <v>389925</v>
      </c>
      <c r="F2543" s="53">
        <v>50904.9</v>
      </c>
      <c r="G2543" s="54">
        <v>13.055049</v>
      </c>
    </row>
    <row r="2544" spans="1:7">
      <c r="A2544" s="51" t="s">
        <v>2207</v>
      </c>
      <c r="B2544" s="51" t="s">
        <v>1315</v>
      </c>
      <c r="C2544" s="51" t="s">
        <v>365</v>
      </c>
      <c r="D2544" s="52">
        <v>3844</v>
      </c>
      <c r="E2544" s="52">
        <v>58000</v>
      </c>
      <c r="F2544" s="53">
        <v>7536</v>
      </c>
      <c r="G2544" s="54">
        <v>12.993103</v>
      </c>
    </row>
    <row r="2545" spans="1:7">
      <c r="A2545" s="51" t="s">
        <v>2208</v>
      </c>
      <c r="B2545" s="51" t="s">
        <v>1315</v>
      </c>
      <c r="C2545" s="51" t="s">
        <v>365</v>
      </c>
      <c r="D2545" s="52">
        <v>4373</v>
      </c>
      <c r="E2545" s="52">
        <v>79716</v>
      </c>
      <c r="F2545" s="53">
        <v>9716</v>
      </c>
      <c r="G2545" s="54">
        <v>12.188268000000001</v>
      </c>
    </row>
    <row r="2546" spans="1:7">
      <c r="A2546" s="51" t="s">
        <v>2209</v>
      </c>
      <c r="B2546" s="51" t="s">
        <v>1315</v>
      </c>
      <c r="C2546" s="51" t="s">
        <v>365</v>
      </c>
      <c r="D2546" s="52">
        <v>10924</v>
      </c>
      <c r="E2546" s="52">
        <v>177560</v>
      </c>
      <c r="F2546" s="53">
        <v>22666</v>
      </c>
      <c r="G2546" s="54">
        <v>12.765262</v>
      </c>
    </row>
    <row r="2547" spans="1:7">
      <c r="A2547" s="51" t="s">
        <v>2210</v>
      </c>
      <c r="B2547" s="51" t="s">
        <v>1315</v>
      </c>
      <c r="C2547" s="51" t="s">
        <v>365</v>
      </c>
      <c r="D2547" s="52">
        <v>485</v>
      </c>
      <c r="E2547" s="52">
        <v>12262</v>
      </c>
      <c r="F2547" s="53">
        <v>1351</v>
      </c>
      <c r="G2547" s="54">
        <v>11.017779000000001</v>
      </c>
    </row>
    <row r="2548" spans="1:7">
      <c r="A2548" s="51" t="s">
        <v>1319</v>
      </c>
      <c r="B2548" s="51" t="s">
        <v>1315</v>
      </c>
      <c r="C2548" s="51" t="s">
        <v>365</v>
      </c>
      <c r="D2548" s="52">
        <v>7407</v>
      </c>
      <c r="E2548" s="52">
        <v>230921</v>
      </c>
      <c r="F2548" s="53">
        <v>24526</v>
      </c>
      <c r="G2548" s="54">
        <v>10.620948</v>
      </c>
    </row>
    <row r="2549" spans="1:7">
      <c r="A2549" s="51" t="s">
        <v>2211</v>
      </c>
      <c r="B2549" s="51" t="s">
        <v>1315</v>
      </c>
      <c r="C2549" s="51" t="s">
        <v>365</v>
      </c>
      <c r="D2549" s="52">
        <v>5005</v>
      </c>
      <c r="E2549" s="52">
        <v>130276</v>
      </c>
      <c r="F2549" s="53">
        <v>11297</v>
      </c>
      <c r="G2549" s="54">
        <v>8.6715894999999996</v>
      </c>
    </row>
    <row r="2550" spans="1:7">
      <c r="A2550" s="51" t="s">
        <v>2212</v>
      </c>
      <c r="B2550" s="51" t="s">
        <v>1315</v>
      </c>
      <c r="C2550" s="51" t="s">
        <v>365</v>
      </c>
      <c r="D2550" s="52">
        <v>5362</v>
      </c>
      <c r="E2550" s="52">
        <v>112229</v>
      </c>
      <c r="F2550" s="53">
        <v>13303</v>
      </c>
      <c r="G2550" s="54">
        <v>11.853443</v>
      </c>
    </row>
    <row r="2551" spans="1:7">
      <c r="A2551" s="51" t="s">
        <v>1320</v>
      </c>
      <c r="B2551" s="51" t="s">
        <v>1315</v>
      </c>
      <c r="C2551" s="51" t="s">
        <v>365</v>
      </c>
      <c r="D2551" s="52">
        <v>4907</v>
      </c>
      <c r="E2551" s="52">
        <v>206595</v>
      </c>
      <c r="F2551" s="53">
        <v>24212</v>
      </c>
      <c r="G2551" s="54">
        <v>11.719548</v>
      </c>
    </row>
    <row r="2552" spans="1:7">
      <c r="A2552" s="51" t="s">
        <v>1321</v>
      </c>
      <c r="B2552" s="51" t="s">
        <v>1315</v>
      </c>
      <c r="C2552" s="51" t="s">
        <v>365</v>
      </c>
      <c r="D2552" s="52">
        <v>24421</v>
      </c>
      <c r="E2552" s="52">
        <v>838932</v>
      </c>
      <c r="F2552" s="53">
        <v>76773</v>
      </c>
      <c r="G2552" s="54">
        <v>9.1512781000000007</v>
      </c>
    </row>
    <row r="2553" spans="1:7">
      <c r="A2553" s="51" t="s">
        <v>1322</v>
      </c>
      <c r="B2553" s="51" t="s">
        <v>1315</v>
      </c>
      <c r="C2553" s="51" t="s">
        <v>365</v>
      </c>
      <c r="D2553" s="52">
        <v>39471</v>
      </c>
      <c r="E2553" s="52">
        <v>849164</v>
      </c>
      <c r="F2553" s="53">
        <v>108641.3</v>
      </c>
      <c r="G2553" s="54">
        <v>12.793913</v>
      </c>
    </row>
    <row r="2554" spans="1:7">
      <c r="A2554" s="51" t="s">
        <v>2213</v>
      </c>
      <c r="B2554" s="51" t="s">
        <v>1315</v>
      </c>
      <c r="C2554" s="51" t="s">
        <v>365</v>
      </c>
      <c r="D2554" s="52">
        <v>7629</v>
      </c>
      <c r="E2554" s="52">
        <v>137043</v>
      </c>
      <c r="F2554" s="53">
        <v>16491.7</v>
      </c>
      <c r="G2554" s="54">
        <v>12.03396</v>
      </c>
    </row>
    <row r="2555" spans="1:7">
      <c r="A2555" s="51" t="s">
        <v>2214</v>
      </c>
      <c r="B2555" s="51" t="s">
        <v>1315</v>
      </c>
      <c r="C2555" s="51" t="s">
        <v>365</v>
      </c>
      <c r="D2555" s="52">
        <v>6969</v>
      </c>
      <c r="E2555" s="52">
        <v>132939</v>
      </c>
      <c r="F2555" s="53">
        <v>16834</v>
      </c>
      <c r="G2555" s="54">
        <v>12.662951</v>
      </c>
    </row>
    <row r="2556" spans="1:7">
      <c r="A2556" s="51" t="s">
        <v>2215</v>
      </c>
      <c r="B2556" s="51" t="s">
        <v>1315</v>
      </c>
      <c r="C2556" s="51" t="s">
        <v>365</v>
      </c>
      <c r="D2556" s="52">
        <v>1490</v>
      </c>
      <c r="E2556" s="52">
        <v>25263</v>
      </c>
      <c r="F2556" s="53">
        <v>3954</v>
      </c>
      <c r="G2556" s="54">
        <v>15.651348</v>
      </c>
    </row>
    <row r="2557" spans="1:7">
      <c r="A2557" s="51" t="s">
        <v>2216</v>
      </c>
      <c r="B2557" s="51" t="s">
        <v>1315</v>
      </c>
      <c r="C2557" s="51" t="s">
        <v>365</v>
      </c>
      <c r="D2557" s="52">
        <v>4056</v>
      </c>
      <c r="E2557" s="52">
        <v>103117</v>
      </c>
      <c r="F2557" s="53">
        <v>13141</v>
      </c>
      <c r="G2557" s="54">
        <v>12.743776</v>
      </c>
    </row>
    <row r="2558" spans="1:7">
      <c r="A2558" s="51" t="s">
        <v>2217</v>
      </c>
      <c r="B2558" s="51" t="s">
        <v>1315</v>
      </c>
      <c r="C2558" s="51" t="s">
        <v>363</v>
      </c>
      <c r="D2558" s="52">
        <v>11683</v>
      </c>
      <c r="E2558" s="52">
        <v>176420</v>
      </c>
      <c r="F2558" s="53">
        <v>27222.9</v>
      </c>
      <c r="G2558" s="54">
        <v>15.430733</v>
      </c>
    </row>
    <row r="2559" spans="1:7">
      <c r="A2559" s="51" t="s">
        <v>1323</v>
      </c>
      <c r="B2559" s="51" t="s">
        <v>1315</v>
      </c>
      <c r="C2559" s="51" t="s">
        <v>360</v>
      </c>
      <c r="D2559" s="52">
        <v>743780</v>
      </c>
      <c r="E2559" s="52">
        <v>21983940</v>
      </c>
      <c r="F2559" s="53">
        <v>2453064</v>
      </c>
      <c r="G2559" s="54">
        <v>11.158436999999999</v>
      </c>
    </row>
    <row r="2560" spans="1:7">
      <c r="A2560" s="51" t="s">
        <v>1085</v>
      </c>
      <c r="B2560" s="51" t="s">
        <v>1315</v>
      </c>
      <c r="C2560" s="51" t="s">
        <v>360</v>
      </c>
      <c r="D2560" s="52">
        <v>603453</v>
      </c>
      <c r="E2560" s="52">
        <v>21388684</v>
      </c>
      <c r="F2560" s="53">
        <v>1822466.5</v>
      </c>
      <c r="G2560" s="54">
        <v>8.5207042000000008</v>
      </c>
    </row>
    <row r="2561" spans="1:7">
      <c r="A2561" s="51" t="s">
        <v>1086</v>
      </c>
      <c r="B2561" s="51" t="s">
        <v>1315</v>
      </c>
      <c r="C2561" s="51" t="s">
        <v>360</v>
      </c>
      <c r="D2561" s="52">
        <v>169885</v>
      </c>
      <c r="E2561" s="52">
        <v>6297009</v>
      </c>
      <c r="F2561" s="53">
        <v>583573.30000000005</v>
      </c>
      <c r="G2561" s="54">
        <v>9.2674681000000003</v>
      </c>
    </row>
    <row r="2562" spans="1:7">
      <c r="A2562" s="51" t="s">
        <v>1324</v>
      </c>
      <c r="B2562" s="51" t="s">
        <v>1315</v>
      </c>
      <c r="C2562" s="51" t="s">
        <v>365</v>
      </c>
      <c r="D2562" s="52">
        <v>14957</v>
      </c>
      <c r="E2562" s="52">
        <v>296592</v>
      </c>
      <c r="F2562" s="53">
        <v>36909</v>
      </c>
      <c r="G2562" s="54">
        <v>12.444368000000001</v>
      </c>
    </row>
    <row r="2563" spans="1:7">
      <c r="A2563" s="51" t="s">
        <v>1325</v>
      </c>
      <c r="B2563" s="51" t="s">
        <v>1315</v>
      </c>
      <c r="C2563" s="51" t="s">
        <v>363</v>
      </c>
      <c r="D2563" s="52">
        <v>20308</v>
      </c>
      <c r="E2563" s="52">
        <v>376856</v>
      </c>
      <c r="F2563" s="53">
        <v>49640.4</v>
      </c>
      <c r="G2563" s="54">
        <v>13.172245999999999</v>
      </c>
    </row>
    <row r="2564" spans="1:7">
      <c r="A2564" s="51" t="s">
        <v>1326</v>
      </c>
      <c r="B2564" s="51" t="s">
        <v>1315</v>
      </c>
      <c r="C2564" s="51" t="s">
        <v>363</v>
      </c>
      <c r="D2564" s="52">
        <v>29843</v>
      </c>
      <c r="E2564" s="52">
        <v>679003</v>
      </c>
      <c r="F2564" s="53">
        <v>75823</v>
      </c>
      <c r="G2564" s="54">
        <v>11.166814</v>
      </c>
    </row>
    <row r="2565" spans="1:7">
      <c r="A2565" s="51" t="s">
        <v>465</v>
      </c>
      <c r="B2565" s="51" t="s">
        <v>1315</v>
      </c>
      <c r="C2565" s="51" t="s">
        <v>457</v>
      </c>
      <c r="D2565" s="52">
        <v>1</v>
      </c>
      <c r="E2565" s="52">
        <v>3277</v>
      </c>
      <c r="F2565" s="53">
        <v>496.8</v>
      </c>
      <c r="G2565" s="54">
        <v>15.160208000000001</v>
      </c>
    </row>
    <row r="2566" spans="1:7">
      <c r="A2566" s="51" t="s">
        <v>1327</v>
      </c>
      <c r="B2566" s="51" t="s">
        <v>1315</v>
      </c>
      <c r="C2566" s="51" t="s">
        <v>365</v>
      </c>
      <c r="D2566" s="52">
        <v>14128</v>
      </c>
      <c r="E2566" s="52">
        <v>303784</v>
      </c>
      <c r="F2566" s="53">
        <v>22747</v>
      </c>
      <c r="G2566" s="54">
        <v>7.4878860999999999</v>
      </c>
    </row>
    <row r="2567" spans="1:7">
      <c r="A2567" s="51" t="s">
        <v>1328</v>
      </c>
      <c r="B2567" s="51" t="s">
        <v>1315</v>
      </c>
      <c r="C2567" s="51" t="s">
        <v>365</v>
      </c>
      <c r="D2567" s="52">
        <v>27976</v>
      </c>
      <c r="E2567" s="52">
        <v>389031</v>
      </c>
      <c r="F2567" s="53">
        <v>46891</v>
      </c>
      <c r="G2567" s="54">
        <v>12.053281</v>
      </c>
    </row>
    <row r="2568" spans="1:7">
      <c r="A2568" s="51" t="s">
        <v>643</v>
      </c>
      <c r="B2568" s="51" t="s">
        <v>1315</v>
      </c>
      <c r="C2568" s="51" t="s">
        <v>363</v>
      </c>
      <c r="D2568" s="52">
        <v>14</v>
      </c>
      <c r="E2568" s="52">
        <v>78</v>
      </c>
      <c r="F2568" s="53">
        <v>14</v>
      </c>
      <c r="G2568" s="54">
        <v>17.948718</v>
      </c>
    </row>
    <row r="2569" spans="1:7">
      <c r="A2569" s="51" t="s">
        <v>1329</v>
      </c>
      <c r="B2569" s="51" t="s">
        <v>1315</v>
      </c>
      <c r="C2569" s="51" t="s">
        <v>363</v>
      </c>
      <c r="D2569" s="52">
        <v>81919</v>
      </c>
      <c r="E2569" s="52">
        <v>1209397</v>
      </c>
      <c r="F2569" s="53">
        <v>165224</v>
      </c>
      <c r="G2569" s="54">
        <v>13.661683999999999</v>
      </c>
    </row>
    <row r="2570" spans="1:7">
      <c r="A2570" s="51" t="s">
        <v>1330</v>
      </c>
      <c r="B2570" s="51" t="s">
        <v>1315</v>
      </c>
      <c r="C2570" s="51" t="s">
        <v>363</v>
      </c>
      <c r="D2570" s="52">
        <v>59031</v>
      </c>
      <c r="E2570" s="52">
        <v>1091160</v>
      </c>
      <c r="F2570" s="53">
        <v>136923</v>
      </c>
      <c r="G2570" s="54">
        <v>12.548389</v>
      </c>
    </row>
    <row r="2571" spans="1:7">
      <c r="A2571" s="51" t="s">
        <v>2218</v>
      </c>
      <c r="B2571" s="51" t="s">
        <v>1315</v>
      </c>
      <c r="C2571" s="51" t="s">
        <v>363</v>
      </c>
      <c r="D2571" s="52">
        <v>14347</v>
      </c>
      <c r="E2571" s="52">
        <v>190933</v>
      </c>
      <c r="F2571" s="53">
        <v>28425.9</v>
      </c>
      <c r="G2571" s="54">
        <v>14.887893</v>
      </c>
    </row>
    <row r="2572" spans="1:7">
      <c r="A2572" s="51" t="s">
        <v>1331</v>
      </c>
      <c r="B2572" s="51" t="s">
        <v>1315</v>
      </c>
      <c r="C2572" s="51" t="s">
        <v>360</v>
      </c>
      <c r="D2572" s="52">
        <v>6177</v>
      </c>
      <c r="E2572" s="52">
        <v>201032</v>
      </c>
      <c r="F2572" s="53">
        <v>18932.900000000001</v>
      </c>
      <c r="G2572" s="54">
        <v>9.4178539000000008</v>
      </c>
    </row>
    <row r="2573" spans="1:7">
      <c r="A2573" s="51" t="s">
        <v>1332</v>
      </c>
      <c r="B2573" s="51" t="s">
        <v>1315</v>
      </c>
      <c r="C2573" s="51" t="s">
        <v>363</v>
      </c>
      <c r="D2573" s="52">
        <v>21486</v>
      </c>
      <c r="E2573" s="52">
        <v>450257</v>
      </c>
      <c r="F2573" s="53">
        <v>52453</v>
      </c>
      <c r="G2573" s="54">
        <v>11.649569</v>
      </c>
    </row>
    <row r="2574" spans="1:7">
      <c r="A2574" s="51" t="s">
        <v>1333</v>
      </c>
      <c r="B2574" s="51" t="s">
        <v>1315</v>
      </c>
      <c r="C2574" s="51" t="s">
        <v>363</v>
      </c>
      <c r="D2574" s="52">
        <v>6477</v>
      </c>
      <c r="E2574" s="52">
        <v>909656</v>
      </c>
      <c r="F2574" s="53">
        <v>67678</v>
      </c>
      <c r="G2574" s="54">
        <v>7.4399553000000003</v>
      </c>
    </row>
    <row r="2575" spans="1:7">
      <c r="A2575" s="51" t="s">
        <v>1334</v>
      </c>
      <c r="B2575" s="51" t="s">
        <v>1315</v>
      </c>
      <c r="C2575" s="51" t="s">
        <v>363</v>
      </c>
      <c r="D2575" s="52">
        <v>57040</v>
      </c>
      <c r="E2575" s="52">
        <v>1042517</v>
      </c>
      <c r="F2575" s="53">
        <v>129344.4</v>
      </c>
      <c r="G2575" s="54">
        <v>12.406934</v>
      </c>
    </row>
    <row r="2576" spans="1:7">
      <c r="A2576" s="51" t="s">
        <v>1335</v>
      </c>
      <c r="B2576" s="51" t="s">
        <v>1315</v>
      </c>
      <c r="C2576" s="51" t="s">
        <v>363</v>
      </c>
      <c r="D2576" s="52">
        <v>13050</v>
      </c>
      <c r="E2576" s="52">
        <v>348510</v>
      </c>
      <c r="F2576" s="53">
        <v>37227</v>
      </c>
      <c r="G2576" s="54">
        <v>10.681759</v>
      </c>
    </row>
    <row r="2577" spans="1:7">
      <c r="A2577" s="51" t="s">
        <v>1336</v>
      </c>
      <c r="B2577" s="51" t="s">
        <v>1315</v>
      </c>
      <c r="C2577" s="51" t="s">
        <v>363</v>
      </c>
      <c r="D2577" s="52">
        <v>74071</v>
      </c>
      <c r="E2577" s="52">
        <v>1510043</v>
      </c>
      <c r="F2577" s="53">
        <v>171319</v>
      </c>
      <c r="G2577" s="54">
        <v>11.345306000000001</v>
      </c>
    </row>
    <row r="2578" spans="1:7">
      <c r="A2578" s="51" t="s">
        <v>1337</v>
      </c>
      <c r="B2578" s="51" t="s">
        <v>1315</v>
      </c>
      <c r="C2578" s="51" t="s">
        <v>363</v>
      </c>
      <c r="D2578" s="52">
        <v>30490</v>
      </c>
      <c r="E2578" s="52">
        <v>706695</v>
      </c>
      <c r="F2578" s="53">
        <v>83592</v>
      </c>
      <c r="G2578" s="54">
        <v>11.828582000000001</v>
      </c>
    </row>
    <row r="2579" spans="1:7">
      <c r="A2579" s="51" t="s">
        <v>1338</v>
      </c>
      <c r="B2579" s="51" t="s">
        <v>1315</v>
      </c>
      <c r="C2579" s="51" t="s">
        <v>363</v>
      </c>
      <c r="D2579" s="52">
        <v>43484</v>
      </c>
      <c r="E2579" s="52">
        <v>1243324</v>
      </c>
      <c r="F2579" s="53">
        <v>131153</v>
      </c>
      <c r="G2579" s="54">
        <v>10.548577999999999</v>
      </c>
    </row>
    <row r="2580" spans="1:7">
      <c r="A2580" s="51" t="s">
        <v>1339</v>
      </c>
      <c r="B2580" s="51" t="s">
        <v>1315</v>
      </c>
      <c r="C2580" s="51" t="s">
        <v>352</v>
      </c>
      <c r="D2580" s="52">
        <v>189205</v>
      </c>
      <c r="E2580" s="52">
        <v>8318204</v>
      </c>
      <c r="F2580" s="53">
        <v>632999</v>
      </c>
      <c r="G2580" s="54">
        <v>7.6098037999999999</v>
      </c>
    </row>
    <row r="2581" spans="1:7">
      <c r="A2581" s="51" t="s">
        <v>477</v>
      </c>
      <c r="B2581" s="51" t="s">
        <v>1315</v>
      </c>
      <c r="C2581" s="51" t="s">
        <v>457</v>
      </c>
      <c r="D2581" s="52">
        <v>6737</v>
      </c>
      <c r="E2581" s="52">
        <v>70707</v>
      </c>
      <c r="F2581" s="53">
        <v>10130</v>
      </c>
      <c r="G2581" s="54">
        <v>14.326729</v>
      </c>
    </row>
    <row r="2582" spans="1:7">
      <c r="A2582" s="51" t="s">
        <v>2219</v>
      </c>
      <c r="B2582" s="51" t="s">
        <v>1315</v>
      </c>
      <c r="C2582" s="51" t="s">
        <v>365</v>
      </c>
      <c r="D2582" s="52">
        <v>1090</v>
      </c>
      <c r="E2582" s="52">
        <v>17352</v>
      </c>
      <c r="F2582" s="53">
        <v>2358</v>
      </c>
      <c r="G2582" s="54">
        <v>13.589212</v>
      </c>
    </row>
    <row r="2583" spans="1:7">
      <c r="A2583" s="51" t="s">
        <v>2220</v>
      </c>
      <c r="B2583" s="51" t="s">
        <v>1315</v>
      </c>
      <c r="C2583" s="51" t="s">
        <v>365</v>
      </c>
      <c r="D2583" s="52">
        <v>817</v>
      </c>
      <c r="E2583" s="52">
        <v>10749</v>
      </c>
      <c r="F2583" s="53">
        <v>1494</v>
      </c>
      <c r="G2583" s="54">
        <v>13.898967000000001</v>
      </c>
    </row>
    <row r="2584" spans="1:7">
      <c r="A2584" s="51" t="s">
        <v>2221</v>
      </c>
      <c r="B2584" s="51" t="s">
        <v>1315</v>
      </c>
      <c r="C2584" s="51" t="s">
        <v>365</v>
      </c>
      <c r="D2584" s="52">
        <v>3163</v>
      </c>
      <c r="E2584" s="52">
        <v>52164</v>
      </c>
      <c r="F2584" s="53">
        <v>6612</v>
      </c>
      <c r="G2584" s="54">
        <v>12.675407999999999</v>
      </c>
    </row>
    <row r="2585" spans="1:7">
      <c r="A2585" s="51" t="s">
        <v>1340</v>
      </c>
      <c r="B2585" s="51" t="s">
        <v>1315</v>
      </c>
      <c r="C2585" s="51" t="s">
        <v>363</v>
      </c>
      <c r="D2585" s="52">
        <v>18085</v>
      </c>
      <c r="E2585" s="52">
        <v>305973</v>
      </c>
      <c r="F2585" s="53">
        <v>43931.9</v>
      </c>
      <c r="G2585" s="54">
        <v>14.358097000000001</v>
      </c>
    </row>
    <row r="2586" spans="1:7">
      <c r="A2586" s="51" t="s">
        <v>483</v>
      </c>
      <c r="B2586" s="51" t="s">
        <v>1315</v>
      </c>
      <c r="C2586" s="51" t="s">
        <v>457</v>
      </c>
      <c r="D2586" s="52">
        <v>902</v>
      </c>
      <c r="E2586" s="52">
        <v>8800</v>
      </c>
      <c r="F2586" s="53">
        <v>1240.3</v>
      </c>
      <c r="G2586" s="54">
        <v>14.094317999999999</v>
      </c>
    </row>
    <row r="2587" spans="1:7">
      <c r="A2587" s="51" t="s">
        <v>1115</v>
      </c>
      <c r="B2587" s="51" t="s">
        <v>1315</v>
      </c>
      <c r="C2587" s="51" t="s">
        <v>363</v>
      </c>
      <c r="D2587" s="52">
        <v>62320</v>
      </c>
      <c r="E2587" s="52">
        <v>1070398</v>
      </c>
      <c r="F2587" s="53">
        <v>126054</v>
      </c>
      <c r="G2587" s="54">
        <v>11.776367</v>
      </c>
    </row>
    <row r="2588" spans="1:7">
      <c r="A2588" s="51" t="s">
        <v>1341</v>
      </c>
      <c r="B2588" s="51" t="s">
        <v>1342</v>
      </c>
      <c r="C2588" s="51" t="s">
        <v>363</v>
      </c>
      <c r="D2588" s="52">
        <v>10265</v>
      </c>
      <c r="E2588" s="52">
        <v>153893</v>
      </c>
      <c r="F2588" s="53">
        <v>21270.799999999999</v>
      </c>
      <c r="G2588" s="54">
        <v>13.821811</v>
      </c>
    </row>
    <row r="2589" spans="1:7">
      <c r="A2589" s="51" t="s">
        <v>1054</v>
      </c>
      <c r="B2589" s="51" t="s">
        <v>1342</v>
      </c>
      <c r="C2589" s="51" t="s">
        <v>360</v>
      </c>
      <c r="D2589" s="52">
        <v>70358</v>
      </c>
      <c r="E2589" s="52">
        <v>1502916</v>
      </c>
      <c r="F2589" s="53">
        <v>177915.8</v>
      </c>
      <c r="G2589" s="54">
        <v>11.838039999999999</v>
      </c>
    </row>
    <row r="2590" spans="1:7">
      <c r="A2590" s="51" t="s">
        <v>2222</v>
      </c>
      <c r="B2590" s="51" t="s">
        <v>1342</v>
      </c>
      <c r="C2590" s="51" t="s">
        <v>363</v>
      </c>
      <c r="D2590" s="52">
        <v>3717</v>
      </c>
      <c r="E2590" s="52">
        <v>94330</v>
      </c>
      <c r="F2590" s="53">
        <v>10610.8</v>
      </c>
      <c r="G2590" s="54">
        <v>11.248595</v>
      </c>
    </row>
    <row r="2591" spans="1:7">
      <c r="A2591" s="51" t="s">
        <v>2223</v>
      </c>
      <c r="B2591" s="51" t="s">
        <v>1342</v>
      </c>
      <c r="C2591" s="51" t="s">
        <v>363</v>
      </c>
      <c r="D2591" s="52">
        <v>6249</v>
      </c>
      <c r="E2591" s="52">
        <v>105858</v>
      </c>
      <c r="F2591" s="53">
        <v>14399.9</v>
      </c>
      <c r="G2591" s="54">
        <v>13.603033999999999</v>
      </c>
    </row>
    <row r="2592" spans="1:7">
      <c r="A2592" s="51" t="s">
        <v>2224</v>
      </c>
      <c r="B2592" s="51" t="s">
        <v>1342</v>
      </c>
      <c r="C2592" s="51" t="s">
        <v>363</v>
      </c>
      <c r="D2592" s="52">
        <v>2474</v>
      </c>
      <c r="E2592" s="52">
        <v>60966</v>
      </c>
      <c r="F2592" s="53">
        <v>7308.5</v>
      </c>
      <c r="G2592" s="54">
        <v>11.987829</v>
      </c>
    </row>
    <row r="2593" spans="1:7">
      <c r="A2593" s="51" t="s">
        <v>1343</v>
      </c>
      <c r="B2593" s="51" t="s">
        <v>1342</v>
      </c>
      <c r="C2593" s="51" t="s">
        <v>363</v>
      </c>
      <c r="D2593" s="52">
        <v>7214</v>
      </c>
      <c r="E2593" s="52">
        <v>335910</v>
      </c>
      <c r="F2593" s="53">
        <v>34109.300000000003</v>
      </c>
      <c r="G2593" s="54">
        <v>10.154297</v>
      </c>
    </row>
    <row r="2594" spans="1:7">
      <c r="A2594" s="51" t="s">
        <v>2225</v>
      </c>
      <c r="B2594" s="51" t="s">
        <v>1342</v>
      </c>
      <c r="C2594" s="51" t="s">
        <v>363</v>
      </c>
      <c r="D2594" s="52">
        <v>2552</v>
      </c>
      <c r="E2594" s="52">
        <v>65653</v>
      </c>
      <c r="F2594" s="53">
        <v>8008</v>
      </c>
      <c r="G2594" s="54">
        <v>12.197462</v>
      </c>
    </row>
    <row r="2595" spans="1:7">
      <c r="A2595" s="51" t="s">
        <v>1819</v>
      </c>
      <c r="B2595" s="51" t="s">
        <v>1342</v>
      </c>
      <c r="C2595" s="51" t="s">
        <v>363</v>
      </c>
      <c r="D2595" s="52">
        <v>4884</v>
      </c>
      <c r="E2595" s="52">
        <v>110624</v>
      </c>
      <c r="F2595" s="53">
        <v>10631.9</v>
      </c>
      <c r="G2595" s="54">
        <v>9.6108439000000008</v>
      </c>
    </row>
    <row r="2596" spans="1:7">
      <c r="A2596" s="51" t="s">
        <v>2226</v>
      </c>
      <c r="B2596" s="51" t="s">
        <v>1342</v>
      </c>
      <c r="C2596" s="51" t="s">
        <v>365</v>
      </c>
      <c r="D2596" s="52">
        <v>589</v>
      </c>
      <c r="E2596" s="52">
        <v>10770</v>
      </c>
      <c r="F2596" s="53">
        <v>1514.3</v>
      </c>
      <c r="G2596" s="54">
        <v>14.060352999999999</v>
      </c>
    </row>
    <row r="2597" spans="1:7">
      <c r="A2597" s="51" t="s">
        <v>2227</v>
      </c>
      <c r="B2597" s="51" t="s">
        <v>1342</v>
      </c>
      <c r="C2597" s="51" t="s">
        <v>365</v>
      </c>
      <c r="D2597" s="52">
        <v>478</v>
      </c>
      <c r="E2597" s="52">
        <v>5997</v>
      </c>
      <c r="F2597" s="53">
        <v>644.4</v>
      </c>
      <c r="G2597" s="54">
        <v>10.745373000000001</v>
      </c>
    </row>
    <row r="2598" spans="1:7">
      <c r="A2598" s="51" t="s">
        <v>2228</v>
      </c>
      <c r="B2598" s="51" t="s">
        <v>1342</v>
      </c>
      <c r="C2598" s="51" t="s">
        <v>365</v>
      </c>
      <c r="D2598" s="52">
        <v>83</v>
      </c>
      <c r="E2598" s="52">
        <v>1692</v>
      </c>
      <c r="F2598" s="53">
        <v>188.6</v>
      </c>
      <c r="G2598" s="54">
        <v>11.146572000000001</v>
      </c>
    </row>
    <row r="2599" spans="1:7">
      <c r="A2599" s="51" t="s">
        <v>2229</v>
      </c>
      <c r="B2599" s="51" t="s">
        <v>1342</v>
      </c>
      <c r="C2599" s="51" t="s">
        <v>365</v>
      </c>
      <c r="D2599" s="52">
        <v>1206</v>
      </c>
      <c r="E2599" s="52">
        <v>32473</v>
      </c>
      <c r="F2599" s="53">
        <v>3782</v>
      </c>
      <c r="G2599" s="54">
        <v>11.646599</v>
      </c>
    </row>
    <row r="2600" spans="1:7">
      <c r="A2600" s="51" t="s">
        <v>2230</v>
      </c>
      <c r="B2600" s="51" t="s">
        <v>1342</v>
      </c>
      <c r="C2600" s="51" t="s">
        <v>365</v>
      </c>
      <c r="D2600" s="52">
        <v>402</v>
      </c>
      <c r="E2600" s="52">
        <v>12417</v>
      </c>
      <c r="F2600" s="53">
        <v>1132</v>
      </c>
      <c r="G2600" s="54">
        <v>9.1165337999999991</v>
      </c>
    </row>
    <row r="2601" spans="1:7">
      <c r="A2601" s="51" t="s">
        <v>1344</v>
      </c>
      <c r="B2601" s="51" t="s">
        <v>1342</v>
      </c>
      <c r="C2601" s="51" t="s">
        <v>365</v>
      </c>
      <c r="D2601" s="52">
        <v>11237</v>
      </c>
      <c r="E2601" s="52">
        <v>320884</v>
      </c>
      <c r="F2601" s="53">
        <v>29947</v>
      </c>
      <c r="G2601" s="54">
        <v>9.3326560000000001</v>
      </c>
    </row>
    <row r="2602" spans="1:7">
      <c r="A2602" s="51" t="s">
        <v>2231</v>
      </c>
      <c r="B2602" s="51" t="s">
        <v>1342</v>
      </c>
      <c r="C2602" s="51" t="s">
        <v>365</v>
      </c>
      <c r="D2602" s="52">
        <v>249</v>
      </c>
      <c r="E2602" s="52">
        <v>3790</v>
      </c>
      <c r="F2602" s="53">
        <v>526.6</v>
      </c>
      <c r="G2602" s="54">
        <v>13.894458999999999</v>
      </c>
    </row>
    <row r="2603" spans="1:7">
      <c r="A2603" s="51" t="s">
        <v>2232</v>
      </c>
      <c r="B2603" s="51" t="s">
        <v>1342</v>
      </c>
      <c r="C2603" s="51" t="s">
        <v>365</v>
      </c>
      <c r="D2603" s="52">
        <v>465</v>
      </c>
      <c r="E2603" s="52">
        <v>6904</v>
      </c>
      <c r="F2603" s="53">
        <v>635</v>
      </c>
      <c r="G2603" s="54">
        <v>9.1975666</v>
      </c>
    </row>
    <row r="2604" spans="1:7">
      <c r="A2604" s="51" t="s">
        <v>2233</v>
      </c>
      <c r="B2604" s="51" t="s">
        <v>1342</v>
      </c>
      <c r="C2604" s="51" t="s">
        <v>365</v>
      </c>
      <c r="D2604" s="52">
        <v>355</v>
      </c>
      <c r="E2604" s="52">
        <v>10061</v>
      </c>
      <c r="F2604" s="53">
        <v>1007.3</v>
      </c>
      <c r="G2604" s="54">
        <v>10.011927</v>
      </c>
    </row>
    <row r="2605" spans="1:7">
      <c r="A2605" s="51" t="s">
        <v>2234</v>
      </c>
      <c r="B2605" s="51" t="s">
        <v>1342</v>
      </c>
      <c r="C2605" s="51" t="s">
        <v>365</v>
      </c>
      <c r="D2605" s="52">
        <v>995</v>
      </c>
      <c r="E2605" s="52">
        <v>17975</v>
      </c>
      <c r="F2605" s="53">
        <v>2051</v>
      </c>
      <c r="G2605" s="54">
        <v>11.410292</v>
      </c>
    </row>
    <row r="2606" spans="1:7">
      <c r="A2606" s="51" t="s">
        <v>2235</v>
      </c>
      <c r="B2606" s="51" t="s">
        <v>1342</v>
      </c>
      <c r="C2606" s="51" t="s">
        <v>365</v>
      </c>
      <c r="D2606" s="52">
        <v>408</v>
      </c>
      <c r="E2606" s="52">
        <v>7373</v>
      </c>
      <c r="F2606" s="53">
        <v>683.2</v>
      </c>
      <c r="G2606" s="54">
        <v>9.2662417000000001</v>
      </c>
    </row>
    <row r="2607" spans="1:7">
      <c r="A2607" s="51" t="s">
        <v>2236</v>
      </c>
      <c r="B2607" s="51" t="s">
        <v>1342</v>
      </c>
      <c r="C2607" s="51" t="s">
        <v>365</v>
      </c>
      <c r="D2607" s="52">
        <v>269</v>
      </c>
      <c r="E2607" s="52">
        <v>5282</v>
      </c>
      <c r="F2607" s="53">
        <v>590</v>
      </c>
      <c r="G2607" s="54">
        <v>11.170011000000001</v>
      </c>
    </row>
    <row r="2608" spans="1:7">
      <c r="A2608" s="51" t="s">
        <v>2237</v>
      </c>
      <c r="B2608" s="51" t="s">
        <v>1342</v>
      </c>
      <c r="C2608" s="51" t="s">
        <v>365</v>
      </c>
      <c r="D2608" s="52">
        <v>1363</v>
      </c>
      <c r="E2608" s="52">
        <v>28186</v>
      </c>
      <c r="F2608" s="53">
        <v>2870.9</v>
      </c>
      <c r="G2608" s="54">
        <v>10.185553000000001</v>
      </c>
    </row>
    <row r="2609" spans="1:7">
      <c r="A2609" s="51" t="s">
        <v>2238</v>
      </c>
      <c r="B2609" s="51" t="s">
        <v>1342</v>
      </c>
      <c r="C2609" s="51" t="s">
        <v>365</v>
      </c>
      <c r="D2609" s="52">
        <v>1365</v>
      </c>
      <c r="E2609" s="52">
        <v>27682</v>
      </c>
      <c r="F2609" s="53">
        <v>2617</v>
      </c>
      <c r="G2609" s="54">
        <v>9.4537966999999998</v>
      </c>
    </row>
    <row r="2610" spans="1:7">
      <c r="A2610" s="51" t="s">
        <v>2239</v>
      </c>
      <c r="B2610" s="51" t="s">
        <v>1342</v>
      </c>
      <c r="C2610" s="51" t="s">
        <v>365</v>
      </c>
      <c r="D2610" s="52">
        <v>577</v>
      </c>
      <c r="E2610" s="52">
        <v>16882</v>
      </c>
      <c r="F2610" s="53">
        <v>1768.9</v>
      </c>
      <c r="G2610" s="54">
        <v>10.478024</v>
      </c>
    </row>
    <row r="2611" spans="1:7">
      <c r="A2611" s="51" t="s">
        <v>2240</v>
      </c>
      <c r="B2611" s="51" t="s">
        <v>1342</v>
      </c>
      <c r="C2611" s="51" t="s">
        <v>365</v>
      </c>
      <c r="D2611" s="52">
        <v>315</v>
      </c>
      <c r="E2611" s="52">
        <v>3657</v>
      </c>
      <c r="F2611" s="53">
        <v>356</v>
      </c>
      <c r="G2611" s="54">
        <v>9.7347552999999998</v>
      </c>
    </row>
    <row r="2612" spans="1:7">
      <c r="A2612" s="51" t="s">
        <v>2241</v>
      </c>
      <c r="B2612" s="51" t="s">
        <v>1342</v>
      </c>
      <c r="C2612" s="51" t="s">
        <v>365</v>
      </c>
      <c r="D2612" s="52">
        <v>630</v>
      </c>
      <c r="E2612" s="52">
        <v>13568</v>
      </c>
      <c r="F2612" s="53">
        <v>1336.7</v>
      </c>
      <c r="G2612" s="54">
        <v>9.8518573000000007</v>
      </c>
    </row>
    <row r="2613" spans="1:7">
      <c r="A2613" s="51" t="s">
        <v>1345</v>
      </c>
      <c r="B2613" s="51" t="s">
        <v>1342</v>
      </c>
      <c r="C2613" s="51" t="s">
        <v>365</v>
      </c>
      <c r="D2613" s="52">
        <v>3331</v>
      </c>
      <c r="E2613" s="52">
        <v>101133</v>
      </c>
      <c r="F2613" s="53">
        <v>10391</v>
      </c>
      <c r="G2613" s="54">
        <v>10.274589000000001</v>
      </c>
    </row>
    <row r="2614" spans="1:7">
      <c r="A2614" s="51" t="s">
        <v>2242</v>
      </c>
      <c r="B2614" s="51" t="s">
        <v>1342</v>
      </c>
      <c r="C2614" s="51" t="s">
        <v>365</v>
      </c>
      <c r="D2614" s="52">
        <v>365</v>
      </c>
      <c r="E2614" s="52">
        <v>6491</v>
      </c>
      <c r="F2614" s="53">
        <v>635</v>
      </c>
      <c r="G2614" s="54">
        <v>9.7827762000000007</v>
      </c>
    </row>
    <row r="2615" spans="1:7">
      <c r="A2615" s="51" t="s">
        <v>2243</v>
      </c>
      <c r="B2615" s="51" t="s">
        <v>1342</v>
      </c>
      <c r="C2615" s="51" t="s">
        <v>365</v>
      </c>
      <c r="D2615" s="52">
        <v>953</v>
      </c>
      <c r="E2615" s="52">
        <v>22318</v>
      </c>
      <c r="F2615" s="53">
        <v>2148</v>
      </c>
      <c r="G2615" s="54">
        <v>9.6245183000000001</v>
      </c>
    </row>
    <row r="2616" spans="1:7">
      <c r="A2616" s="51" t="s">
        <v>2244</v>
      </c>
      <c r="B2616" s="51" t="s">
        <v>1342</v>
      </c>
      <c r="C2616" s="51" t="s">
        <v>365</v>
      </c>
      <c r="D2616" s="52">
        <v>578</v>
      </c>
      <c r="E2616" s="52">
        <v>9250</v>
      </c>
      <c r="F2616" s="53">
        <v>913</v>
      </c>
      <c r="G2616" s="54">
        <v>9.8702702999999996</v>
      </c>
    </row>
    <row r="2617" spans="1:7">
      <c r="A2617" s="51" t="s">
        <v>2245</v>
      </c>
      <c r="B2617" s="51" t="s">
        <v>1342</v>
      </c>
      <c r="C2617" s="51" t="s">
        <v>365</v>
      </c>
      <c r="D2617" s="52">
        <v>597</v>
      </c>
      <c r="E2617" s="52">
        <v>10217</v>
      </c>
      <c r="F2617" s="53">
        <v>1123.2</v>
      </c>
      <c r="G2617" s="54">
        <v>10.993442</v>
      </c>
    </row>
    <row r="2618" spans="1:7">
      <c r="A2618" s="51" t="s">
        <v>1346</v>
      </c>
      <c r="B2618" s="51" t="s">
        <v>1342</v>
      </c>
      <c r="C2618" s="51" t="s">
        <v>365</v>
      </c>
      <c r="D2618" s="52">
        <v>7357</v>
      </c>
      <c r="E2618" s="52">
        <v>174896</v>
      </c>
      <c r="F2618" s="53">
        <v>15455</v>
      </c>
      <c r="G2618" s="54">
        <v>8.8366801000000006</v>
      </c>
    </row>
    <row r="2619" spans="1:7">
      <c r="A2619" s="51" t="s">
        <v>2246</v>
      </c>
      <c r="B2619" s="51" t="s">
        <v>1342</v>
      </c>
      <c r="C2619" s="51" t="s">
        <v>365</v>
      </c>
      <c r="D2619" s="52">
        <v>461</v>
      </c>
      <c r="E2619" s="52">
        <v>10272</v>
      </c>
      <c r="F2619" s="53">
        <v>1090.5</v>
      </c>
      <c r="G2619" s="54">
        <v>10.616237999999999</v>
      </c>
    </row>
    <row r="2620" spans="1:7">
      <c r="A2620" s="51" t="s">
        <v>2247</v>
      </c>
      <c r="B2620" s="51" t="s">
        <v>1342</v>
      </c>
      <c r="C2620" s="51" t="s">
        <v>365</v>
      </c>
      <c r="D2620" s="52">
        <v>2919</v>
      </c>
      <c r="E2620" s="52">
        <v>83669</v>
      </c>
      <c r="F2620" s="53">
        <v>8745</v>
      </c>
      <c r="G2620" s="54">
        <v>10.4519</v>
      </c>
    </row>
    <row r="2621" spans="1:7">
      <c r="A2621" s="51" t="s">
        <v>2248</v>
      </c>
      <c r="B2621" s="51" t="s">
        <v>1342</v>
      </c>
      <c r="C2621" s="51" t="s">
        <v>365</v>
      </c>
      <c r="D2621" s="52">
        <v>660</v>
      </c>
      <c r="E2621" s="52">
        <v>14194</v>
      </c>
      <c r="F2621" s="53">
        <v>1342.4</v>
      </c>
      <c r="G2621" s="54">
        <v>9.4575172999999992</v>
      </c>
    </row>
    <row r="2622" spans="1:7">
      <c r="A2622" s="51" t="s">
        <v>2249</v>
      </c>
      <c r="B2622" s="51" t="s">
        <v>1342</v>
      </c>
      <c r="C2622" s="51" t="s">
        <v>365</v>
      </c>
      <c r="D2622" s="52">
        <v>4835</v>
      </c>
      <c r="E2622" s="52">
        <v>68266</v>
      </c>
      <c r="F2622" s="53">
        <v>6716</v>
      </c>
      <c r="G2622" s="54">
        <v>9.8379867000000001</v>
      </c>
    </row>
    <row r="2623" spans="1:7">
      <c r="A2623" s="51" t="s">
        <v>1347</v>
      </c>
      <c r="B2623" s="51" t="s">
        <v>1342</v>
      </c>
      <c r="C2623" s="51" t="s">
        <v>365</v>
      </c>
      <c r="D2623" s="52">
        <v>1154</v>
      </c>
      <c r="E2623" s="52">
        <v>57957</v>
      </c>
      <c r="F2623" s="53">
        <v>5480.1</v>
      </c>
      <c r="G2623" s="54">
        <v>9.4554583999999995</v>
      </c>
    </row>
    <row r="2624" spans="1:7">
      <c r="A2624" s="51" t="s">
        <v>2250</v>
      </c>
      <c r="B2624" s="51" t="s">
        <v>1342</v>
      </c>
      <c r="C2624" s="51" t="s">
        <v>365</v>
      </c>
      <c r="D2624" s="52">
        <v>801</v>
      </c>
      <c r="E2624" s="52">
        <v>11514</v>
      </c>
      <c r="F2624" s="53">
        <v>1255.4000000000001</v>
      </c>
      <c r="G2624" s="54">
        <v>10.903248</v>
      </c>
    </row>
    <row r="2625" spans="1:7">
      <c r="A2625" s="51" t="s">
        <v>2251</v>
      </c>
      <c r="B2625" s="51" t="s">
        <v>1342</v>
      </c>
      <c r="C2625" s="51" t="s">
        <v>365</v>
      </c>
      <c r="D2625" s="52">
        <v>306</v>
      </c>
      <c r="E2625" s="52">
        <v>3897</v>
      </c>
      <c r="F2625" s="53">
        <v>468.4</v>
      </c>
      <c r="G2625" s="54">
        <v>12.019501999999999</v>
      </c>
    </row>
    <row r="2626" spans="1:7">
      <c r="A2626" s="51" t="s">
        <v>2252</v>
      </c>
      <c r="B2626" s="51" t="s">
        <v>1342</v>
      </c>
      <c r="C2626" s="51" t="s">
        <v>363</v>
      </c>
      <c r="D2626" s="52">
        <v>3800</v>
      </c>
      <c r="E2626" s="52">
        <v>77226</v>
      </c>
      <c r="F2626" s="53">
        <v>8592</v>
      </c>
      <c r="G2626" s="54">
        <v>11.125787000000001</v>
      </c>
    </row>
    <row r="2627" spans="1:7">
      <c r="A2627" s="51" t="s">
        <v>2253</v>
      </c>
      <c r="B2627" s="51" t="s">
        <v>1342</v>
      </c>
      <c r="C2627" s="51" t="s">
        <v>363</v>
      </c>
      <c r="D2627" s="52">
        <v>3345</v>
      </c>
      <c r="E2627" s="52">
        <v>131797</v>
      </c>
      <c r="F2627" s="53">
        <v>12409</v>
      </c>
      <c r="G2627" s="54">
        <v>9.4152371000000006</v>
      </c>
    </row>
    <row r="2628" spans="1:7">
      <c r="A2628" s="51" t="s">
        <v>1348</v>
      </c>
      <c r="B2628" s="51" t="s">
        <v>1342</v>
      </c>
      <c r="C2628" s="51" t="s">
        <v>363</v>
      </c>
      <c r="D2628" s="52">
        <v>3587</v>
      </c>
      <c r="E2628" s="52">
        <v>238339</v>
      </c>
      <c r="F2628" s="53">
        <v>24394.2</v>
      </c>
      <c r="G2628" s="54">
        <v>10.235085</v>
      </c>
    </row>
    <row r="2629" spans="1:7">
      <c r="A2629" s="51" t="s">
        <v>2254</v>
      </c>
      <c r="B2629" s="51" t="s">
        <v>1342</v>
      </c>
      <c r="C2629" s="51" t="s">
        <v>363</v>
      </c>
      <c r="D2629" s="52">
        <v>814</v>
      </c>
      <c r="E2629" s="52">
        <v>25545</v>
      </c>
      <c r="F2629" s="53">
        <v>3098.4</v>
      </c>
      <c r="G2629" s="54">
        <v>12.129184</v>
      </c>
    </row>
    <row r="2630" spans="1:7">
      <c r="A2630" s="51" t="s">
        <v>2255</v>
      </c>
      <c r="B2630" s="51" t="s">
        <v>1342</v>
      </c>
      <c r="C2630" s="51" t="s">
        <v>363</v>
      </c>
      <c r="D2630" s="52">
        <v>2099</v>
      </c>
      <c r="E2630" s="52">
        <v>172616</v>
      </c>
      <c r="F2630" s="53">
        <v>15674</v>
      </c>
      <c r="G2630" s="54">
        <v>9.0802706999999998</v>
      </c>
    </row>
    <row r="2631" spans="1:7">
      <c r="A2631" s="51" t="s">
        <v>1737</v>
      </c>
      <c r="B2631" s="51" t="s">
        <v>1342</v>
      </c>
      <c r="C2631" s="51" t="s">
        <v>363</v>
      </c>
      <c r="D2631" s="52">
        <v>5166</v>
      </c>
      <c r="E2631" s="52">
        <v>83942</v>
      </c>
      <c r="F2631" s="53">
        <v>11800.4</v>
      </c>
      <c r="G2631" s="54">
        <v>14.057802000000001</v>
      </c>
    </row>
    <row r="2632" spans="1:7">
      <c r="A2632" s="51" t="s">
        <v>2256</v>
      </c>
      <c r="B2632" s="51" t="s">
        <v>1342</v>
      </c>
      <c r="C2632" s="51" t="s">
        <v>363</v>
      </c>
      <c r="D2632" s="52">
        <v>3620</v>
      </c>
      <c r="E2632" s="52">
        <v>105665</v>
      </c>
      <c r="F2632" s="53">
        <v>11315</v>
      </c>
      <c r="G2632" s="54">
        <v>10.708371</v>
      </c>
    </row>
    <row r="2633" spans="1:7">
      <c r="A2633" s="51" t="s">
        <v>2257</v>
      </c>
      <c r="B2633" s="51" t="s">
        <v>1342</v>
      </c>
      <c r="C2633" s="51" t="s">
        <v>460</v>
      </c>
      <c r="D2633" s="52">
        <v>3</v>
      </c>
      <c r="E2633" s="52">
        <v>8374</v>
      </c>
      <c r="F2633" s="53">
        <v>821</v>
      </c>
      <c r="G2633" s="54">
        <v>9.8041557000000008</v>
      </c>
    </row>
    <row r="2634" spans="1:7">
      <c r="A2634" s="51" t="s">
        <v>2258</v>
      </c>
      <c r="B2634" s="51" t="s">
        <v>1342</v>
      </c>
      <c r="C2634" s="51" t="s">
        <v>363</v>
      </c>
      <c r="D2634" s="52">
        <v>1111</v>
      </c>
      <c r="E2634" s="52">
        <v>26383</v>
      </c>
      <c r="F2634" s="53">
        <v>3288.2</v>
      </c>
      <c r="G2634" s="54">
        <v>12.463329</v>
      </c>
    </row>
    <row r="2635" spans="1:7">
      <c r="A2635" s="51" t="s">
        <v>1900</v>
      </c>
      <c r="B2635" s="51" t="s">
        <v>1342</v>
      </c>
      <c r="C2635" s="51" t="s">
        <v>363</v>
      </c>
      <c r="D2635" s="52">
        <v>6406</v>
      </c>
      <c r="E2635" s="52">
        <v>121082</v>
      </c>
      <c r="F2635" s="53">
        <v>13575.6</v>
      </c>
      <c r="G2635" s="54">
        <v>11.211906000000001</v>
      </c>
    </row>
    <row r="2636" spans="1:7">
      <c r="A2636" s="51" t="s">
        <v>2259</v>
      </c>
      <c r="B2636" s="51" t="s">
        <v>1342</v>
      </c>
      <c r="C2636" s="51" t="s">
        <v>363</v>
      </c>
      <c r="D2636" s="52">
        <v>3471</v>
      </c>
      <c r="E2636" s="52">
        <v>191901</v>
      </c>
      <c r="F2636" s="53">
        <v>18239</v>
      </c>
      <c r="G2636" s="54">
        <v>9.5043799</v>
      </c>
    </row>
    <row r="2637" spans="1:7">
      <c r="A2637" s="51" t="s">
        <v>689</v>
      </c>
      <c r="B2637" s="51" t="s">
        <v>1342</v>
      </c>
      <c r="C2637" s="51" t="s">
        <v>360</v>
      </c>
      <c r="D2637" s="52">
        <v>5123</v>
      </c>
      <c r="E2637" s="52">
        <v>233937</v>
      </c>
      <c r="F2637" s="53">
        <v>14422.5</v>
      </c>
      <c r="G2637" s="54">
        <v>6.1651214000000003</v>
      </c>
    </row>
    <row r="2638" spans="1:7">
      <c r="A2638" s="51" t="s">
        <v>1059</v>
      </c>
      <c r="B2638" s="51" t="s">
        <v>1342</v>
      </c>
      <c r="C2638" s="51" t="s">
        <v>360</v>
      </c>
      <c r="D2638" s="52">
        <v>8474</v>
      </c>
      <c r="E2638" s="52">
        <v>149579</v>
      </c>
      <c r="F2638" s="53">
        <v>15785</v>
      </c>
      <c r="G2638" s="54">
        <v>10.552951999999999</v>
      </c>
    </row>
    <row r="2639" spans="1:7">
      <c r="A2639" s="51" t="s">
        <v>2260</v>
      </c>
      <c r="B2639" s="51" t="s">
        <v>1342</v>
      </c>
      <c r="C2639" s="51" t="s">
        <v>363</v>
      </c>
      <c r="D2639" s="52">
        <v>6976</v>
      </c>
      <c r="E2639" s="52">
        <v>103360</v>
      </c>
      <c r="F2639" s="53">
        <v>12348.3</v>
      </c>
      <c r="G2639" s="54">
        <v>11.946885</v>
      </c>
    </row>
    <row r="2640" spans="1:7">
      <c r="A2640" s="51" t="s">
        <v>1144</v>
      </c>
      <c r="B2640" s="51" t="s">
        <v>1342</v>
      </c>
      <c r="C2640" s="51" t="s">
        <v>460</v>
      </c>
      <c r="D2640" s="52">
        <v>1311</v>
      </c>
      <c r="E2640" s="52">
        <v>38933</v>
      </c>
      <c r="F2640" s="53">
        <v>3113</v>
      </c>
      <c r="G2640" s="54">
        <v>7.9957875999999999</v>
      </c>
    </row>
    <row r="2641" spans="1:7">
      <c r="A2641" s="51" t="s">
        <v>1903</v>
      </c>
      <c r="B2641" s="51" t="s">
        <v>1342</v>
      </c>
      <c r="C2641" s="51" t="s">
        <v>363</v>
      </c>
      <c r="D2641" s="52">
        <v>14</v>
      </c>
      <c r="E2641" s="52">
        <v>122</v>
      </c>
      <c r="F2641" s="53">
        <v>19</v>
      </c>
      <c r="G2641" s="54">
        <v>15.57377</v>
      </c>
    </row>
    <row r="2642" spans="1:7">
      <c r="A2642" s="51" t="s">
        <v>1349</v>
      </c>
      <c r="B2642" s="51" t="s">
        <v>1342</v>
      </c>
      <c r="C2642" s="51" t="s">
        <v>360</v>
      </c>
      <c r="D2642" s="52">
        <v>63853</v>
      </c>
      <c r="E2642" s="52">
        <v>1718831</v>
      </c>
      <c r="F2642" s="53">
        <v>162114</v>
      </c>
      <c r="G2642" s="54">
        <v>9.4316428000000005</v>
      </c>
    </row>
    <row r="2643" spans="1:7">
      <c r="A2643" s="51" t="s">
        <v>1350</v>
      </c>
      <c r="B2643" s="51" t="s">
        <v>1342</v>
      </c>
      <c r="C2643" s="51" t="s">
        <v>363</v>
      </c>
      <c r="D2643" s="52">
        <v>6502</v>
      </c>
      <c r="E2643" s="52">
        <v>308202</v>
      </c>
      <c r="F2643" s="53">
        <v>28092</v>
      </c>
      <c r="G2643" s="54">
        <v>9.1148012999999999</v>
      </c>
    </row>
    <row r="2644" spans="1:7">
      <c r="A2644" s="51" t="s">
        <v>957</v>
      </c>
      <c r="B2644" s="51" t="s">
        <v>1342</v>
      </c>
      <c r="C2644" s="51" t="s">
        <v>360</v>
      </c>
      <c r="D2644" s="52">
        <v>95732</v>
      </c>
      <c r="E2644" s="52">
        <v>2167185</v>
      </c>
      <c r="F2644" s="53">
        <v>219855.9</v>
      </c>
      <c r="G2644" s="54">
        <v>10.144767999999999</v>
      </c>
    </row>
    <row r="2645" spans="1:7">
      <c r="A2645" s="51" t="s">
        <v>2261</v>
      </c>
      <c r="B2645" s="51" t="s">
        <v>1342</v>
      </c>
      <c r="C2645" s="51" t="s">
        <v>363</v>
      </c>
      <c r="D2645" s="52">
        <v>3179</v>
      </c>
      <c r="E2645" s="52">
        <v>116331</v>
      </c>
      <c r="F2645" s="53">
        <v>11380.7</v>
      </c>
      <c r="G2645" s="54">
        <v>9.7830329000000003</v>
      </c>
    </row>
    <row r="2646" spans="1:7">
      <c r="A2646" s="51" t="s">
        <v>959</v>
      </c>
      <c r="B2646" s="51" t="s">
        <v>1342</v>
      </c>
      <c r="C2646" s="51" t="s">
        <v>360</v>
      </c>
      <c r="D2646" s="52">
        <v>11654</v>
      </c>
      <c r="E2646" s="52">
        <v>488954</v>
      </c>
      <c r="F2646" s="53">
        <v>40666.300000000003</v>
      </c>
      <c r="G2646" s="54">
        <v>8.3169991000000003</v>
      </c>
    </row>
    <row r="2647" spans="1:7">
      <c r="A2647" s="51" t="s">
        <v>1351</v>
      </c>
      <c r="B2647" s="51" t="s">
        <v>1342</v>
      </c>
      <c r="C2647" s="51" t="s">
        <v>363</v>
      </c>
      <c r="D2647" s="52">
        <v>5503</v>
      </c>
      <c r="E2647" s="52">
        <v>93341</v>
      </c>
      <c r="F2647" s="53">
        <v>8950</v>
      </c>
      <c r="G2647" s="54">
        <v>9.5884981000000007</v>
      </c>
    </row>
    <row r="2648" spans="1:7">
      <c r="A2648" s="51" t="s">
        <v>964</v>
      </c>
      <c r="B2648" s="51" t="s">
        <v>1342</v>
      </c>
      <c r="C2648" s="51" t="s">
        <v>363</v>
      </c>
      <c r="D2648" s="52">
        <v>22179</v>
      </c>
      <c r="E2648" s="52">
        <v>710416</v>
      </c>
      <c r="F2648" s="53">
        <v>69165.899999999994</v>
      </c>
      <c r="G2648" s="54">
        <v>9.7359715999999992</v>
      </c>
    </row>
    <row r="2649" spans="1:7">
      <c r="A2649" s="51" t="s">
        <v>1747</v>
      </c>
      <c r="B2649" s="51" t="s">
        <v>1342</v>
      </c>
      <c r="C2649" s="51" t="s">
        <v>363</v>
      </c>
      <c r="D2649" s="52">
        <v>26</v>
      </c>
      <c r="E2649" s="52">
        <v>176</v>
      </c>
      <c r="F2649" s="53">
        <v>24</v>
      </c>
      <c r="G2649" s="54">
        <v>13.636364</v>
      </c>
    </row>
    <row r="2650" spans="1:7">
      <c r="A2650" s="51" t="s">
        <v>1352</v>
      </c>
      <c r="B2650" s="51" t="s">
        <v>1342</v>
      </c>
      <c r="C2650" s="51" t="s">
        <v>363</v>
      </c>
      <c r="D2650" s="52">
        <v>18547</v>
      </c>
      <c r="E2650" s="52">
        <v>646989</v>
      </c>
      <c r="F2650" s="53">
        <v>62759.199999999997</v>
      </c>
      <c r="G2650" s="54">
        <v>9.7001957999999995</v>
      </c>
    </row>
    <row r="2651" spans="1:7">
      <c r="A2651" s="51" t="s">
        <v>2262</v>
      </c>
      <c r="B2651" s="51" t="s">
        <v>1342</v>
      </c>
      <c r="C2651" s="51" t="s">
        <v>365</v>
      </c>
      <c r="D2651" s="52">
        <v>206</v>
      </c>
      <c r="E2651" s="52">
        <v>3102</v>
      </c>
      <c r="F2651" s="53">
        <v>407.1</v>
      </c>
      <c r="G2651" s="54">
        <v>13.123791000000001</v>
      </c>
    </row>
    <row r="2652" spans="1:7">
      <c r="A2652" s="51" t="s">
        <v>2263</v>
      </c>
      <c r="B2652" s="51" t="s">
        <v>1342</v>
      </c>
      <c r="C2652" s="51" t="s">
        <v>365</v>
      </c>
      <c r="D2652" s="52">
        <v>164</v>
      </c>
      <c r="E2652" s="52">
        <v>2920</v>
      </c>
      <c r="F2652" s="53">
        <v>287.8</v>
      </c>
      <c r="G2652" s="54">
        <v>9.8561644000000008</v>
      </c>
    </row>
    <row r="2653" spans="1:7">
      <c r="A2653" s="51" t="s">
        <v>1815</v>
      </c>
      <c r="B2653" s="51" t="s">
        <v>1342</v>
      </c>
      <c r="C2653" s="51" t="s">
        <v>363</v>
      </c>
      <c r="D2653" s="52">
        <v>1060</v>
      </c>
      <c r="E2653" s="52">
        <v>43482</v>
      </c>
      <c r="F2653" s="53">
        <v>4115</v>
      </c>
      <c r="G2653" s="54">
        <v>9.4636861000000003</v>
      </c>
    </row>
    <row r="2654" spans="1:7">
      <c r="A2654" s="51" t="s">
        <v>2264</v>
      </c>
      <c r="B2654" s="51" t="s">
        <v>1342</v>
      </c>
      <c r="C2654" s="51" t="s">
        <v>363</v>
      </c>
      <c r="D2654" s="52">
        <v>1645</v>
      </c>
      <c r="E2654" s="52">
        <v>32373</v>
      </c>
      <c r="F2654" s="53">
        <v>4288</v>
      </c>
      <c r="G2654" s="54">
        <v>13.245606</v>
      </c>
    </row>
    <row r="2655" spans="1:7">
      <c r="A2655" s="51" t="s">
        <v>484</v>
      </c>
      <c r="B2655" s="51" t="s">
        <v>1342</v>
      </c>
      <c r="C2655" s="51" t="s">
        <v>420</v>
      </c>
      <c r="D2655" s="52">
        <v>24</v>
      </c>
      <c r="E2655" s="52">
        <v>335952</v>
      </c>
      <c r="F2655" s="53">
        <v>7973.1</v>
      </c>
      <c r="G2655" s="54">
        <v>2.3732855000000002</v>
      </c>
    </row>
    <row r="2656" spans="1:7">
      <c r="A2656" s="51" t="s">
        <v>1353</v>
      </c>
      <c r="B2656" s="51" t="s">
        <v>1342</v>
      </c>
      <c r="C2656" s="51" t="s">
        <v>365</v>
      </c>
      <c r="D2656" s="52">
        <v>13206</v>
      </c>
      <c r="E2656" s="52">
        <v>378108</v>
      </c>
      <c r="F2656" s="53">
        <v>30154</v>
      </c>
      <c r="G2656" s="54">
        <v>7.9749701000000002</v>
      </c>
    </row>
    <row r="2657" spans="1:7">
      <c r="A2657" s="51" t="s">
        <v>2265</v>
      </c>
      <c r="B2657" s="51" t="s">
        <v>1342</v>
      </c>
      <c r="C2657" s="51" t="s">
        <v>363</v>
      </c>
      <c r="D2657" s="52">
        <v>6777</v>
      </c>
      <c r="E2657" s="52">
        <v>138500</v>
      </c>
      <c r="F2657" s="53">
        <v>17283</v>
      </c>
      <c r="G2657" s="54">
        <v>12.4787</v>
      </c>
    </row>
    <row r="2658" spans="1:7">
      <c r="A2658" s="51" t="s">
        <v>1354</v>
      </c>
      <c r="B2658" s="51" t="s">
        <v>1342</v>
      </c>
      <c r="C2658" s="51" t="s">
        <v>363</v>
      </c>
      <c r="D2658" s="52">
        <v>17465</v>
      </c>
      <c r="E2658" s="52">
        <v>302113</v>
      </c>
      <c r="F2658" s="53">
        <v>38356</v>
      </c>
      <c r="G2658" s="54">
        <v>12.695912</v>
      </c>
    </row>
    <row r="2659" spans="1:7">
      <c r="A2659" s="51" t="s">
        <v>2266</v>
      </c>
      <c r="B2659" s="51" t="s">
        <v>1342</v>
      </c>
      <c r="C2659" s="51" t="s">
        <v>363</v>
      </c>
      <c r="D2659" s="52">
        <v>3367</v>
      </c>
      <c r="E2659" s="52">
        <v>100170</v>
      </c>
      <c r="F2659" s="53">
        <v>10741.4</v>
      </c>
      <c r="G2659" s="54">
        <v>10.723171000000001</v>
      </c>
    </row>
    <row r="2660" spans="1:7">
      <c r="A2660" s="51" t="s">
        <v>2267</v>
      </c>
      <c r="B2660" s="51" t="s">
        <v>1342</v>
      </c>
      <c r="C2660" s="51" t="s">
        <v>365</v>
      </c>
      <c r="D2660" s="52">
        <v>1930</v>
      </c>
      <c r="E2660" s="52">
        <v>43168</v>
      </c>
      <c r="F2660" s="53">
        <v>4235.3999999999996</v>
      </c>
      <c r="G2660" s="54">
        <v>9.8114343999999996</v>
      </c>
    </row>
    <row r="2661" spans="1:7">
      <c r="A2661" s="51" t="s">
        <v>1355</v>
      </c>
      <c r="B2661" s="51" t="s">
        <v>1356</v>
      </c>
      <c r="C2661" s="51" t="s">
        <v>363</v>
      </c>
      <c r="D2661" s="52">
        <v>47175</v>
      </c>
      <c r="E2661" s="52">
        <v>941700</v>
      </c>
      <c r="F2661" s="53">
        <v>105267</v>
      </c>
      <c r="G2661" s="54">
        <v>11.178400999999999</v>
      </c>
    </row>
    <row r="2662" spans="1:7">
      <c r="A2662" s="51" t="s">
        <v>1357</v>
      </c>
      <c r="B2662" s="51" t="s">
        <v>1356</v>
      </c>
      <c r="C2662" s="51" t="s">
        <v>365</v>
      </c>
      <c r="D2662" s="52">
        <v>13379</v>
      </c>
      <c r="E2662" s="52">
        <v>657192</v>
      </c>
      <c r="F2662" s="53">
        <v>51429</v>
      </c>
      <c r="G2662" s="54">
        <v>7.8255670000000004</v>
      </c>
    </row>
    <row r="2663" spans="1:7">
      <c r="A2663" s="51" t="s">
        <v>1358</v>
      </c>
      <c r="B2663" s="51" t="s">
        <v>1356</v>
      </c>
      <c r="C2663" s="51" t="s">
        <v>365</v>
      </c>
      <c r="D2663" s="52">
        <v>10862</v>
      </c>
      <c r="E2663" s="52">
        <v>201891</v>
      </c>
      <c r="F2663" s="53">
        <v>25268</v>
      </c>
      <c r="G2663" s="54">
        <v>12.515663999999999</v>
      </c>
    </row>
    <row r="2664" spans="1:7">
      <c r="A2664" s="51" t="s">
        <v>1359</v>
      </c>
      <c r="B2664" s="51" t="s">
        <v>1356</v>
      </c>
      <c r="C2664" s="51" t="s">
        <v>365</v>
      </c>
      <c r="D2664" s="52">
        <v>11084</v>
      </c>
      <c r="E2664" s="52">
        <v>222219</v>
      </c>
      <c r="F2664" s="53">
        <v>27139</v>
      </c>
      <c r="G2664" s="54">
        <v>12.212726999999999</v>
      </c>
    </row>
    <row r="2665" spans="1:7">
      <c r="A2665" s="51" t="s">
        <v>1360</v>
      </c>
      <c r="B2665" s="51" t="s">
        <v>1356</v>
      </c>
      <c r="C2665" s="51" t="s">
        <v>363</v>
      </c>
      <c r="D2665" s="52">
        <v>32696</v>
      </c>
      <c r="E2665" s="52">
        <v>600068</v>
      </c>
      <c r="F2665" s="53">
        <v>67705</v>
      </c>
      <c r="G2665" s="54">
        <v>11.282888</v>
      </c>
    </row>
    <row r="2666" spans="1:7">
      <c r="A2666" s="51" t="s">
        <v>1361</v>
      </c>
      <c r="B2666" s="51" t="s">
        <v>1356</v>
      </c>
      <c r="C2666" s="51" t="s">
        <v>365</v>
      </c>
      <c r="D2666" s="52">
        <v>15531</v>
      </c>
      <c r="E2666" s="52">
        <v>434136</v>
      </c>
      <c r="F2666" s="53">
        <v>37733</v>
      </c>
      <c r="G2666" s="54">
        <v>8.691516</v>
      </c>
    </row>
    <row r="2667" spans="1:7">
      <c r="A2667" s="51" t="s">
        <v>1362</v>
      </c>
      <c r="B2667" s="51" t="s">
        <v>1356</v>
      </c>
      <c r="C2667" s="51" t="s">
        <v>363</v>
      </c>
      <c r="D2667" s="52">
        <v>20464</v>
      </c>
      <c r="E2667" s="52">
        <v>499965</v>
      </c>
      <c r="F2667" s="53">
        <v>47509</v>
      </c>
      <c r="G2667" s="54">
        <v>9.5024651999999996</v>
      </c>
    </row>
    <row r="2668" spans="1:7">
      <c r="A2668" s="51" t="s">
        <v>1363</v>
      </c>
      <c r="B2668" s="51" t="s">
        <v>1356</v>
      </c>
      <c r="C2668" s="51" t="s">
        <v>365</v>
      </c>
      <c r="D2668" s="52">
        <v>29716</v>
      </c>
      <c r="E2668" s="52">
        <v>622904</v>
      </c>
      <c r="F2668" s="53">
        <v>67401</v>
      </c>
      <c r="G2668" s="54">
        <v>10.820447</v>
      </c>
    </row>
    <row r="2669" spans="1:7">
      <c r="A2669" s="51" t="s">
        <v>1364</v>
      </c>
      <c r="B2669" s="51" t="s">
        <v>1356</v>
      </c>
      <c r="C2669" s="51" t="s">
        <v>365</v>
      </c>
      <c r="D2669" s="52">
        <v>33732</v>
      </c>
      <c r="E2669" s="52">
        <v>880581</v>
      </c>
      <c r="F2669" s="53">
        <v>86382</v>
      </c>
      <c r="G2669" s="54">
        <v>9.8096598000000004</v>
      </c>
    </row>
    <row r="2670" spans="1:7">
      <c r="A2670" s="51" t="s">
        <v>1365</v>
      </c>
      <c r="B2670" s="51" t="s">
        <v>1356</v>
      </c>
      <c r="C2670" s="51" t="s">
        <v>365</v>
      </c>
      <c r="D2670" s="52">
        <v>5338</v>
      </c>
      <c r="E2670" s="52">
        <v>207028</v>
      </c>
      <c r="F2670" s="53">
        <v>16964</v>
      </c>
      <c r="G2670" s="54">
        <v>8.1940606999999996</v>
      </c>
    </row>
    <row r="2671" spans="1:7">
      <c r="A2671" s="51" t="s">
        <v>618</v>
      </c>
      <c r="B2671" s="51" t="s">
        <v>1356</v>
      </c>
      <c r="C2671" s="51" t="s">
        <v>365</v>
      </c>
      <c r="D2671" s="52">
        <v>176336</v>
      </c>
      <c r="E2671" s="52">
        <v>5553948</v>
      </c>
      <c r="F2671" s="53">
        <v>548963</v>
      </c>
      <c r="G2671" s="54">
        <v>9.8841941000000002</v>
      </c>
    </row>
    <row r="2672" spans="1:7">
      <c r="A2672" s="51" t="s">
        <v>1366</v>
      </c>
      <c r="B2672" s="51" t="s">
        <v>1356</v>
      </c>
      <c r="C2672" s="51" t="s">
        <v>365</v>
      </c>
      <c r="D2672" s="52">
        <v>71681</v>
      </c>
      <c r="E2672" s="52">
        <v>1565079</v>
      </c>
      <c r="F2672" s="53">
        <v>171291</v>
      </c>
      <c r="G2672" s="54">
        <v>10.944559</v>
      </c>
    </row>
    <row r="2673" spans="1:7">
      <c r="A2673" s="51" t="s">
        <v>1367</v>
      </c>
      <c r="B2673" s="51" t="s">
        <v>1356</v>
      </c>
      <c r="C2673" s="51" t="s">
        <v>365</v>
      </c>
      <c r="D2673" s="52">
        <v>31810</v>
      </c>
      <c r="E2673" s="52">
        <v>1034560</v>
      </c>
      <c r="F2673" s="53">
        <v>101772</v>
      </c>
      <c r="G2673" s="54">
        <v>9.8372255000000006</v>
      </c>
    </row>
    <row r="2674" spans="1:7">
      <c r="A2674" s="51" t="s">
        <v>1368</v>
      </c>
      <c r="B2674" s="51" t="s">
        <v>1356</v>
      </c>
      <c r="C2674" s="51" t="s">
        <v>365</v>
      </c>
      <c r="D2674" s="52">
        <v>29986</v>
      </c>
      <c r="E2674" s="52">
        <v>793612</v>
      </c>
      <c r="F2674" s="53">
        <v>79881</v>
      </c>
      <c r="G2674" s="54">
        <v>10.065498</v>
      </c>
    </row>
    <row r="2675" spans="1:7">
      <c r="A2675" s="51" t="s">
        <v>1369</v>
      </c>
      <c r="B2675" s="51" t="s">
        <v>1356</v>
      </c>
      <c r="C2675" s="51" t="s">
        <v>365</v>
      </c>
      <c r="D2675" s="52">
        <v>18437</v>
      </c>
      <c r="E2675" s="52">
        <v>569313</v>
      </c>
      <c r="F2675" s="53">
        <v>54364</v>
      </c>
      <c r="G2675" s="54">
        <v>9.5490530000000007</v>
      </c>
    </row>
    <row r="2676" spans="1:7">
      <c r="A2676" s="51" t="s">
        <v>1370</v>
      </c>
      <c r="B2676" s="51" t="s">
        <v>1356</v>
      </c>
      <c r="C2676" s="51" t="s">
        <v>365</v>
      </c>
      <c r="D2676" s="52">
        <v>4689</v>
      </c>
      <c r="E2676" s="52">
        <v>239934</v>
      </c>
      <c r="F2676" s="53">
        <v>20581</v>
      </c>
      <c r="G2676" s="54">
        <v>8.5777756000000007</v>
      </c>
    </row>
    <row r="2677" spans="1:7">
      <c r="A2677" s="51" t="s">
        <v>1371</v>
      </c>
      <c r="B2677" s="51" t="s">
        <v>1356</v>
      </c>
      <c r="C2677" s="51" t="s">
        <v>365</v>
      </c>
      <c r="D2677" s="52">
        <v>10739</v>
      </c>
      <c r="E2677" s="52">
        <v>276088</v>
      </c>
      <c r="F2677" s="53">
        <v>27641</v>
      </c>
      <c r="G2677" s="54">
        <v>10.011663</v>
      </c>
    </row>
    <row r="2678" spans="1:7">
      <c r="A2678" s="51" t="s">
        <v>1372</v>
      </c>
      <c r="B2678" s="51" t="s">
        <v>1356</v>
      </c>
      <c r="C2678" s="51" t="s">
        <v>365</v>
      </c>
      <c r="D2678" s="52">
        <v>35594</v>
      </c>
      <c r="E2678" s="52">
        <v>869337</v>
      </c>
      <c r="F2678" s="53">
        <v>86429</v>
      </c>
      <c r="G2678" s="54">
        <v>9.9419442999999994</v>
      </c>
    </row>
    <row r="2679" spans="1:7">
      <c r="A2679" s="51" t="s">
        <v>1373</v>
      </c>
      <c r="B2679" s="51" t="s">
        <v>1356</v>
      </c>
      <c r="C2679" s="51" t="s">
        <v>365</v>
      </c>
      <c r="D2679" s="52">
        <v>11909</v>
      </c>
      <c r="E2679" s="52">
        <v>405582</v>
      </c>
      <c r="F2679" s="53">
        <v>38478</v>
      </c>
      <c r="G2679" s="54">
        <v>9.4871073999999993</v>
      </c>
    </row>
    <row r="2680" spans="1:7">
      <c r="A2680" s="51" t="s">
        <v>1374</v>
      </c>
      <c r="B2680" s="51" t="s">
        <v>1356</v>
      </c>
      <c r="C2680" s="51" t="s">
        <v>365</v>
      </c>
      <c r="D2680" s="52">
        <v>26411</v>
      </c>
      <c r="E2680" s="52">
        <v>516657</v>
      </c>
      <c r="F2680" s="53">
        <v>54712</v>
      </c>
      <c r="G2680" s="54">
        <v>10.589617000000001</v>
      </c>
    </row>
    <row r="2681" spans="1:7">
      <c r="A2681" s="51" t="s">
        <v>1375</v>
      </c>
      <c r="B2681" s="51" t="s">
        <v>1356</v>
      </c>
      <c r="C2681" s="51" t="s">
        <v>365</v>
      </c>
      <c r="D2681" s="52">
        <v>5115</v>
      </c>
      <c r="E2681" s="52">
        <v>261088</v>
      </c>
      <c r="F2681" s="53">
        <v>20880</v>
      </c>
      <c r="G2681" s="54">
        <v>7.9973036000000004</v>
      </c>
    </row>
    <row r="2682" spans="1:7">
      <c r="A2682" s="51" t="s">
        <v>1376</v>
      </c>
      <c r="B2682" s="51" t="s">
        <v>1356</v>
      </c>
      <c r="C2682" s="51" t="s">
        <v>365</v>
      </c>
      <c r="D2682" s="52">
        <v>18623</v>
      </c>
      <c r="E2682" s="52">
        <v>457884</v>
      </c>
      <c r="F2682" s="53">
        <v>47149</v>
      </c>
      <c r="G2682" s="54">
        <v>10.297148999999999</v>
      </c>
    </row>
    <row r="2683" spans="1:7">
      <c r="A2683" s="51" t="s">
        <v>1377</v>
      </c>
      <c r="B2683" s="51" t="s">
        <v>1356</v>
      </c>
      <c r="C2683" s="51" t="s">
        <v>365</v>
      </c>
      <c r="D2683" s="52">
        <v>21231</v>
      </c>
      <c r="E2683" s="52">
        <v>796176</v>
      </c>
      <c r="F2683" s="53">
        <v>71368</v>
      </c>
      <c r="G2683" s="54">
        <v>8.9638472</v>
      </c>
    </row>
    <row r="2684" spans="1:7">
      <c r="A2684" s="51" t="s">
        <v>1378</v>
      </c>
      <c r="B2684" s="51" t="s">
        <v>1356</v>
      </c>
      <c r="C2684" s="51" t="s">
        <v>365</v>
      </c>
      <c r="D2684" s="52">
        <v>38492</v>
      </c>
      <c r="E2684" s="52">
        <v>1169100</v>
      </c>
      <c r="F2684" s="53">
        <v>104035</v>
      </c>
      <c r="G2684" s="54">
        <v>8.8987254999999994</v>
      </c>
    </row>
    <row r="2685" spans="1:7">
      <c r="A2685" s="51" t="s">
        <v>1379</v>
      </c>
      <c r="B2685" s="51" t="s">
        <v>1356</v>
      </c>
      <c r="C2685" s="51" t="s">
        <v>365</v>
      </c>
      <c r="D2685" s="52">
        <v>10978</v>
      </c>
      <c r="E2685" s="52">
        <v>207670</v>
      </c>
      <c r="F2685" s="53">
        <v>24991</v>
      </c>
      <c r="G2685" s="54">
        <v>12.033996</v>
      </c>
    </row>
    <row r="2686" spans="1:7">
      <c r="A2686" s="51" t="s">
        <v>1380</v>
      </c>
      <c r="B2686" s="51" t="s">
        <v>1356</v>
      </c>
      <c r="C2686" s="51" t="s">
        <v>365</v>
      </c>
      <c r="D2686" s="52">
        <v>4409</v>
      </c>
      <c r="E2686" s="52">
        <v>153677</v>
      </c>
      <c r="F2686" s="53">
        <v>14080</v>
      </c>
      <c r="G2686" s="54">
        <v>9.1620737000000005</v>
      </c>
    </row>
    <row r="2687" spans="1:7">
      <c r="A2687" s="51" t="s">
        <v>1381</v>
      </c>
      <c r="B2687" s="51" t="s">
        <v>1356</v>
      </c>
      <c r="C2687" s="51" t="s">
        <v>365</v>
      </c>
      <c r="D2687" s="52">
        <v>36306</v>
      </c>
      <c r="E2687" s="52">
        <v>1682800</v>
      </c>
      <c r="F2687" s="53">
        <v>143158</v>
      </c>
      <c r="G2687" s="54">
        <v>8.5071309999999993</v>
      </c>
    </row>
    <row r="2688" spans="1:7">
      <c r="A2688" s="51" t="s">
        <v>810</v>
      </c>
      <c r="B2688" s="51" t="s">
        <v>1356</v>
      </c>
      <c r="C2688" s="51" t="s">
        <v>365</v>
      </c>
      <c r="D2688" s="52">
        <v>2334</v>
      </c>
      <c r="E2688" s="52">
        <v>42710</v>
      </c>
      <c r="F2688" s="53">
        <v>4636</v>
      </c>
      <c r="G2688" s="54">
        <v>10.854601000000001</v>
      </c>
    </row>
    <row r="2689" spans="1:7">
      <c r="A2689" s="51" t="s">
        <v>1382</v>
      </c>
      <c r="B2689" s="51" t="s">
        <v>1356</v>
      </c>
      <c r="C2689" s="51" t="s">
        <v>365</v>
      </c>
      <c r="D2689" s="52">
        <v>22208</v>
      </c>
      <c r="E2689" s="52">
        <v>393796</v>
      </c>
      <c r="F2689" s="53">
        <v>48322</v>
      </c>
      <c r="G2689" s="54">
        <v>12.270820000000001</v>
      </c>
    </row>
    <row r="2690" spans="1:7">
      <c r="A2690" s="51" t="s">
        <v>1383</v>
      </c>
      <c r="B2690" s="51" t="s">
        <v>1356</v>
      </c>
      <c r="C2690" s="51" t="s">
        <v>365</v>
      </c>
      <c r="D2690" s="52">
        <v>20551</v>
      </c>
      <c r="E2690" s="52">
        <v>490454</v>
      </c>
      <c r="F2690" s="53">
        <v>52864</v>
      </c>
      <c r="G2690" s="54">
        <v>10.778585</v>
      </c>
    </row>
    <row r="2691" spans="1:7">
      <c r="A2691" s="51" t="s">
        <v>1384</v>
      </c>
      <c r="B2691" s="51" t="s">
        <v>1356</v>
      </c>
      <c r="C2691" s="51" t="s">
        <v>365</v>
      </c>
      <c r="D2691" s="52">
        <v>67406</v>
      </c>
      <c r="E2691" s="52">
        <v>1666591</v>
      </c>
      <c r="F2691" s="53">
        <v>171692</v>
      </c>
      <c r="G2691" s="54">
        <v>10.301988</v>
      </c>
    </row>
    <row r="2692" spans="1:7">
      <c r="A2692" s="51" t="s">
        <v>1385</v>
      </c>
      <c r="B2692" s="51" t="s">
        <v>1356</v>
      </c>
      <c r="C2692" s="51" t="s">
        <v>365</v>
      </c>
      <c r="D2692" s="52">
        <v>6278</v>
      </c>
      <c r="E2692" s="52">
        <v>325395</v>
      </c>
      <c r="F2692" s="53">
        <v>26320</v>
      </c>
      <c r="G2692" s="54">
        <v>8.0886306999999995</v>
      </c>
    </row>
    <row r="2693" spans="1:7">
      <c r="A2693" s="51" t="s">
        <v>1386</v>
      </c>
      <c r="B2693" s="51" t="s">
        <v>1356</v>
      </c>
      <c r="C2693" s="51" t="s">
        <v>365</v>
      </c>
      <c r="D2693" s="52">
        <v>22497</v>
      </c>
      <c r="E2693" s="52">
        <v>428945</v>
      </c>
      <c r="F2693" s="53">
        <v>46515</v>
      </c>
      <c r="G2693" s="54">
        <v>10.844048000000001</v>
      </c>
    </row>
    <row r="2694" spans="1:7">
      <c r="A2694" s="51" t="s">
        <v>1387</v>
      </c>
      <c r="B2694" s="51" t="s">
        <v>1356</v>
      </c>
      <c r="C2694" s="51" t="s">
        <v>365</v>
      </c>
      <c r="D2694" s="52">
        <v>415429</v>
      </c>
      <c r="E2694" s="52">
        <v>13486943</v>
      </c>
      <c r="F2694" s="53">
        <v>1279925</v>
      </c>
      <c r="G2694" s="54">
        <v>9.4901046000000004</v>
      </c>
    </row>
    <row r="2695" spans="1:7">
      <c r="A2695" s="51" t="s">
        <v>1388</v>
      </c>
      <c r="B2695" s="51" t="s">
        <v>1356</v>
      </c>
      <c r="C2695" s="51" t="s">
        <v>365</v>
      </c>
      <c r="D2695" s="52">
        <v>8185</v>
      </c>
      <c r="E2695" s="52">
        <v>180844</v>
      </c>
      <c r="F2695" s="53">
        <v>18754</v>
      </c>
      <c r="G2695" s="54">
        <v>10.370264000000001</v>
      </c>
    </row>
    <row r="2696" spans="1:7">
      <c r="A2696" s="51" t="s">
        <v>1389</v>
      </c>
      <c r="B2696" s="51" t="s">
        <v>1356</v>
      </c>
      <c r="C2696" s="51" t="s">
        <v>365</v>
      </c>
      <c r="D2696" s="52">
        <v>15022</v>
      </c>
      <c r="E2696" s="52">
        <v>919153</v>
      </c>
      <c r="F2696" s="53">
        <v>78936</v>
      </c>
      <c r="G2696" s="54">
        <v>8.5879065000000008</v>
      </c>
    </row>
    <row r="2697" spans="1:7">
      <c r="A2697" s="51" t="s">
        <v>1390</v>
      </c>
      <c r="B2697" s="51" t="s">
        <v>1356</v>
      </c>
      <c r="C2697" s="51" t="s">
        <v>365</v>
      </c>
      <c r="D2697" s="52">
        <v>4049</v>
      </c>
      <c r="E2697" s="52">
        <v>131180</v>
      </c>
      <c r="F2697" s="53">
        <v>13762</v>
      </c>
      <c r="G2697" s="54">
        <v>10.490928</v>
      </c>
    </row>
    <row r="2698" spans="1:7">
      <c r="A2698" s="51" t="s">
        <v>2268</v>
      </c>
      <c r="B2698" s="51" t="s">
        <v>1356</v>
      </c>
      <c r="C2698" s="51" t="s">
        <v>365</v>
      </c>
      <c r="D2698" s="52">
        <v>66393</v>
      </c>
      <c r="E2698" s="52">
        <v>1834121</v>
      </c>
      <c r="F2698" s="53">
        <v>175028</v>
      </c>
      <c r="G2698" s="54">
        <v>9.5428818</v>
      </c>
    </row>
    <row r="2699" spans="1:7">
      <c r="A2699" s="51" t="s">
        <v>1391</v>
      </c>
      <c r="B2699" s="51" t="s">
        <v>1356</v>
      </c>
      <c r="C2699" s="51" t="s">
        <v>365</v>
      </c>
      <c r="D2699" s="52">
        <v>1808</v>
      </c>
      <c r="E2699" s="52">
        <v>105816</v>
      </c>
      <c r="F2699" s="53">
        <v>8497</v>
      </c>
      <c r="G2699" s="54">
        <v>8.0299765999999995</v>
      </c>
    </row>
    <row r="2700" spans="1:7">
      <c r="A2700" s="51" t="s">
        <v>1392</v>
      </c>
      <c r="B2700" s="51" t="s">
        <v>1356</v>
      </c>
      <c r="C2700" s="51" t="s">
        <v>365</v>
      </c>
      <c r="D2700" s="52">
        <v>21930</v>
      </c>
      <c r="E2700" s="52">
        <v>548903</v>
      </c>
      <c r="F2700" s="53">
        <v>52339</v>
      </c>
      <c r="G2700" s="54">
        <v>9.5352002000000002</v>
      </c>
    </row>
    <row r="2701" spans="1:7">
      <c r="A2701" s="51" t="s">
        <v>1393</v>
      </c>
      <c r="B2701" s="51" t="s">
        <v>1356</v>
      </c>
      <c r="C2701" s="51" t="s">
        <v>365</v>
      </c>
      <c r="D2701" s="52">
        <v>16322</v>
      </c>
      <c r="E2701" s="52">
        <v>493523</v>
      </c>
      <c r="F2701" s="53">
        <v>54320</v>
      </c>
      <c r="G2701" s="54">
        <v>11.006579</v>
      </c>
    </row>
    <row r="2702" spans="1:7">
      <c r="A2702" s="51" t="s">
        <v>1394</v>
      </c>
      <c r="B2702" s="51" t="s">
        <v>1356</v>
      </c>
      <c r="C2702" s="51" t="s">
        <v>365</v>
      </c>
      <c r="D2702" s="52">
        <v>21428</v>
      </c>
      <c r="E2702" s="52">
        <v>457593</v>
      </c>
      <c r="F2702" s="53">
        <v>46192</v>
      </c>
      <c r="G2702" s="54">
        <v>10.09456</v>
      </c>
    </row>
    <row r="2703" spans="1:7">
      <c r="A2703" s="51" t="s">
        <v>1395</v>
      </c>
      <c r="B2703" s="51" t="s">
        <v>1356</v>
      </c>
      <c r="C2703" s="51" t="s">
        <v>365</v>
      </c>
      <c r="D2703" s="52">
        <v>14601</v>
      </c>
      <c r="E2703" s="52">
        <v>423128</v>
      </c>
      <c r="F2703" s="53">
        <v>44878</v>
      </c>
      <c r="G2703" s="54">
        <v>10.606247</v>
      </c>
    </row>
    <row r="2704" spans="1:7">
      <c r="A2704" s="51" t="s">
        <v>1396</v>
      </c>
      <c r="B2704" s="51" t="s">
        <v>1356</v>
      </c>
      <c r="C2704" s="51" t="s">
        <v>365</v>
      </c>
      <c r="D2704" s="52">
        <v>6630</v>
      </c>
      <c r="E2704" s="52">
        <v>191490</v>
      </c>
      <c r="F2704" s="53">
        <v>19204</v>
      </c>
      <c r="G2704" s="54">
        <v>10.028722</v>
      </c>
    </row>
    <row r="2705" spans="1:7">
      <c r="A2705" s="51" t="s">
        <v>1397</v>
      </c>
      <c r="B2705" s="51" t="s">
        <v>1356</v>
      </c>
      <c r="C2705" s="51" t="s">
        <v>365</v>
      </c>
      <c r="D2705" s="52">
        <v>14709</v>
      </c>
      <c r="E2705" s="52">
        <v>307620</v>
      </c>
      <c r="F2705" s="53">
        <v>33367</v>
      </c>
      <c r="G2705" s="54">
        <v>10.846824</v>
      </c>
    </row>
    <row r="2706" spans="1:7">
      <c r="A2706" s="51" t="s">
        <v>1398</v>
      </c>
      <c r="B2706" s="51" t="s">
        <v>1356</v>
      </c>
      <c r="C2706" s="51" t="s">
        <v>365</v>
      </c>
      <c r="D2706" s="52">
        <v>10455</v>
      </c>
      <c r="E2706" s="52">
        <v>367193</v>
      </c>
      <c r="F2706" s="53">
        <v>33928</v>
      </c>
      <c r="G2706" s="54">
        <v>9.2398275999999999</v>
      </c>
    </row>
    <row r="2707" spans="1:7">
      <c r="A2707" s="51" t="s">
        <v>1399</v>
      </c>
      <c r="B2707" s="51" t="s">
        <v>1356</v>
      </c>
      <c r="C2707" s="51" t="s">
        <v>365</v>
      </c>
      <c r="D2707" s="52">
        <v>2784</v>
      </c>
      <c r="E2707" s="52">
        <v>127295</v>
      </c>
      <c r="F2707" s="53">
        <v>11313</v>
      </c>
      <c r="G2707" s="54">
        <v>8.8872304</v>
      </c>
    </row>
    <row r="2708" spans="1:7">
      <c r="A2708" s="51" t="s">
        <v>1400</v>
      </c>
      <c r="B2708" s="51" t="s">
        <v>1356</v>
      </c>
      <c r="C2708" s="51" t="s">
        <v>365</v>
      </c>
      <c r="D2708" s="52">
        <v>2989</v>
      </c>
      <c r="E2708" s="52">
        <v>124020</v>
      </c>
      <c r="F2708" s="53">
        <v>11668</v>
      </c>
      <c r="G2708" s="54">
        <v>9.4081600000000005</v>
      </c>
    </row>
    <row r="2709" spans="1:7">
      <c r="A2709" s="51" t="s">
        <v>1401</v>
      </c>
      <c r="B2709" s="51" t="s">
        <v>1356</v>
      </c>
      <c r="C2709" s="51" t="s">
        <v>365</v>
      </c>
      <c r="D2709" s="52">
        <v>8432</v>
      </c>
      <c r="E2709" s="52">
        <v>290472</v>
      </c>
      <c r="F2709" s="53">
        <v>27408</v>
      </c>
      <c r="G2709" s="54">
        <v>9.4356770999999995</v>
      </c>
    </row>
    <row r="2710" spans="1:7">
      <c r="A2710" s="51" t="s">
        <v>1402</v>
      </c>
      <c r="B2710" s="51" t="s">
        <v>1356</v>
      </c>
      <c r="C2710" s="51" t="s">
        <v>365</v>
      </c>
      <c r="D2710" s="52">
        <v>9104</v>
      </c>
      <c r="E2710" s="52">
        <v>245939</v>
      </c>
      <c r="F2710" s="53">
        <v>24580</v>
      </c>
      <c r="G2710" s="54">
        <v>9.9943481999999992</v>
      </c>
    </row>
    <row r="2711" spans="1:7">
      <c r="A2711" s="51" t="s">
        <v>1403</v>
      </c>
      <c r="B2711" s="51" t="s">
        <v>1356</v>
      </c>
      <c r="C2711" s="51" t="s">
        <v>365</v>
      </c>
      <c r="D2711" s="52">
        <v>2414</v>
      </c>
      <c r="E2711" s="52">
        <v>66158</v>
      </c>
      <c r="F2711" s="53">
        <v>7040</v>
      </c>
      <c r="G2711" s="54">
        <v>10.641192</v>
      </c>
    </row>
    <row r="2712" spans="1:7">
      <c r="A2712" s="51" t="s">
        <v>1404</v>
      </c>
      <c r="B2712" s="51" t="s">
        <v>1356</v>
      </c>
      <c r="C2712" s="51" t="s">
        <v>365</v>
      </c>
      <c r="D2712" s="52">
        <v>6423</v>
      </c>
      <c r="E2712" s="52">
        <v>297556</v>
      </c>
      <c r="F2712" s="53">
        <v>25727</v>
      </c>
      <c r="G2712" s="54">
        <v>8.6461036</v>
      </c>
    </row>
    <row r="2713" spans="1:7">
      <c r="A2713" s="51" t="s">
        <v>1405</v>
      </c>
      <c r="B2713" s="51" t="s">
        <v>1356</v>
      </c>
      <c r="C2713" s="51" t="s">
        <v>365</v>
      </c>
      <c r="D2713" s="52">
        <v>6160</v>
      </c>
      <c r="E2713" s="52">
        <v>181001</v>
      </c>
      <c r="F2713" s="53">
        <v>18409</v>
      </c>
      <c r="G2713" s="54">
        <v>10.170662</v>
      </c>
    </row>
    <row r="2714" spans="1:7">
      <c r="A2714" s="51" t="s">
        <v>1406</v>
      </c>
      <c r="B2714" s="51" t="s">
        <v>1356</v>
      </c>
      <c r="C2714" s="51" t="s">
        <v>365</v>
      </c>
      <c r="D2714" s="52">
        <v>29810</v>
      </c>
      <c r="E2714" s="52">
        <v>666361</v>
      </c>
      <c r="F2714" s="53">
        <v>70751</v>
      </c>
      <c r="G2714" s="54">
        <v>10.617518</v>
      </c>
    </row>
    <row r="2715" spans="1:7">
      <c r="A2715" s="51" t="s">
        <v>1407</v>
      </c>
      <c r="B2715" s="51" t="s">
        <v>1356</v>
      </c>
      <c r="C2715" s="51" t="s">
        <v>363</v>
      </c>
      <c r="D2715" s="52">
        <v>98386</v>
      </c>
      <c r="E2715" s="52">
        <v>2778375</v>
      </c>
      <c r="F2715" s="53">
        <v>283862</v>
      </c>
      <c r="G2715" s="54">
        <v>10.216835</v>
      </c>
    </row>
    <row r="2716" spans="1:7">
      <c r="A2716" s="51" t="s">
        <v>817</v>
      </c>
      <c r="B2716" s="51" t="s">
        <v>1356</v>
      </c>
      <c r="C2716" s="51" t="s">
        <v>363</v>
      </c>
      <c r="D2716" s="52">
        <v>70</v>
      </c>
      <c r="E2716" s="52">
        <v>717</v>
      </c>
      <c r="F2716" s="53">
        <v>82</v>
      </c>
      <c r="G2716" s="54">
        <v>11.436541</v>
      </c>
    </row>
    <row r="2717" spans="1:7">
      <c r="A2717" s="51" t="s">
        <v>1408</v>
      </c>
      <c r="B2717" s="51" t="s">
        <v>1356</v>
      </c>
      <c r="C2717" s="51" t="s">
        <v>363</v>
      </c>
      <c r="D2717" s="52">
        <v>76672</v>
      </c>
      <c r="E2717" s="52">
        <v>1887233</v>
      </c>
      <c r="F2717" s="53">
        <v>197476</v>
      </c>
      <c r="G2717" s="54">
        <v>10.463785</v>
      </c>
    </row>
    <row r="2718" spans="1:7">
      <c r="A2718" s="51" t="s">
        <v>438</v>
      </c>
      <c r="B2718" s="51" t="s">
        <v>1356</v>
      </c>
      <c r="C2718" s="51" t="s">
        <v>360</v>
      </c>
      <c r="D2718" s="52">
        <v>8</v>
      </c>
      <c r="E2718" s="52">
        <v>49</v>
      </c>
      <c r="F2718" s="53">
        <v>7</v>
      </c>
      <c r="G2718" s="54">
        <v>14.285714</v>
      </c>
    </row>
    <row r="2719" spans="1:7">
      <c r="A2719" s="51" t="s">
        <v>1409</v>
      </c>
      <c r="B2719" s="51" t="s">
        <v>1356</v>
      </c>
      <c r="C2719" s="51" t="s">
        <v>363</v>
      </c>
      <c r="D2719" s="52">
        <v>9957</v>
      </c>
      <c r="E2719" s="52">
        <v>201093</v>
      </c>
      <c r="F2719" s="53">
        <v>23229</v>
      </c>
      <c r="G2719" s="54">
        <v>11.551372000000001</v>
      </c>
    </row>
    <row r="2720" spans="1:7">
      <c r="A2720" s="51" t="s">
        <v>1410</v>
      </c>
      <c r="B2720" s="51" t="s">
        <v>1356</v>
      </c>
      <c r="C2720" s="51" t="s">
        <v>363</v>
      </c>
      <c r="D2720" s="52">
        <v>32971</v>
      </c>
      <c r="E2720" s="52">
        <v>625457</v>
      </c>
      <c r="F2720" s="53">
        <v>69306</v>
      </c>
      <c r="G2720" s="54">
        <v>11.080857999999999</v>
      </c>
    </row>
    <row r="2721" spans="1:7">
      <c r="A2721" s="51" t="s">
        <v>1091</v>
      </c>
      <c r="B2721" s="51" t="s">
        <v>1356</v>
      </c>
      <c r="C2721" s="51" t="s">
        <v>363</v>
      </c>
      <c r="D2721" s="52">
        <v>1022</v>
      </c>
      <c r="E2721" s="52">
        <v>8673</v>
      </c>
      <c r="F2721" s="53">
        <v>1190.7</v>
      </c>
      <c r="G2721" s="54">
        <v>13.728814</v>
      </c>
    </row>
    <row r="2722" spans="1:7">
      <c r="A2722" s="51" t="s">
        <v>821</v>
      </c>
      <c r="B2722" s="51" t="s">
        <v>1356</v>
      </c>
      <c r="C2722" s="51" t="s">
        <v>363</v>
      </c>
      <c r="D2722" s="52">
        <v>34832</v>
      </c>
      <c r="E2722" s="52">
        <v>815877</v>
      </c>
      <c r="F2722" s="53">
        <v>85394</v>
      </c>
      <c r="G2722" s="54">
        <v>10.466529</v>
      </c>
    </row>
    <row r="2723" spans="1:7">
      <c r="A2723" s="51" t="s">
        <v>1411</v>
      </c>
      <c r="B2723" s="51" t="s">
        <v>1356</v>
      </c>
      <c r="C2723" s="51" t="s">
        <v>363</v>
      </c>
      <c r="D2723" s="52">
        <v>30595</v>
      </c>
      <c r="E2723" s="52">
        <v>790158</v>
      </c>
      <c r="F2723" s="53">
        <v>76403</v>
      </c>
      <c r="G2723" s="54">
        <v>9.6693320000000007</v>
      </c>
    </row>
    <row r="2724" spans="1:7">
      <c r="A2724" s="51" t="s">
        <v>1412</v>
      </c>
      <c r="B2724" s="51" t="s">
        <v>1356</v>
      </c>
      <c r="C2724" s="51" t="s">
        <v>365</v>
      </c>
      <c r="D2724" s="52">
        <v>79118</v>
      </c>
      <c r="E2724" s="52">
        <v>1846061</v>
      </c>
      <c r="F2724" s="53">
        <v>199912</v>
      </c>
      <c r="G2724" s="54">
        <v>10.829110999999999</v>
      </c>
    </row>
    <row r="2725" spans="1:7">
      <c r="A2725" s="51" t="s">
        <v>829</v>
      </c>
      <c r="B2725" s="51" t="s">
        <v>1356</v>
      </c>
      <c r="C2725" s="51" t="s">
        <v>360</v>
      </c>
      <c r="D2725" s="52">
        <v>3</v>
      </c>
      <c r="E2725" s="52">
        <v>16</v>
      </c>
      <c r="F2725" s="53">
        <v>1.2</v>
      </c>
      <c r="G2725" s="54">
        <v>7.5</v>
      </c>
    </row>
    <row r="2726" spans="1:7">
      <c r="A2726" s="51" t="s">
        <v>1413</v>
      </c>
      <c r="B2726" s="51" t="s">
        <v>1356</v>
      </c>
      <c r="C2726" s="51" t="s">
        <v>360</v>
      </c>
      <c r="D2726" s="52">
        <v>48290</v>
      </c>
      <c r="E2726" s="52">
        <v>1944080</v>
      </c>
      <c r="F2726" s="53">
        <v>153721</v>
      </c>
      <c r="G2726" s="54">
        <v>7.9071334999999996</v>
      </c>
    </row>
    <row r="2727" spans="1:7">
      <c r="A2727" s="51" t="s">
        <v>1414</v>
      </c>
      <c r="B2727" s="51" t="s">
        <v>1356</v>
      </c>
      <c r="C2727" s="51" t="s">
        <v>365</v>
      </c>
      <c r="D2727" s="52">
        <v>205454</v>
      </c>
      <c r="E2727" s="52">
        <v>5362343</v>
      </c>
      <c r="F2727" s="53">
        <v>545218</v>
      </c>
      <c r="G2727" s="54">
        <v>10.167533000000001</v>
      </c>
    </row>
    <row r="2728" spans="1:7">
      <c r="A2728" s="51" t="s">
        <v>1415</v>
      </c>
      <c r="B2728" s="51" t="s">
        <v>1356</v>
      </c>
      <c r="C2728" s="51" t="s">
        <v>365</v>
      </c>
      <c r="D2728" s="52">
        <v>12410</v>
      </c>
      <c r="E2728" s="52">
        <v>610309</v>
      </c>
      <c r="F2728" s="53">
        <v>48956</v>
      </c>
      <c r="G2728" s="54">
        <v>8.0215104000000004</v>
      </c>
    </row>
    <row r="2729" spans="1:7">
      <c r="A2729" s="51" t="s">
        <v>1416</v>
      </c>
      <c r="B2729" s="51" t="s">
        <v>1356</v>
      </c>
      <c r="C2729" s="51" t="s">
        <v>365</v>
      </c>
      <c r="D2729" s="52">
        <v>21816</v>
      </c>
      <c r="E2729" s="52">
        <v>801100</v>
      </c>
      <c r="F2729" s="53">
        <v>68205</v>
      </c>
      <c r="G2729" s="54">
        <v>8.5139183999999997</v>
      </c>
    </row>
    <row r="2730" spans="1:7">
      <c r="A2730" s="51" t="s">
        <v>1417</v>
      </c>
      <c r="B2730" s="51" t="s">
        <v>1356</v>
      </c>
      <c r="C2730" s="51" t="s">
        <v>365</v>
      </c>
      <c r="D2730" s="52">
        <v>8082</v>
      </c>
      <c r="E2730" s="52">
        <v>189161</v>
      </c>
      <c r="F2730" s="53">
        <v>19851</v>
      </c>
      <c r="G2730" s="54">
        <v>10.494235</v>
      </c>
    </row>
    <row r="2731" spans="1:7">
      <c r="A2731" s="51" t="s">
        <v>1418</v>
      </c>
      <c r="B2731" s="51" t="s">
        <v>1356</v>
      </c>
      <c r="C2731" s="51" t="s">
        <v>363</v>
      </c>
      <c r="D2731" s="52">
        <v>34509</v>
      </c>
      <c r="E2731" s="52">
        <v>1082931</v>
      </c>
      <c r="F2731" s="53">
        <v>101740</v>
      </c>
      <c r="G2731" s="54">
        <v>9.3948736999999998</v>
      </c>
    </row>
    <row r="2732" spans="1:7">
      <c r="A2732" s="51" t="s">
        <v>1419</v>
      </c>
      <c r="B2732" s="51" t="s">
        <v>1356</v>
      </c>
      <c r="C2732" s="51" t="s">
        <v>363</v>
      </c>
      <c r="D2732" s="52">
        <v>232159</v>
      </c>
      <c r="E2732" s="52">
        <v>6263667</v>
      </c>
      <c r="F2732" s="53">
        <v>606573</v>
      </c>
      <c r="G2732" s="54">
        <v>9.6839917999999994</v>
      </c>
    </row>
    <row r="2733" spans="1:7">
      <c r="A2733" s="51" t="s">
        <v>1096</v>
      </c>
      <c r="B2733" s="51" t="s">
        <v>1356</v>
      </c>
      <c r="C2733" s="51" t="s">
        <v>363</v>
      </c>
      <c r="D2733" s="52">
        <v>15392</v>
      </c>
      <c r="E2733" s="52">
        <v>369448</v>
      </c>
      <c r="F2733" s="53">
        <v>30636</v>
      </c>
      <c r="G2733" s="54">
        <v>8.2923712999999992</v>
      </c>
    </row>
    <row r="2734" spans="1:7">
      <c r="A2734" s="51" t="s">
        <v>1420</v>
      </c>
      <c r="B2734" s="51" t="s">
        <v>1356</v>
      </c>
      <c r="C2734" s="51" t="s">
        <v>365</v>
      </c>
      <c r="D2734" s="52">
        <v>409190</v>
      </c>
      <c r="E2734" s="52">
        <v>12075656</v>
      </c>
      <c r="F2734" s="53">
        <v>1313818</v>
      </c>
      <c r="G2734" s="54">
        <v>10.879889</v>
      </c>
    </row>
    <row r="2735" spans="1:7">
      <c r="A2735" s="51" t="s">
        <v>1421</v>
      </c>
      <c r="B2735" s="51" t="s">
        <v>1356</v>
      </c>
      <c r="C2735" s="51" t="s">
        <v>363</v>
      </c>
      <c r="D2735" s="52">
        <v>20679</v>
      </c>
      <c r="E2735" s="52">
        <v>371927</v>
      </c>
      <c r="F2735" s="53">
        <v>44425</v>
      </c>
      <c r="G2735" s="54">
        <v>11.944547999999999</v>
      </c>
    </row>
    <row r="2736" spans="1:7">
      <c r="A2736" s="51" t="s">
        <v>1422</v>
      </c>
      <c r="B2736" s="51" t="s">
        <v>1356</v>
      </c>
      <c r="C2736" s="51" t="s">
        <v>363</v>
      </c>
      <c r="D2736" s="52">
        <v>17088</v>
      </c>
      <c r="E2736" s="52">
        <v>302429</v>
      </c>
      <c r="F2736" s="53">
        <v>36043</v>
      </c>
      <c r="G2736" s="54">
        <v>11.917839000000001</v>
      </c>
    </row>
    <row r="2737" spans="1:7">
      <c r="A2737" s="51" t="s">
        <v>1423</v>
      </c>
      <c r="B2737" s="51" t="s">
        <v>1356</v>
      </c>
      <c r="C2737" s="51" t="s">
        <v>363</v>
      </c>
      <c r="D2737" s="52">
        <v>24152</v>
      </c>
      <c r="E2737" s="52">
        <v>413789</v>
      </c>
      <c r="F2737" s="53">
        <v>44201</v>
      </c>
      <c r="G2737" s="54">
        <v>10.682014000000001</v>
      </c>
    </row>
    <row r="2738" spans="1:7">
      <c r="A2738" s="51" t="s">
        <v>1424</v>
      </c>
      <c r="B2738" s="51" t="s">
        <v>1356</v>
      </c>
      <c r="C2738" s="51" t="s">
        <v>363</v>
      </c>
      <c r="D2738" s="52">
        <v>35803</v>
      </c>
      <c r="E2738" s="52">
        <v>819809</v>
      </c>
      <c r="F2738" s="53">
        <v>88670</v>
      </c>
      <c r="G2738" s="54">
        <v>10.815934</v>
      </c>
    </row>
    <row r="2739" spans="1:7">
      <c r="A2739" s="51" t="s">
        <v>1425</v>
      </c>
      <c r="B2739" s="51" t="s">
        <v>1356</v>
      </c>
      <c r="C2739" s="51" t="s">
        <v>365</v>
      </c>
      <c r="D2739" s="52">
        <v>55865</v>
      </c>
      <c r="E2739" s="52">
        <v>1493228</v>
      </c>
      <c r="F2739" s="53">
        <v>153683</v>
      </c>
      <c r="G2739" s="54">
        <v>10.291998</v>
      </c>
    </row>
    <row r="2740" spans="1:7">
      <c r="A2740" s="51" t="s">
        <v>839</v>
      </c>
      <c r="B2740" s="51" t="s">
        <v>1356</v>
      </c>
      <c r="C2740" s="51" t="s">
        <v>363</v>
      </c>
      <c r="D2740" s="52">
        <v>184</v>
      </c>
      <c r="E2740" s="52">
        <v>2544</v>
      </c>
      <c r="F2740" s="53">
        <v>290.60000000000002</v>
      </c>
      <c r="G2740" s="54">
        <v>11.422955999999999</v>
      </c>
    </row>
    <row r="2741" spans="1:7">
      <c r="A2741" s="51" t="s">
        <v>1426</v>
      </c>
      <c r="B2741" s="51" t="s">
        <v>1356</v>
      </c>
      <c r="C2741" s="51" t="s">
        <v>363</v>
      </c>
      <c r="D2741" s="52">
        <v>50319</v>
      </c>
      <c r="E2741" s="52">
        <v>934973</v>
      </c>
      <c r="F2741" s="53">
        <v>109050</v>
      </c>
      <c r="G2741" s="54">
        <v>11.663437999999999</v>
      </c>
    </row>
    <row r="2742" spans="1:7">
      <c r="A2742" s="51" t="s">
        <v>419</v>
      </c>
      <c r="B2742" s="51" t="s">
        <v>1356</v>
      </c>
      <c r="C2742" s="51" t="s">
        <v>420</v>
      </c>
      <c r="D2742" s="52">
        <v>23</v>
      </c>
      <c r="E2742" s="52">
        <v>5868900</v>
      </c>
      <c r="F2742" s="53">
        <v>260943</v>
      </c>
      <c r="G2742" s="54">
        <v>4.4461994999999996</v>
      </c>
    </row>
    <row r="2743" spans="1:7">
      <c r="A2743" s="51" t="s">
        <v>1427</v>
      </c>
      <c r="B2743" s="51" t="s">
        <v>1356</v>
      </c>
      <c r="C2743" s="51" t="s">
        <v>363</v>
      </c>
      <c r="D2743" s="52">
        <v>19618</v>
      </c>
      <c r="E2743" s="52">
        <v>384756</v>
      </c>
      <c r="F2743" s="53">
        <v>44340</v>
      </c>
      <c r="G2743" s="54">
        <v>11.524187</v>
      </c>
    </row>
    <row r="2744" spans="1:7">
      <c r="A2744" s="51" t="s">
        <v>1428</v>
      </c>
      <c r="B2744" s="51" t="s">
        <v>1356</v>
      </c>
      <c r="C2744" s="51" t="s">
        <v>365</v>
      </c>
      <c r="D2744" s="52">
        <v>8930</v>
      </c>
      <c r="E2744" s="52">
        <v>211883</v>
      </c>
      <c r="F2744" s="53">
        <v>21795</v>
      </c>
      <c r="G2744" s="54">
        <v>10.286337</v>
      </c>
    </row>
    <row r="2745" spans="1:7">
      <c r="A2745" s="51" t="s">
        <v>841</v>
      </c>
      <c r="B2745" s="51" t="s">
        <v>1356</v>
      </c>
      <c r="C2745" s="51" t="s">
        <v>363</v>
      </c>
      <c r="D2745" s="52">
        <v>27930</v>
      </c>
      <c r="E2745" s="52">
        <v>526657</v>
      </c>
      <c r="F2745" s="53">
        <v>59816</v>
      </c>
      <c r="G2745" s="54">
        <v>11.357677000000001</v>
      </c>
    </row>
    <row r="2746" spans="1:7">
      <c r="A2746" s="51" t="s">
        <v>660</v>
      </c>
      <c r="B2746" s="51" t="s">
        <v>1356</v>
      </c>
      <c r="C2746" s="51" t="s">
        <v>363</v>
      </c>
      <c r="D2746" s="52">
        <v>3200</v>
      </c>
      <c r="E2746" s="52">
        <v>46852</v>
      </c>
      <c r="F2746" s="53">
        <v>6029</v>
      </c>
      <c r="G2746" s="54">
        <v>12.868181</v>
      </c>
    </row>
    <row r="2747" spans="1:7">
      <c r="A2747" s="51" t="s">
        <v>1429</v>
      </c>
      <c r="B2747" s="51" t="s">
        <v>1356</v>
      </c>
      <c r="C2747" s="51" t="s">
        <v>365</v>
      </c>
      <c r="D2747" s="52">
        <v>10897</v>
      </c>
      <c r="E2747" s="52">
        <v>282696</v>
      </c>
      <c r="F2747" s="53">
        <v>26405</v>
      </c>
      <c r="G2747" s="54">
        <v>9.3404222000000008</v>
      </c>
    </row>
    <row r="2748" spans="1:7">
      <c r="A2748" s="51" t="s">
        <v>1430</v>
      </c>
      <c r="B2748" s="51" t="s">
        <v>1356</v>
      </c>
      <c r="C2748" s="51" t="s">
        <v>363</v>
      </c>
      <c r="D2748" s="52">
        <v>50488</v>
      </c>
      <c r="E2748" s="52">
        <v>1056255</v>
      </c>
      <c r="F2748" s="53">
        <v>114706</v>
      </c>
      <c r="G2748" s="54">
        <v>10.859688</v>
      </c>
    </row>
    <row r="2749" spans="1:7">
      <c r="A2749" s="51" t="s">
        <v>1431</v>
      </c>
      <c r="B2749" s="51" t="s">
        <v>1356</v>
      </c>
      <c r="C2749" s="51" t="s">
        <v>363</v>
      </c>
      <c r="D2749" s="52">
        <v>117793</v>
      </c>
      <c r="E2749" s="52">
        <v>2339331</v>
      </c>
      <c r="F2749" s="53">
        <v>243366</v>
      </c>
      <c r="G2749" s="54">
        <v>10.403231</v>
      </c>
    </row>
    <row r="2750" spans="1:7">
      <c r="A2750" s="51" t="s">
        <v>1432</v>
      </c>
      <c r="B2750" s="51" t="s">
        <v>1356</v>
      </c>
      <c r="C2750" s="51" t="s">
        <v>365</v>
      </c>
      <c r="D2750" s="52">
        <v>20448</v>
      </c>
      <c r="E2750" s="52">
        <v>462758</v>
      </c>
      <c r="F2750" s="53">
        <v>46682</v>
      </c>
      <c r="G2750" s="54">
        <v>10.087778</v>
      </c>
    </row>
    <row r="2751" spans="1:7">
      <c r="A2751" s="51" t="s">
        <v>1433</v>
      </c>
      <c r="B2751" s="51" t="s">
        <v>1434</v>
      </c>
      <c r="C2751" s="51" t="s">
        <v>2269</v>
      </c>
      <c r="D2751" s="52">
        <v>2985</v>
      </c>
      <c r="E2751" s="52">
        <v>34587</v>
      </c>
      <c r="F2751" s="53">
        <v>4624.5</v>
      </c>
      <c r="G2751" s="54">
        <v>13.370630999999999</v>
      </c>
    </row>
    <row r="2752" spans="1:7">
      <c r="A2752" s="51" t="s">
        <v>1436</v>
      </c>
      <c r="B2752" s="51" t="s">
        <v>1434</v>
      </c>
      <c r="C2752" s="51" t="s">
        <v>2269</v>
      </c>
      <c r="D2752" s="52">
        <v>23564</v>
      </c>
      <c r="E2752" s="52">
        <v>1012247</v>
      </c>
      <c r="F2752" s="53">
        <v>57344</v>
      </c>
      <c r="G2752" s="54">
        <v>5.6650204999999998</v>
      </c>
    </row>
    <row r="2753" spans="1:7">
      <c r="A2753" s="51" t="s">
        <v>1437</v>
      </c>
      <c r="B2753" s="51" t="s">
        <v>1434</v>
      </c>
      <c r="C2753" s="51" t="s">
        <v>2269</v>
      </c>
      <c r="D2753" s="52">
        <v>6055</v>
      </c>
      <c r="E2753" s="52">
        <v>47578</v>
      </c>
      <c r="F2753" s="53">
        <v>2161.5</v>
      </c>
      <c r="G2753" s="54">
        <v>4.5430660999999999</v>
      </c>
    </row>
    <row r="2754" spans="1:7">
      <c r="A2754" s="51" t="s">
        <v>1438</v>
      </c>
      <c r="B2754" s="51" t="s">
        <v>1434</v>
      </c>
      <c r="C2754" s="51" t="s">
        <v>2269</v>
      </c>
      <c r="D2754" s="52">
        <v>8052</v>
      </c>
      <c r="E2754" s="52">
        <v>129171</v>
      </c>
      <c r="F2754" s="53">
        <v>14697</v>
      </c>
      <c r="G2754" s="54">
        <v>11.377941</v>
      </c>
    </row>
    <row r="2755" spans="1:7">
      <c r="A2755" s="51" t="s">
        <v>1439</v>
      </c>
      <c r="B2755" s="51" t="s">
        <v>1434</v>
      </c>
      <c r="C2755" s="51" t="s">
        <v>2269</v>
      </c>
      <c r="D2755" s="52">
        <v>4652</v>
      </c>
      <c r="E2755" s="52">
        <v>297396</v>
      </c>
      <c r="F2755" s="53">
        <v>28057</v>
      </c>
      <c r="G2755" s="54">
        <v>9.4342223999999995</v>
      </c>
    </row>
    <row r="2756" spans="1:7">
      <c r="A2756" s="51" t="s">
        <v>1440</v>
      </c>
      <c r="B2756" s="51" t="s">
        <v>1434</v>
      </c>
      <c r="C2756" s="51" t="s">
        <v>2269</v>
      </c>
      <c r="D2756" s="52">
        <v>7360</v>
      </c>
      <c r="E2756" s="52">
        <v>208325</v>
      </c>
      <c r="F2756" s="53">
        <v>12396.6</v>
      </c>
      <c r="G2756" s="54">
        <v>5.9506059999999996</v>
      </c>
    </row>
    <row r="2757" spans="1:7">
      <c r="A2757" s="51" t="s">
        <v>1441</v>
      </c>
      <c r="B2757" s="51" t="s">
        <v>1434</v>
      </c>
      <c r="C2757" s="51" t="s">
        <v>2269</v>
      </c>
      <c r="D2757" s="52">
        <v>443055</v>
      </c>
      <c r="E2757" s="52">
        <v>6443797</v>
      </c>
      <c r="F2757" s="53">
        <v>784143.7</v>
      </c>
      <c r="G2757" s="54">
        <v>12.16897</v>
      </c>
    </row>
    <row r="2758" spans="1:7">
      <c r="A2758" s="51" t="s">
        <v>1442</v>
      </c>
      <c r="B2758" s="51" t="s">
        <v>1434</v>
      </c>
      <c r="C2758" s="51" t="s">
        <v>2269</v>
      </c>
      <c r="D2758" s="52">
        <v>14431</v>
      </c>
      <c r="E2758" s="52">
        <v>789264</v>
      </c>
      <c r="F2758" s="53">
        <v>69534.3</v>
      </c>
      <c r="G2758" s="54">
        <v>8.8100179000000001</v>
      </c>
    </row>
    <row r="2759" spans="1:7">
      <c r="A2759" s="51" t="s">
        <v>1443</v>
      </c>
      <c r="B2759" s="51" t="s">
        <v>1434</v>
      </c>
      <c r="C2759" s="51" t="s">
        <v>2269</v>
      </c>
      <c r="D2759" s="52">
        <v>7403</v>
      </c>
      <c r="E2759" s="52">
        <v>193415</v>
      </c>
      <c r="F2759" s="53">
        <v>17297.7</v>
      </c>
      <c r="G2759" s="54">
        <v>8.9433083999999994</v>
      </c>
    </row>
    <row r="2760" spans="1:7">
      <c r="A2760" s="51" t="s">
        <v>1444</v>
      </c>
      <c r="B2760" s="51" t="s">
        <v>1434</v>
      </c>
      <c r="C2760" s="51" t="s">
        <v>2269</v>
      </c>
      <c r="D2760" s="52">
        <v>1</v>
      </c>
      <c r="E2760" s="52">
        <v>167135</v>
      </c>
      <c r="F2760" s="53">
        <v>7756</v>
      </c>
      <c r="G2760" s="54">
        <v>4.6405599999999998</v>
      </c>
    </row>
    <row r="2761" spans="1:7">
      <c r="A2761" s="51" t="s">
        <v>1445</v>
      </c>
      <c r="B2761" s="51" t="s">
        <v>1434</v>
      </c>
      <c r="C2761" s="51" t="s">
        <v>2269</v>
      </c>
      <c r="D2761" s="52">
        <v>132623</v>
      </c>
      <c r="E2761" s="52">
        <v>1953158</v>
      </c>
      <c r="F2761" s="53">
        <v>249821.2</v>
      </c>
      <c r="G2761" s="54">
        <v>12.790628999999999</v>
      </c>
    </row>
    <row r="2762" spans="1:7">
      <c r="A2762" s="51" t="s">
        <v>1446</v>
      </c>
      <c r="B2762" s="51" t="s">
        <v>1434</v>
      </c>
      <c r="C2762" s="51" t="s">
        <v>365</v>
      </c>
      <c r="D2762" s="52">
        <v>499542</v>
      </c>
      <c r="E2762" s="52">
        <v>13695862</v>
      </c>
      <c r="F2762" s="53">
        <v>1258700.1000000001</v>
      </c>
      <c r="G2762" s="54">
        <v>9.1903679</v>
      </c>
    </row>
    <row r="2763" spans="1:7">
      <c r="A2763" s="51" t="s">
        <v>2270</v>
      </c>
      <c r="B2763" s="51" t="s">
        <v>1434</v>
      </c>
      <c r="C2763" s="51" t="s">
        <v>2269</v>
      </c>
      <c r="D2763" s="52">
        <v>1797</v>
      </c>
      <c r="E2763" s="52">
        <v>35569</v>
      </c>
      <c r="F2763" s="53">
        <v>2090.1999999999998</v>
      </c>
      <c r="G2763" s="54">
        <v>5.8764655000000001</v>
      </c>
    </row>
    <row r="2764" spans="1:7">
      <c r="A2764" s="51" t="s">
        <v>1447</v>
      </c>
      <c r="B2764" s="51" t="s">
        <v>1434</v>
      </c>
      <c r="C2764" s="51" t="s">
        <v>2269</v>
      </c>
      <c r="D2764" s="52">
        <v>3</v>
      </c>
      <c r="E2764" s="52">
        <v>60957</v>
      </c>
      <c r="F2764" s="53">
        <v>4329</v>
      </c>
      <c r="G2764" s="54">
        <v>7.1017273999999997</v>
      </c>
    </row>
    <row r="2765" spans="1:7">
      <c r="A2765" s="51" t="s">
        <v>1448</v>
      </c>
      <c r="B2765" s="51" t="s">
        <v>1434</v>
      </c>
      <c r="C2765" s="51" t="s">
        <v>363</v>
      </c>
      <c r="D2765" s="52">
        <v>8988</v>
      </c>
      <c r="E2765" s="52">
        <v>312645</v>
      </c>
      <c r="F2765" s="53">
        <v>28779.599999999999</v>
      </c>
      <c r="G2765" s="54">
        <v>9.2052008000000001</v>
      </c>
    </row>
    <row r="2766" spans="1:7">
      <c r="A2766" s="51" t="s">
        <v>1449</v>
      </c>
      <c r="B2766" s="51" t="s">
        <v>1434</v>
      </c>
      <c r="C2766" s="51" t="s">
        <v>363</v>
      </c>
      <c r="D2766" s="52">
        <v>37131</v>
      </c>
      <c r="E2766" s="52">
        <v>641687</v>
      </c>
      <c r="F2766" s="53">
        <v>69527</v>
      </c>
      <c r="G2766" s="54">
        <v>10.835032999999999</v>
      </c>
    </row>
    <row r="2767" spans="1:7">
      <c r="A2767" s="51" t="s">
        <v>1450</v>
      </c>
      <c r="B2767" s="51" t="s">
        <v>1434</v>
      </c>
      <c r="C2767" s="51" t="s">
        <v>363</v>
      </c>
      <c r="D2767" s="52">
        <v>12169</v>
      </c>
      <c r="E2767" s="52">
        <v>213033</v>
      </c>
      <c r="F2767" s="53">
        <v>23416.400000000001</v>
      </c>
      <c r="G2767" s="54">
        <v>10.991911999999999</v>
      </c>
    </row>
    <row r="2768" spans="1:7">
      <c r="A2768" s="51" t="s">
        <v>1451</v>
      </c>
      <c r="B2768" s="51" t="s">
        <v>1434</v>
      </c>
      <c r="C2768" s="51" t="s">
        <v>363</v>
      </c>
      <c r="D2768" s="52">
        <v>13049</v>
      </c>
      <c r="E2768" s="52">
        <v>265798</v>
      </c>
      <c r="F2768" s="53">
        <v>26682</v>
      </c>
      <c r="G2768" s="54">
        <v>10.038449999999999</v>
      </c>
    </row>
    <row r="2769" spans="1:7">
      <c r="A2769" s="51" t="s">
        <v>1452</v>
      </c>
      <c r="B2769" s="51" t="s">
        <v>1434</v>
      </c>
      <c r="C2769" s="51" t="s">
        <v>363</v>
      </c>
      <c r="D2769" s="52">
        <v>101157</v>
      </c>
      <c r="E2769" s="52">
        <v>2325557</v>
      </c>
      <c r="F2769" s="53">
        <v>214816</v>
      </c>
      <c r="G2769" s="54">
        <v>9.2371849000000008</v>
      </c>
    </row>
    <row r="2770" spans="1:7">
      <c r="A2770" s="51" t="s">
        <v>2271</v>
      </c>
      <c r="B2770" s="51" t="s">
        <v>1434</v>
      </c>
      <c r="C2770" s="51" t="s">
        <v>2269</v>
      </c>
      <c r="D2770" s="52">
        <v>33907</v>
      </c>
      <c r="E2770" s="52">
        <v>243189</v>
      </c>
      <c r="F2770" s="53">
        <v>30679.5</v>
      </c>
      <c r="G2770" s="54">
        <v>12.615497</v>
      </c>
    </row>
    <row r="2771" spans="1:7">
      <c r="A2771" s="51" t="s">
        <v>1453</v>
      </c>
      <c r="B2771" s="51" t="s">
        <v>1434</v>
      </c>
      <c r="C2771" s="51" t="s">
        <v>363</v>
      </c>
      <c r="D2771" s="52">
        <v>37907</v>
      </c>
      <c r="E2771" s="52">
        <v>642083</v>
      </c>
      <c r="F2771" s="53">
        <v>70556.2</v>
      </c>
      <c r="G2771" s="54">
        <v>10.988642</v>
      </c>
    </row>
    <row r="2772" spans="1:7">
      <c r="A2772" s="51" t="s">
        <v>1454</v>
      </c>
      <c r="B2772" s="51" t="s">
        <v>1434</v>
      </c>
      <c r="C2772" s="51" t="s">
        <v>2269</v>
      </c>
      <c r="D2772" s="52">
        <v>15786</v>
      </c>
      <c r="E2772" s="52">
        <v>789343</v>
      </c>
      <c r="F2772" s="53">
        <v>73057.5</v>
      </c>
      <c r="G2772" s="54">
        <v>9.2554821</v>
      </c>
    </row>
    <row r="2773" spans="1:7">
      <c r="A2773" s="51" t="s">
        <v>1455</v>
      </c>
      <c r="B2773" s="51" t="s">
        <v>1434</v>
      </c>
      <c r="C2773" s="51" t="s">
        <v>2269</v>
      </c>
      <c r="D2773" s="52">
        <v>8389</v>
      </c>
      <c r="E2773" s="52">
        <v>91495</v>
      </c>
      <c r="F2773" s="53">
        <v>8722</v>
      </c>
      <c r="G2773" s="54">
        <v>9.5327614000000001</v>
      </c>
    </row>
    <row r="2774" spans="1:7">
      <c r="A2774" s="51" t="s">
        <v>1456</v>
      </c>
      <c r="B2774" s="51" t="s">
        <v>1434</v>
      </c>
      <c r="C2774" s="51" t="s">
        <v>365</v>
      </c>
      <c r="D2774" s="52">
        <v>50413</v>
      </c>
      <c r="E2774" s="52">
        <v>1268887</v>
      </c>
      <c r="F2774" s="53">
        <v>121909</v>
      </c>
      <c r="G2774" s="54">
        <v>9.6075537000000004</v>
      </c>
    </row>
    <row r="2775" spans="1:7">
      <c r="A2775" s="51" t="s">
        <v>1457</v>
      </c>
      <c r="B2775" s="51" t="s">
        <v>1434</v>
      </c>
      <c r="C2775" s="51" t="s">
        <v>2269</v>
      </c>
      <c r="D2775" s="52">
        <v>4</v>
      </c>
      <c r="E2775" s="52">
        <v>22</v>
      </c>
      <c r="F2775" s="53">
        <v>1.2</v>
      </c>
      <c r="G2775" s="54">
        <v>5.4545455</v>
      </c>
    </row>
    <row r="2776" spans="1:7">
      <c r="A2776" s="51" t="s">
        <v>1458</v>
      </c>
      <c r="B2776" s="51" t="s">
        <v>1434</v>
      </c>
      <c r="C2776" s="51" t="s">
        <v>2269</v>
      </c>
      <c r="D2776" s="52">
        <v>125</v>
      </c>
      <c r="E2776" s="52">
        <v>9909846</v>
      </c>
      <c r="F2776" s="53">
        <v>535169.9</v>
      </c>
      <c r="G2776" s="54">
        <v>5.4003855999999999</v>
      </c>
    </row>
    <row r="2777" spans="1:7">
      <c r="A2777" s="51" t="s">
        <v>1459</v>
      </c>
      <c r="B2777" s="51" t="s">
        <v>1434</v>
      </c>
      <c r="C2777" s="51" t="s">
        <v>2269</v>
      </c>
      <c r="D2777" s="52">
        <v>1</v>
      </c>
      <c r="E2777" s="52">
        <v>217365</v>
      </c>
      <c r="F2777" s="53">
        <v>9892</v>
      </c>
      <c r="G2777" s="54">
        <v>4.5508706999999999</v>
      </c>
    </row>
    <row r="2778" spans="1:7">
      <c r="A2778" s="51" t="s">
        <v>1460</v>
      </c>
      <c r="B2778" s="51" t="s">
        <v>1434</v>
      </c>
      <c r="C2778" s="51" t="s">
        <v>363</v>
      </c>
      <c r="D2778" s="52">
        <v>41905</v>
      </c>
      <c r="E2778" s="52">
        <v>665644</v>
      </c>
      <c r="F2778" s="53">
        <v>70354</v>
      </c>
      <c r="G2778" s="54">
        <v>10.569312999999999</v>
      </c>
    </row>
    <row r="2779" spans="1:7">
      <c r="A2779" s="51" t="s">
        <v>1461</v>
      </c>
      <c r="B2779" s="51" t="s">
        <v>1434</v>
      </c>
      <c r="C2779" s="51" t="s">
        <v>2269</v>
      </c>
      <c r="D2779" s="52">
        <v>157181</v>
      </c>
      <c r="E2779" s="52">
        <v>5740798</v>
      </c>
      <c r="F2779" s="53">
        <v>516354</v>
      </c>
      <c r="G2779" s="54">
        <v>8.9944638000000001</v>
      </c>
    </row>
    <row r="2780" spans="1:7">
      <c r="A2780" s="51" t="s">
        <v>1462</v>
      </c>
      <c r="B2780" s="51" t="s">
        <v>1434</v>
      </c>
      <c r="C2780" s="51" t="s">
        <v>2269</v>
      </c>
      <c r="D2780" s="52">
        <v>18093</v>
      </c>
      <c r="E2780" s="52">
        <v>103176</v>
      </c>
      <c r="F2780" s="53">
        <v>9829</v>
      </c>
      <c r="G2780" s="54">
        <v>9.5264403000000009</v>
      </c>
    </row>
    <row r="2781" spans="1:7">
      <c r="A2781" s="51" t="s">
        <v>1463</v>
      </c>
      <c r="B2781" s="51" t="s">
        <v>1434</v>
      </c>
      <c r="C2781" s="51" t="s">
        <v>363</v>
      </c>
      <c r="D2781" s="52">
        <v>21018</v>
      </c>
      <c r="E2781" s="52">
        <v>409324</v>
      </c>
      <c r="F2781" s="53">
        <v>42130</v>
      </c>
      <c r="G2781" s="54">
        <v>10.292579999999999</v>
      </c>
    </row>
    <row r="2782" spans="1:7">
      <c r="A2782" s="51" t="s">
        <v>2272</v>
      </c>
      <c r="B2782" s="51" t="s">
        <v>1434</v>
      </c>
      <c r="C2782" s="51" t="s">
        <v>365</v>
      </c>
      <c r="D2782" s="52">
        <v>2761</v>
      </c>
      <c r="E2782" s="52">
        <v>71340</v>
      </c>
      <c r="F2782" s="53">
        <v>6863.6</v>
      </c>
      <c r="G2782" s="54">
        <v>9.6209699999999998</v>
      </c>
    </row>
    <row r="2783" spans="1:7">
      <c r="A2783" s="51" t="s">
        <v>2273</v>
      </c>
      <c r="B2783" s="51" t="s">
        <v>1434</v>
      </c>
      <c r="C2783" s="51" t="s">
        <v>365</v>
      </c>
      <c r="D2783" s="52">
        <v>2568</v>
      </c>
      <c r="E2783" s="52">
        <v>52600</v>
      </c>
      <c r="F2783" s="53">
        <v>5580</v>
      </c>
      <c r="G2783" s="54">
        <v>10.608364999999999</v>
      </c>
    </row>
    <row r="2784" spans="1:7">
      <c r="A2784" s="51" t="s">
        <v>2274</v>
      </c>
      <c r="B2784" s="51" t="s">
        <v>1434</v>
      </c>
      <c r="C2784" s="51" t="s">
        <v>365</v>
      </c>
      <c r="D2784" s="52">
        <v>5638</v>
      </c>
      <c r="E2784" s="52">
        <v>139193</v>
      </c>
      <c r="F2784" s="53">
        <v>15151</v>
      </c>
      <c r="G2784" s="54">
        <v>10.884886</v>
      </c>
    </row>
    <row r="2785" spans="1:7">
      <c r="A2785" s="51" t="s">
        <v>2275</v>
      </c>
      <c r="B2785" s="51" t="s">
        <v>1434</v>
      </c>
      <c r="C2785" s="51" t="s">
        <v>365</v>
      </c>
      <c r="D2785" s="52">
        <v>3077</v>
      </c>
      <c r="E2785" s="52">
        <v>66130</v>
      </c>
      <c r="F2785" s="53">
        <v>7388</v>
      </c>
      <c r="G2785" s="54">
        <v>11.171934</v>
      </c>
    </row>
    <row r="2786" spans="1:7">
      <c r="A2786" s="51" t="s">
        <v>2276</v>
      </c>
      <c r="B2786" s="51" t="s">
        <v>1434</v>
      </c>
      <c r="C2786" s="51" t="s">
        <v>365</v>
      </c>
      <c r="D2786" s="52">
        <v>3004</v>
      </c>
      <c r="E2786" s="52">
        <v>57064</v>
      </c>
      <c r="F2786" s="53">
        <v>7212</v>
      </c>
      <c r="G2786" s="54">
        <v>12.638441</v>
      </c>
    </row>
    <row r="2787" spans="1:7">
      <c r="A2787" s="51" t="s">
        <v>1464</v>
      </c>
      <c r="B2787" s="51" t="s">
        <v>1434</v>
      </c>
      <c r="C2787" s="51" t="s">
        <v>365</v>
      </c>
      <c r="D2787" s="52">
        <v>8514</v>
      </c>
      <c r="E2787" s="52">
        <v>273784</v>
      </c>
      <c r="F2787" s="53">
        <v>21031.1</v>
      </c>
      <c r="G2787" s="54">
        <v>7.6816395000000002</v>
      </c>
    </row>
    <row r="2788" spans="1:7">
      <c r="A2788" s="51" t="s">
        <v>2277</v>
      </c>
      <c r="B2788" s="51" t="s">
        <v>1434</v>
      </c>
      <c r="C2788" s="51" t="s">
        <v>365</v>
      </c>
      <c r="D2788" s="52">
        <v>2338</v>
      </c>
      <c r="E2788" s="52">
        <v>53282</v>
      </c>
      <c r="F2788" s="53">
        <v>5549.6</v>
      </c>
      <c r="G2788" s="54">
        <v>10.415525000000001</v>
      </c>
    </row>
    <row r="2789" spans="1:7">
      <c r="A2789" s="51" t="s">
        <v>1465</v>
      </c>
      <c r="B2789" s="51" t="s">
        <v>1434</v>
      </c>
      <c r="C2789" s="51" t="s">
        <v>365</v>
      </c>
      <c r="D2789" s="52">
        <v>60942</v>
      </c>
      <c r="E2789" s="52">
        <v>1507428</v>
      </c>
      <c r="F2789" s="53">
        <v>140862.6</v>
      </c>
      <c r="G2789" s="54">
        <v>9.3445657000000004</v>
      </c>
    </row>
    <row r="2790" spans="1:7">
      <c r="A2790" s="51" t="s">
        <v>2278</v>
      </c>
      <c r="B2790" s="51" t="s">
        <v>1434</v>
      </c>
      <c r="C2790" s="51" t="s">
        <v>365</v>
      </c>
      <c r="D2790" s="52">
        <v>3060</v>
      </c>
      <c r="E2790" s="52">
        <v>83390</v>
      </c>
      <c r="F2790" s="53">
        <v>8927</v>
      </c>
      <c r="G2790" s="54">
        <v>10.705121</v>
      </c>
    </row>
    <row r="2791" spans="1:7">
      <c r="A2791" s="51" t="s">
        <v>2279</v>
      </c>
      <c r="B2791" s="51" t="s">
        <v>1434</v>
      </c>
      <c r="C2791" s="51" t="s">
        <v>365</v>
      </c>
      <c r="D2791" s="52">
        <v>2077</v>
      </c>
      <c r="E2791" s="52">
        <v>60289</v>
      </c>
      <c r="F2791" s="53">
        <v>6565.2</v>
      </c>
      <c r="G2791" s="54">
        <v>10.889549000000001</v>
      </c>
    </row>
    <row r="2792" spans="1:7">
      <c r="A2792" s="51" t="s">
        <v>2280</v>
      </c>
      <c r="B2792" s="51" t="s">
        <v>1434</v>
      </c>
      <c r="C2792" s="51" t="s">
        <v>365</v>
      </c>
      <c r="D2792" s="52">
        <v>1546</v>
      </c>
      <c r="E2792" s="52">
        <v>27506</v>
      </c>
      <c r="F2792" s="53">
        <v>3677.2</v>
      </c>
      <c r="G2792" s="54">
        <v>13.36872</v>
      </c>
    </row>
    <row r="2793" spans="1:7">
      <c r="A2793" s="51" t="s">
        <v>2281</v>
      </c>
      <c r="B2793" s="51" t="s">
        <v>1434</v>
      </c>
      <c r="C2793" s="51" t="s">
        <v>365</v>
      </c>
      <c r="D2793" s="52">
        <v>2374</v>
      </c>
      <c r="E2793" s="52">
        <v>34203</v>
      </c>
      <c r="F2793" s="53">
        <v>4184</v>
      </c>
      <c r="G2793" s="54">
        <v>12.232844999999999</v>
      </c>
    </row>
    <row r="2794" spans="1:7">
      <c r="A2794" s="51" t="s">
        <v>1466</v>
      </c>
      <c r="B2794" s="51" t="s">
        <v>1434</v>
      </c>
      <c r="C2794" s="51" t="s">
        <v>365</v>
      </c>
      <c r="D2794" s="52">
        <v>42633</v>
      </c>
      <c r="E2794" s="52">
        <v>864590</v>
      </c>
      <c r="F2794" s="53">
        <v>103875</v>
      </c>
      <c r="G2794" s="54">
        <v>12.014365</v>
      </c>
    </row>
    <row r="2795" spans="1:7">
      <c r="A2795" s="51" t="s">
        <v>2282</v>
      </c>
      <c r="B2795" s="51" t="s">
        <v>1434</v>
      </c>
      <c r="C2795" s="51" t="s">
        <v>365</v>
      </c>
      <c r="D2795" s="52">
        <v>3722</v>
      </c>
      <c r="E2795" s="52">
        <v>91529</v>
      </c>
      <c r="F2795" s="53">
        <v>9575.4</v>
      </c>
      <c r="G2795" s="54">
        <v>10.461601999999999</v>
      </c>
    </row>
    <row r="2796" spans="1:7">
      <c r="A2796" s="51" t="s">
        <v>1467</v>
      </c>
      <c r="B2796" s="51" t="s">
        <v>1434</v>
      </c>
      <c r="C2796" s="51" t="s">
        <v>365</v>
      </c>
      <c r="D2796" s="52">
        <v>56091</v>
      </c>
      <c r="E2796" s="52">
        <v>1533871</v>
      </c>
      <c r="F2796" s="53">
        <v>146493.4</v>
      </c>
      <c r="G2796" s="54">
        <v>9.5505685000000007</v>
      </c>
    </row>
    <row r="2797" spans="1:7">
      <c r="A2797" s="51" t="s">
        <v>2283</v>
      </c>
      <c r="B2797" s="51" t="s">
        <v>1434</v>
      </c>
      <c r="C2797" s="51" t="s">
        <v>365</v>
      </c>
      <c r="D2797" s="52">
        <v>1394</v>
      </c>
      <c r="E2797" s="52">
        <v>19254</v>
      </c>
      <c r="F2797" s="53">
        <v>2567</v>
      </c>
      <c r="G2797" s="54">
        <v>13.332295</v>
      </c>
    </row>
    <row r="2798" spans="1:7">
      <c r="A2798" s="51" t="s">
        <v>2284</v>
      </c>
      <c r="B2798" s="51" t="s">
        <v>1434</v>
      </c>
      <c r="C2798" s="51" t="s">
        <v>365</v>
      </c>
      <c r="D2798" s="52">
        <v>1616</v>
      </c>
      <c r="E2798" s="52">
        <v>28982</v>
      </c>
      <c r="F2798" s="53">
        <v>3615</v>
      </c>
      <c r="G2798" s="54">
        <v>12.473259000000001</v>
      </c>
    </row>
    <row r="2799" spans="1:7">
      <c r="A2799" s="51" t="s">
        <v>2285</v>
      </c>
      <c r="B2799" s="51" t="s">
        <v>1434</v>
      </c>
      <c r="C2799" s="51" t="s">
        <v>365</v>
      </c>
      <c r="D2799" s="52">
        <v>1097</v>
      </c>
      <c r="E2799" s="52">
        <v>29019</v>
      </c>
      <c r="F2799" s="53">
        <v>4083</v>
      </c>
      <c r="G2799" s="54">
        <v>14.070092000000001</v>
      </c>
    </row>
    <row r="2800" spans="1:7">
      <c r="A2800" s="51" t="s">
        <v>1468</v>
      </c>
      <c r="B2800" s="51" t="s">
        <v>1434</v>
      </c>
      <c r="C2800" s="51" t="s">
        <v>365</v>
      </c>
      <c r="D2800" s="52">
        <v>16201</v>
      </c>
      <c r="E2800" s="52">
        <v>351121</v>
      </c>
      <c r="F2800" s="53">
        <v>38198.199999999997</v>
      </c>
      <c r="G2800" s="54">
        <v>10.878928</v>
      </c>
    </row>
    <row r="2801" spans="1:7">
      <c r="A2801" s="51" t="s">
        <v>2286</v>
      </c>
      <c r="B2801" s="51" t="s">
        <v>1434</v>
      </c>
      <c r="C2801" s="51" t="s">
        <v>365</v>
      </c>
      <c r="D2801" s="52">
        <v>1267</v>
      </c>
      <c r="E2801" s="52">
        <v>17593</v>
      </c>
      <c r="F2801" s="53">
        <v>2136.9</v>
      </c>
      <c r="G2801" s="54">
        <v>12.146307999999999</v>
      </c>
    </row>
    <row r="2802" spans="1:7">
      <c r="A2802" s="51" t="s">
        <v>2287</v>
      </c>
      <c r="B2802" s="51" t="s">
        <v>1434</v>
      </c>
      <c r="C2802" s="51" t="s">
        <v>365</v>
      </c>
      <c r="D2802" s="52">
        <v>5712</v>
      </c>
      <c r="E2802" s="52">
        <v>138308</v>
      </c>
      <c r="F2802" s="53">
        <v>11154</v>
      </c>
      <c r="G2802" s="54">
        <v>8.0646094000000002</v>
      </c>
    </row>
    <row r="2803" spans="1:7">
      <c r="A2803" s="51" t="s">
        <v>1469</v>
      </c>
      <c r="B2803" s="51" t="s">
        <v>1434</v>
      </c>
      <c r="C2803" s="51" t="s">
        <v>365</v>
      </c>
      <c r="D2803" s="52">
        <v>71647</v>
      </c>
      <c r="E2803" s="52">
        <v>1953691</v>
      </c>
      <c r="F2803" s="53">
        <v>180034</v>
      </c>
      <c r="G2803" s="54">
        <v>9.2150703000000007</v>
      </c>
    </row>
    <row r="2804" spans="1:7">
      <c r="A2804" s="51" t="s">
        <v>1470</v>
      </c>
      <c r="B2804" s="51" t="s">
        <v>1434</v>
      </c>
      <c r="C2804" s="51" t="s">
        <v>365</v>
      </c>
      <c r="D2804" s="52">
        <v>26842</v>
      </c>
      <c r="E2804" s="52">
        <v>645511</v>
      </c>
      <c r="F2804" s="53">
        <v>80256</v>
      </c>
      <c r="G2804" s="54">
        <v>12.432941</v>
      </c>
    </row>
    <row r="2805" spans="1:7">
      <c r="A2805" s="51" t="s">
        <v>2288</v>
      </c>
      <c r="B2805" s="51" t="s">
        <v>1434</v>
      </c>
      <c r="C2805" s="51" t="s">
        <v>365</v>
      </c>
      <c r="D2805" s="52">
        <v>2702</v>
      </c>
      <c r="E2805" s="52">
        <v>52723</v>
      </c>
      <c r="F2805" s="53">
        <v>5239</v>
      </c>
      <c r="G2805" s="54">
        <v>9.9368397000000002</v>
      </c>
    </row>
    <row r="2806" spans="1:7">
      <c r="A2806" s="51" t="s">
        <v>2289</v>
      </c>
      <c r="B2806" s="51" t="s">
        <v>1434</v>
      </c>
      <c r="C2806" s="51" t="s">
        <v>365</v>
      </c>
      <c r="D2806" s="52">
        <v>269</v>
      </c>
      <c r="E2806" s="52">
        <v>6400</v>
      </c>
      <c r="F2806" s="53">
        <v>767</v>
      </c>
      <c r="G2806" s="54">
        <v>11.984375</v>
      </c>
    </row>
    <row r="2807" spans="1:7">
      <c r="A2807" s="51" t="s">
        <v>2290</v>
      </c>
      <c r="B2807" s="51" t="s">
        <v>1434</v>
      </c>
      <c r="C2807" s="51" t="s">
        <v>365</v>
      </c>
      <c r="D2807" s="52">
        <v>1236</v>
      </c>
      <c r="E2807" s="52">
        <v>19826</v>
      </c>
      <c r="F2807" s="53">
        <v>2504</v>
      </c>
      <c r="G2807" s="54">
        <v>12.62988</v>
      </c>
    </row>
    <row r="2808" spans="1:7">
      <c r="A2808" s="51" t="s">
        <v>2291</v>
      </c>
      <c r="B2808" s="51" t="s">
        <v>1434</v>
      </c>
      <c r="C2808" s="51" t="s">
        <v>365</v>
      </c>
      <c r="D2808" s="52">
        <v>2981</v>
      </c>
      <c r="E2808" s="52">
        <v>85690</v>
      </c>
      <c r="F2808" s="53">
        <v>8911.7000000000007</v>
      </c>
      <c r="G2808" s="54">
        <v>10.399929999999999</v>
      </c>
    </row>
    <row r="2809" spans="1:7">
      <c r="A2809" s="51" t="s">
        <v>2292</v>
      </c>
      <c r="B2809" s="51" t="s">
        <v>1434</v>
      </c>
      <c r="C2809" s="51" t="s">
        <v>365</v>
      </c>
      <c r="D2809" s="52">
        <v>3364</v>
      </c>
      <c r="E2809" s="52">
        <v>90565</v>
      </c>
      <c r="F2809" s="53">
        <v>10624</v>
      </c>
      <c r="G2809" s="54">
        <v>11.730801</v>
      </c>
    </row>
    <row r="2810" spans="1:7">
      <c r="A2810" s="51" t="s">
        <v>1471</v>
      </c>
      <c r="B2810" s="51" t="s">
        <v>1434</v>
      </c>
      <c r="C2810" s="51" t="s">
        <v>365</v>
      </c>
      <c r="D2810" s="52">
        <v>15038</v>
      </c>
      <c r="E2810" s="52">
        <v>523756</v>
      </c>
      <c r="F2810" s="53">
        <v>52872</v>
      </c>
      <c r="G2810" s="54">
        <v>10.094777000000001</v>
      </c>
    </row>
    <row r="2811" spans="1:7">
      <c r="A2811" s="51" t="s">
        <v>2293</v>
      </c>
      <c r="B2811" s="51" t="s">
        <v>1434</v>
      </c>
      <c r="C2811" s="51" t="s">
        <v>365</v>
      </c>
      <c r="D2811" s="52">
        <v>1657</v>
      </c>
      <c r="E2811" s="52">
        <v>38996</v>
      </c>
      <c r="F2811" s="53">
        <v>4059</v>
      </c>
      <c r="G2811" s="54">
        <v>10.408759999999999</v>
      </c>
    </row>
    <row r="2812" spans="1:7">
      <c r="A2812" s="51" t="s">
        <v>2294</v>
      </c>
      <c r="B2812" s="51" t="s">
        <v>1434</v>
      </c>
      <c r="C2812" s="51" t="s">
        <v>365</v>
      </c>
      <c r="D2812" s="52">
        <v>2778</v>
      </c>
      <c r="E2812" s="52">
        <v>45236</v>
      </c>
      <c r="F2812" s="53">
        <v>5982</v>
      </c>
      <c r="G2812" s="54">
        <v>13.223981</v>
      </c>
    </row>
    <row r="2813" spans="1:7">
      <c r="A2813" s="51" t="s">
        <v>2295</v>
      </c>
      <c r="B2813" s="51" t="s">
        <v>1434</v>
      </c>
      <c r="C2813" s="51" t="s">
        <v>365</v>
      </c>
      <c r="D2813" s="52">
        <v>1271</v>
      </c>
      <c r="E2813" s="52">
        <v>17539</v>
      </c>
      <c r="F2813" s="53">
        <v>2295.3000000000002</v>
      </c>
      <c r="G2813" s="54">
        <v>13.086835000000001</v>
      </c>
    </row>
    <row r="2814" spans="1:7">
      <c r="A2814" s="51" t="s">
        <v>2296</v>
      </c>
      <c r="B2814" s="51" t="s">
        <v>1434</v>
      </c>
      <c r="C2814" s="51" t="s">
        <v>365</v>
      </c>
      <c r="D2814" s="52">
        <v>3225</v>
      </c>
      <c r="E2814" s="52">
        <v>85242</v>
      </c>
      <c r="F2814" s="53">
        <v>9210</v>
      </c>
      <c r="G2814" s="54">
        <v>10.804532999999999</v>
      </c>
    </row>
    <row r="2815" spans="1:7">
      <c r="A2815" s="51" t="s">
        <v>2297</v>
      </c>
      <c r="B2815" s="51" t="s">
        <v>1434</v>
      </c>
      <c r="C2815" s="51" t="s">
        <v>365</v>
      </c>
      <c r="D2815" s="52">
        <v>4397</v>
      </c>
      <c r="E2815" s="52">
        <v>93232</v>
      </c>
      <c r="F2815" s="53">
        <v>12081</v>
      </c>
      <c r="G2815" s="54">
        <v>12.957997000000001</v>
      </c>
    </row>
    <row r="2816" spans="1:7">
      <c r="A2816" s="51" t="s">
        <v>2298</v>
      </c>
      <c r="B2816" s="51" t="s">
        <v>1434</v>
      </c>
      <c r="C2816" s="51" t="s">
        <v>365</v>
      </c>
      <c r="D2816" s="52">
        <v>3028</v>
      </c>
      <c r="E2816" s="52">
        <v>57605</v>
      </c>
      <c r="F2816" s="53">
        <v>5350.5</v>
      </c>
      <c r="G2816" s="54">
        <v>9.2882561999999993</v>
      </c>
    </row>
    <row r="2817" spans="1:7">
      <c r="A2817" s="51" t="s">
        <v>2299</v>
      </c>
      <c r="B2817" s="51" t="s">
        <v>1434</v>
      </c>
      <c r="C2817" s="51" t="s">
        <v>365</v>
      </c>
      <c r="D2817" s="52">
        <v>4499</v>
      </c>
      <c r="E2817" s="52">
        <v>106331</v>
      </c>
      <c r="F2817" s="53">
        <v>10881</v>
      </c>
      <c r="G2817" s="54">
        <v>10.233140000000001</v>
      </c>
    </row>
    <row r="2818" spans="1:7">
      <c r="A2818" s="51" t="s">
        <v>2300</v>
      </c>
      <c r="B2818" s="51" t="s">
        <v>1434</v>
      </c>
      <c r="C2818" s="51" t="s">
        <v>365</v>
      </c>
      <c r="D2818" s="52">
        <v>612</v>
      </c>
      <c r="E2818" s="52">
        <v>10975</v>
      </c>
      <c r="F2818" s="53">
        <v>1193</v>
      </c>
      <c r="G2818" s="54">
        <v>10.870158999999999</v>
      </c>
    </row>
    <row r="2819" spans="1:7">
      <c r="A2819" s="51" t="s">
        <v>2301</v>
      </c>
      <c r="B2819" s="51" t="s">
        <v>1434</v>
      </c>
      <c r="C2819" s="51" t="s">
        <v>365</v>
      </c>
      <c r="D2819" s="52">
        <v>3670</v>
      </c>
      <c r="E2819" s="52">
        <v>173357</v>
      </c>
      <c r="F2819" s="53">
        <v>15804.5</v>
      </c>
      <c r="G2819" s="54">
        <v>9.1167359999999995</v>
      </c>
    </row>
    <row r="2820" spans="1:7">
      <c r="A2820" s="51" t="s">
        <v>2302</v>
      </c>
      <c r="B2820" s="51" t="s">
        <v>1434</v>
      </c>
      <c r="C2820" s="51" t="s">
        <v>365</v>
      </c>
      <c r="D2820" s="52">
        <v>3299</v>
      </c>
      <c r="E2820" s="52">
        <v>80106</v>
      </c>
      <c r="F2820" s="53">
        <v>9280.6</v>
      </c>
      <c r="G2820" s="54">
        <v>11.585399000000001</v>
      </c>
    </row>
    <row r="2821" spans="1:7">
      <c r="A2821" s="51" t="s">
        <v>2303</v>
      </c>
      <c r="B2821" s="51" t="s">
        <v>1434</v>
      </c>
      <c r="C2821" s="51" t="s">
        <v>365</v>
      </c>
      <c r="D2821" s="52">
        <v>2030</v>
      </c>
      <c r="E2821" s="52">
        <v>42231</v>
      </c>
      <c r="F2821" s="53">
        <v>4298</v>
      </c>
      <c r="G2821" s="54">
        <v>10.177358</v>
      </c>
    </row>
    <row r="2822" spans="1:7">
      <c r="A2822" s="51" t="s">
        <v>2304</v>
      </c>
      <c r="B2822" s="51" t="s">
        <v>1434</v>
      </c>
      <c r="C2822" s="51" t="s">
        <v>365</v>
      </c>
      <c r="D2822" s="52">
        <v>5473</v>
      </c>
      <c r="E2822" s="52">
        <v>108521</v>
      </c>
      <c r="F2822" s="53">
        <v>11200</v>
      </c>
      <c r="G2822" s="54">
        <v>10.320582999999999</v>
      </c>
    </row>
    <row r="2823" spans="1:7">
      <c r="A2823" s="51" t="s">
        <v>1472</v>
      </c>
      <c r="B2823" s="51" t="s">
        <v>1434</v>
      </c>
      <c r="C2823" s="51" t="s">
        <v>365</v>
      </c>
      <c r="D2823" s="52">
        <v>106789</v>
      </c>
      <c r="E2823" s="52">
        <v>2586988</v>
      </c>
      <c r="F2823" s="53">
        <v>224236.5</v>
      </c>
      <c r="G2823" s="54">
        <v>8.6678601000000004</v>
      </c>
    </row>
    <row r="2824" spans="1:7">
      <c r="A2824" s="51" t="s">
        <v>2305</v>
      </c>
      <c r="B2824" s="51" t="s">
        <v>1434</v>
      </c>
      <c r="C2824" s="51" t="s">
        <v>365</v>
      </c>
      <c r="D2824" s="52">
        <v>2788</v>
      </c>
      <c r="E2824" s="52">
        <v>54101</v>
      </c>
      <c r="F2824" s="53">
        <v>6385.6</v>
      </c>
      <c r="G2824" s="54">
        <v>11.803108999999999</v>
      </c>
    </row>
    <row r="2825" spans="1:7">
      <c r="A2825" s="51" t="s">
        <v>2306</v>
      </c>
      <c r="B2825" s="51" t="s">
        <v>1434</v>
      </c>
      <c r="C2825" s="51" t="s">
        <v>365</v>
      </c>
      <c r="D2825" s="52">
        <v>1515</v>
      </c>
      <c r="E2825" s="52">
        <v>22995</v>
      </c>
      <c r="F2825" s="53">
        <v>2750</v>
      </c>
      <c r="G2825" s="54">
        <v>11.959122000000001</v>
      </c>
    </row>
    <row r="2826" spans="1:7">
      <c r="A2826" s="51" t="s">
        <v>2307</v>
      </c>
      <c r="B2826" s="51" t="s">
        <v>1434</v>
      </c>
      <c r="C2826" s="51" t="s">
        <v>365</v>
      </c>
      <c r="D2826" s="52">
        <v>661</v>
      </c>
      <c r="E2826" s="52">
        <v>8772</v>
      </c>
      <c r="F2826" s="53">
        <v>983.4</v>
      </c>
      <c r="G2826" s="54">
        <v>11.21067</v>
      </c>
    </row>
    <row r="2827" spans="1:7">
      <c r="A2827" s="51" t="s">
        <v>1473</v>
      </c>
      <c r="B2827" s="51" t="s">
        <v>1434</v>
      </c>
      <c r="C2827" s="51" t="s">
        <v>365</v>
      </c>
      <c r="D2827" s="52">
        <v>44382</v>
      </c>
      <c r="E2827" s="52">
        <v>1679325</v>
      </c>
      <c r="F2827" s="53">
        <v>122755.6</v>
      </c>
      <c r="G2827" s="54">
        <v>7.3098178999999996</v>
      </c>
    </row>
    <row r="2828" spans="1:7">
      <c r="A2828" s="51" t="s">
        <v>2308</v>
      </c>
      <c r="B2828" s="51" t="s">
        <v>1434</v>
      </c>
      <c r="C2828" s="51" t="s">
        <v>365</v>
      </c>
      <c r="D2828" s="52">
        <v>1020</v>
      </c>
      <c r="E2828" s="52">
        <v>19948</v>
      </c>
      <c r="F2828" s="53">
        <v>2426.8000000000002</v>
      </c>
      <c r="G2828" s="54">
        <v>12.165630999999999</v>
      </c>
    </row>
    <row r="2829" spans="1:7">
      <c r="A2829" s="51" t="s">
        <v>1474</v>
      </c>
      <c r="B2829" s="51" t="s">
        <v>1434</v>
      </c>
      <c r="C2829" s="51" t="s">
        <v>365</v>
      </c>
      <c r="D2829" s="52">
        <v>850161</v>
      </c>
      <c r="E2829" s="52">
        <v>22664813</v>
      </c>
      <c r="F2829" s="53">
        <v>2178620</v>
      </c>
      <c r="G2829" s="54">
        <v>9.6123449000000001</v>
      </c>
    </row>
    <row r="2830" spans="1:7">
      <c r="A2830" s="51" t="s">
        <v>1475</v>
      </c>
      <c r="B2830" s="51" t="s">
        <v>1434</v>
      </c>
      <c r="C2830" s="51" t="s">
        <v>365</v>
      </c>
      <c r="D2830" s="52">
        <v>24551</v>
      </c>
      <c r="E2830" s="52">
        <v>637568</v>
      </c>
      <c r="F2830" s="53">
        <v>68223</v>
      </c>
      <c r="G2830" s="54">
        <v>10.700506000000001</v>
      </c>
    </row>
    <row r="2831" spans="1:7">
      <c r="A2831" s="51" t="s">
        <v>2309</v>
      </c>
      <c r="B2831" s="51" t="s">
        <v>1434</v>
      </c>
      <c r="C2831" s="51" t="s">
        <v>365</v>
      </c>
      <c r="D2831" s="52">
        <v>1845</v>
      </c>
      <c r="E2831" s="52">
        <v>37687</v>
      </c>
      <c r="F2831" s="53">
        <v>1725.8</v>
      </c>
      <c r="G2831" s="54">
        <v>4.5792979000000003</v>
      </c>
    </row>
    <row r="2832" spans="1:7">
      <c r="A2832" s="51" t="s">
        <v>2310</v>
      </c>
      <c r="B2832" s="51" t="s">
        <v>1434</v>
      </c>
      <c r="C2832" s="51" t="s">
        <v>365</v>
      </c>
      <c r="D2832" s="52">
        <v>2551</v>
      </c>
      <c r="E2832" s="52">
        <v>61329</v>
      </c>
      <c r="F2832" s="53">
        <v>7486.7</v>
      </c>
      <c r="G2832" s="54">
        <v>12.207439000000001</v>
      </c>
    </row>
    <row r="2833" spans="1:7">
      <c r="A2833" s="51" t="s">
        <v>2311</v>
      </c>
      <c r="B2833" s="51" t="s">
        <v>1434</v>
      </c>
      <c r="C2833" s="51" t="s">
        <v>365</v>
      </c>
      <c r="D2833" s="52">
        <v>1835</v>
      </c>
      <c r="E2833" s="52">
        <v>63585</v>
      </c>
      <c r="F2833" s="53">
        <v>6789</v>
      </c>
      <c r="G2833" s="54">
        <v>10.677046000000001</v>
      </c>
    </row>
    <row r="2834" spans="1:7">
      <c r="A2834" s="51" t="s">
        <v>1476</v>
      </c>
      <c r="B2834" s="51" t="s">
        <v>1434</v>
      </c>
      <c r="C2834" s="51" t="s">
        <v>365</v>
      </c>
      <c r="D2834" s="52">
        <v>8545</v>
      </c>
      <c r="E2834" s="52">
        <v>320804</v>
      </c>
      <c r="F2834" s="53">
        <v>30346</v>
      </c>
      <c r="G2834" s="54">
        <v>9.4593583999999993</v>
      </c>
    </row>
    <row r="2835" spans="1:7">
      <c r="A2835" s="51" t="s">
        <v>2312</v>
      </c>
      <c r="B2835" s="51" t="s">
        <v>1434</v>
      </c>
      <c r="C2835" s="51" t="s">
        <v>365</v>
      </c>
      <c r="D2835" s="52">
        <v>1586</v>
      </c>
      <c r="E2835" s="52">
        <v>25615</v>
      </c>
      <c r="F2835" s="53">
        <v>3417.4</v>
      </c>
      <c r="G2835" s="54">
        <v>13.341402</v>
      </c>
    </row>
    <row r="2836" spans="1:7">
      <c r="A2836" s="51" t="s">
        <v>2313</v>
      </c>
      <c r="B2836" s="51" t="s">
        <v>1434</v>
      </c>
      <c r="C2836" s="51" t="s">
        <v>365</v>
      </c>
      <c r="D2836" s="52">
        <v>1371</v>
      </c>
      <c r="E2836" s="52">
        <v>41626</v>
      </c>
      <c r="F2836" s="53">
        <v>4232</v>
      </c>
      <c r="G2836" s="54">
        <v>10.166722999999999</v>
      </c>
    </row>
    <row r="2837" spans="1:7">
      <c r="A2837" s="51" t="s">
        <v>2314</v>
      </c>
      <c r="B2837" s="51" t="s">
        <v>1434</v>
      </c>
      <c r="C2837" s="51" t="s">
        <v>365</v>
      </c>
      <c r="D2837" s="52">
        <v>2221</v>
      </c>
      <c r="E2837" s="52">
        <v>38299</v>
      </c>
      <c r="F2837" s="53">
        <v>4959</v>
      </c>
      <c r="G2837" s="54">
        <v>12.948119</v>
      </c>
    </row>
    <row r="2838" spans="1:7">
      <c r="A2838" s="51" t="s">
        <v>2315</v>
      </c>
      <c r="B2838" s="51" t="s">
        <v>1434</v>
      </c>
      <c r="C2838" s="51" t="s">
        <v>365</v>
      </c>
      <c r="D2838" s="52">
        <v>2082</v>
      </c>
      <c r="E2838" s="52">
        <v>31959</v>
      </c>
      <c r="F2838" s="53">
        <v>3247.1</v>
      </c>
      <c r="G2838" s="54">
        <v>10.160204999999999</v>
      </c>
    </row>
    <row r="2839" spans="1:7">
      <c r="A2839" s="51" t="s">
        <v>2316</v>
      </c>
      <c r="B2839" s="51" t="s">
        <v>1434</v>
      </c>
      <c r="C2839" s="51" t="s">
        <v>365</v>
      </c>
      <c r="D2839" s="52">
        <v>1237</v>
      </c>
      <c r="E2839" s="52">
        <v>34746</v>
      </c>
      <c r="F2839" s="53">
        <v>3706.8</v>
      </c>
      <c r="G2839" s="54">
        <v>10.668278000000001</v>
      </c>
    </row>
    <row r="2840" spans="1:7">
      <c r="A2840" s="51" t="s">
        <v>2317</v>
      </c>
      <c r="B2840" s="51" t="s">
        <v>1434</v>
      </c>
      <c r="C2840" s="51" t="s">
        <v>365</v>
      </c>
      <c r="D2840" s="52">
        <v>2061</v>
      </c>
      <c r="E2840" s="52">
        <v>32230</v>
      </c>
      <c r="F2840" s="53">
        <v>3921</v>
      </c>
      <c r="G2840" s="54">
        <v>12.165684000000001</v>
      </c>
    </row>
    <row r="2841" spans="1:7">
      <c r="A2841" s="51" t="s">
        <v>2318</v>
      </c>
      <c r="B2841" s="51" t="s">
        <v>1434</v>
      </c>
      <c r="C2841" s="51" t="s">
        <v>365</v>
      </c>
      <c r="D2841" s="52">
        <v>2984</v>
      </c>
      <c r="E2841" s="52">
        <v>77123</v>
      </c>
      <c r="F2841" s="53">
        <v>8340</v>
      </c>
      <c r="G2841" s="54">
        <v>10.813895</v>
      </c>
    </row>
    <row r="2842" spans="1:7">
      <c r="A2842" s="51" t="s">
        <v>1477</v>
      </c>
      <c r="B2842" s="51" t="s">
        <v>1434</v>
      </c>
      <c r="C2842" s="51" t="s">
        <v>2269</v>
      </c>
      <c r="D2842" s="52">
        <v>2774</v>
      </c>
      <c r="E2842" s="52">
        <v>29683</v>
      </c>
      <c r="F2842" s="53">
        <v>3463</v>
      </c>
      <c r="G2842" s="54">
        <v>11.666611</v>
      </c>
    </row>
    <row r="2843" spans="1:7">
      <c r="A2843" s="51" t="s">
        <v>2319</v>
      </c>
      <c r="B2843" s="51" t="s">
        <v>1434</v>
      </c>
      <c r="C2843" s="51" t="s">
        <v>363</v>
      </c>
      <c r="D2843" s="52">
        <v>8780</v>
      </c>
      <c r="E2843" s="52">
        <v>165029</v>
      </c>
      <c r="F2843" s="53">
        <v>13411.8</v>
      </c>
      <c r="G2843" s="54">
        <v>8.1269352999999995</v>
      </c>
    </row>
    <row r="2844" spans="1:7">
      <c r="A2844" s="51" t="s">
        <v>1478</v>
      </c>
      <c r="B2844" s="51" t="s">
        <v>1434</v>
      </c>
      <c r="C2844" s="51" t="s">
        <v>363</v>
      </c>
      <c r="D2844" s="52">
        <v>17232</v>
      </c>
      <c r="E2844" s="52">
        <v>306899</v>
      </c>
      <c r="F2844" s="53">
        <v>29689</v>
      </c>
      <c r="G2844" s="54">
        <v>9.6738666000000002</v>
      </c>
    </row>
    <row r="2845" spans="1:7">
      <c r="A2845" s="51" t="s">
        <v>1479</v>
      </c>
      <c r="B2845" s="51" t="s">
        <v>1434</v>
      </c>
      <c r="C2845" s="51" t="s">
        <v>363</v>
      </c>
      <c r="D2845" s="52">
        <v>15030</v>
      </c>
      <c r="E2845" s="52">
        <v>443646</v>
      </c>
      <c r="F2845" s="53">
        <v>38581.300000000003</v>
      </c>
      <c r="G2845" s="54">
        <v>8.6964155999999999</v>
      </c>
    </row>
    <row r="2846" spans="1:7">
      <c r="A2846" s="51" t="s">
        <v>1480</v>
      </c>
      <c r="B2846" s="51" t="s">
        <v>1434</v>
      </c>
      <c r="C2846" s="51" t="s">
        <v>2269</v>
      </c>
      <c r="D2846" s="52">
        <v>3</v>
      </c>
      <c r="E2846" s="52">
        <v>215672</v>
      </c>
      <c r="F2846" s="53">
        <v>11953.6</v>
      </c>
      <c r="G2846" s="54">
        <v>5.5424904000000002</v>
      </c>
    </row>
    <row r="2847" spans="1:7">
      <c r="A2847" s="51" t="s">
        <v>1481</v>
      </c>
      <c r="B2847" s="51" t="s">
        <v>1434</v>
      </c>
      <c r="C2847" s="51" t="s">
        <v>2269</v>
      </c>
      <c r="D2847" s="52">
        <v>42080</v>
      </c>
      <c r="E2847" s="52">
        <v>419523</v>
      </c>
      <c r="F2847" s="53">
        <v>44823</v>
      </c>
      <c r="G2847" s="54">
        <v>10.684277</v>
      </c>
    </row>
    <row r="2848" spans="1:7">
      <c r="A2848" s="51" t="s">
        <v>1482</v>
      </c>
      <c r="B2848" s="51" t="s">
        <v>1434</v>
      </c>
      <c r="C2848" s="51" t="s">
        <v>2269</v>
      </c>
      <c r="D2848" s="52">
        <v>193316</v>
      </c>
      <c r="E2848" s="52">
        <v>13004147</v>
      </c>
      <c r="F2848" s="53">
        <v>982492.1</v>
      </c>
      <c r="G2848" s="54">
        <v>7.5552213999999998</v>
      </c>
    </row>
    <row r="2849" spans="1:7">
      <c r="A2849" s="51" t="s">
        <v>1483</v>
      </c>
      <c r="B2849" s="51" t="s">
        <v>1434</v>
      </c>
      <c r="C2849" s="51" t="s">
        <v>363</v>
      </c>
      <c r="D2849" s="52">
        <v>16589</v>
      </c>
      <c r="E2849" s="52">
        <v>483327</v>
      </c>
      <c r="F2849" s="53">
        <v>43330.2</v>
      </c>
      <c r="G2849" s="54">
        <v>8.9649864000000008</v>
      </c>
    </row>
    <row r="2850" spans="1:7">
      <c r="A2850" s="51" t="s">
        <v>1484</v>
      </c>
      <c r="B2850" s="51" t="s">
        <v>1434</v>
      </c>
      <c r="C2850" s="51" t="s">
        <v>363</v>
      </c>
      <c r="D2850" s="52">
        <v>14632</v>
      </c>
      <c r="E2850" s="52">
        <v>691813</v>
      </c>
      <c r="F2850" s="53">
        <v>47781.1</v>
      </c>
      <c r="G2850" s="54">
        <v>6.9066495999999997</v>
      </c>
    </row>
    <row r="2851" spans="1:7">
      <c r="A2851" s="51" t="s">
        <v>1485</v>
      </c>
      <c r="B2851" s="51" t="s">
        <v>1434</v>
      </c>
      <c r="C2851" s="51" t="s">
        <v>363</v>
      </c>
      <c r="D2851" s="52">
        <v>42918</v>
      </c>
      <c r="E2851" s="52">
        <v>796745</v>
      </c>
      <c r="F2851" s="53">
        <v>77827</v>
      </c>
      <c r="G2851" s="54">
        <v>9.7681190000000004</v>
      </c>
    </row>
    <row r="2852" spans="1:7">
      <c r="A2852" s="51" t="s">
        <v>1486</v>
      </c>
      <c r="B2852" s="51" t="s">
        <v>1434</v>
      </c>
      <c r="C2852" s="51" t="s">
        <v>363</v>
      </c>
      <c r="D2852" s="52">
        <v>249175</v>
      </c>
      <c r="E2852" s="52">
        <v>5467725</v>
      </c>
      <c r="F2852" s="53">
        <v>537342.5</v>
      </c>
      <c r="G2852" s="54">
        <v>9.8275334000000001</v>
      </c>
    </row>
    <row r="2853" spans="1:7">
      <c r="A2853" s="51" t="s">
        <v>1487</v>
      </c>
      <c r="B2853" s="51" t="s">
        <v>1434</v>
      </c>
      <c r="C2853" s="51" t="s">
        <v>2269</v>
      </c>
      <c r="D2853" s="52">
        <v>71069</v>
      </c>
      <c r="E2853" s="52">
        <v>12241571</v>
      </c>
      <c r="F2853" s="53">
        <v>855992.9</v>
      </c>
      <c r="G2853" s="54">
        <v>6.9925085999999999</v>
      </c>
    </row>
    <row r="2854" spans="1:7">
      <c r="A2854" s="51" t="s">
        <v>1488</v>
      </c>
      <c r="B2854" s="51" t="s">
        <v>1434</v>
      </c>
      <c r="C2854" s="51" t="s">
        <v>2269</v>
      </c>
      <c r="D2854" s="52">
        <v>622102</v>
      </c>
      <c r="E2854" s="52">
        <v>8119152</v>
      </c>
      <c r="F2854" s="53">
        <v>1041293.8</v>
      </c>
      <c r="G2854" s="54">
        <v>12.825155000000001</v>
      </c>
    </row>
    <row r="2855" spans="1:7">
      <c r="A2855" s="51" t="s">
        <v>2320</v>
      </c>
      <c r="B2855" s="51" t="s">
        <v>1434</v>
      </c>
      <c r="C2855" s="51" t="s">
        <v>2269</v>
      </c>
      <c r="D2855" s="52">
        <v>4</v>
      </c>
      <c r="E2855" s="52">
        <v>116</v>
      </c>
      <c r="F2855" s="53">
        <v>5.8</v>
      </c>
      <c r="G2855" s="54">
        <v>5</v>
      </c>
    </row>
    <row r="2856" spans="1:7">
      <c r="A2856" s="51" t="s">
        <v>1489</v>
      </c>
      <c r="B2856" s="51" t="s">
        <v>1434</v>
      </c>
      <c r="C2856" s="51" t="s">
        <v>2269</v>
      </c>
      <c r="D2856" s="52">
        <v>100</v>
      </c>
      <c r="E2856" s="52">
        <v>20562714</v>
      </c>
      <c r="F2856" s="53">
        <v>938087.2</v>
      </c>
      <c r="G2856" s="54">
        <v>4.5620786999999998</v>
      </c>
    </row>
    <row r="2857" spans="1:7">
      <c r="A2857" s="51" t="s">
        <v>1490</v>
      </c>
      <c r="B2857" s="51" t="s">
        <v>1434</v>
      </c>
      <c r="C2857" s="51" t="s">
        <v>2269</v>
      </c>
      <c r="D2857" s="52">
        <v>11704</v>
      </c>
      <c r="E2857" s="52">
        <v>11734904</v>
      </c>
      <c r="F2857" s="53">
        <v>797637.1</v>
      </c>
      <c r="G2857" s="54">
        <v>6.7971336000000004</v>
      </c>
    </row>
    <row r="2858" spans="1:7">
      <c r="A2858" s="51" t="s">
        <v>1491</v>
      </c>
      <c r="B2858" s="51" t="s">
        <v>1434</v>
      </c>
      <c r="C2858" s="51" t="s">
        <v>2269</v>
      </c>
      <c r="D2858" s="52">
        <v>29594</v>
      </c>
      <c r="E2858" s="52">
        <v>618505</v>
      </c>
      <c r="F2858" s="53">
        <v>59360</v>
      </c>
      <c r="G2858" s="54">
        <v>9.5973354999999998</v>
      </c>
    </row>
    <row r="2859" spans="1:7">
      <c r="A2859" s="51" t="s">
        <v>1167</v>
      </c>
      <c r="B2859" s="51" t="s">
        <v>1434</v>
      </c>
      <c r="C2859" s="51" t="s">
        <v>360</v>
      </c>
      <c r="D2859" s="52">
        <v>328756</v>
      </c>
      <c r="E2859" s="52">
        <v>6330716</v>
      </c>
      <c r="F2859" s="53">
        <v>591100</v>
      </c>
      <c r="G2859" s="54">
        <v>9.3370165000000007</v>
      </c>
    </row>
    <row r="2860" spans="1:7">
      <c r="A2860" s="51" t="s">
        <v>1492</v>
      </c>
      <c r="B2860" s="51" t="s">
        <v>1434</v>
      </c>
      <c r="C2860" s="51" t="s">
        <v>2269</v>
      </c>
      <c r="D2860" s="52">
        <v>29</v>
      </c>
      <c r="E2860" s="52">
        <v>3910</v>
      </c>
      <c r="F2860" s="53">
        <v>124.4</v>
      </c>
      <c r="G2860" s="54">
        <v>3.1815856999999999</v>
      </c>
    </row>
    <row r="2861" spans="1:7">
      <c r="A2861" s="51" t="s">
        <v>1493</v>
      </c>
      <c r="B2861" s="51" t="s">
        <v>1434</v>
      </c>
      <c r="C2861" s="51" t="s">
        <v>360</v>
      </c>
      <c r="D2861" s="52">
        <v>459190</v>
      </c>
      <c r="E2861" s="52">
        <v>19008103</v>
      </c>
      <c r="F2861" s="53">
        <v>1306691.3999999999</v>
      </c>
      <c r="G2861" s="54">
        <v>6.8743914000000004</v>
      </c>
    </row>
    <row r="2862" spans="1:7">
      <c r="A2862" s="51" t="s">
        <v>1494</v>
      </c>
      <c r="B2862" s="51" t="s">
        <v>1434</v>
      </c>
      <c r="C2862" s="51" t="s">
        <v>2269</v>
      </c>
      <c r="D2862" s="52">
        <v>84876</v>
      </c>
      <c r="E2862" s="52">
        <v>2214435</v>
      </c>
      <c r="F2862" s="53">
        <v>239832</v>
      </c>
      <c r="G2862" s="54">
        <v>10.830392</v>
      </c>
    </row>
    <row r="2863" spans="1:7">
      <c r="A2863" s="51" t="s">
        <v>1495</v>
      </c>
      <c r="B2863" s="51" t="s">
        <v>1434</v>
      </c>
      <c r="C2863" s="51" t="s">
        <v>2269</v>
      </c>
      <c r="D2863" s="52">
        <v>24</v>
      </c>
      <c r="E2863" s="52">
        <v>122</v>
      </c>
      <c r="F2863" s="53">
        <v>9.9</v>
      </c>
      <c r="G2863" s="54">
        <v>8.1147541000000007</v>
      </c>
    </row>
    <row r="2864" spans="1:7">
      <c r="A2864" s="51" t="s">
        <v>2321</v>
      </c>
      <c r="B2864" s="51" t="s">
        <v>1434</v>
      </c>
      <c r="C2864" s="51" t="s">
        <v>363</v>
      </c>
      <c r="D2864" s="52">
        <v>10474</v>
      </c>
      <c r="E2864" s="52">
        <v>162408</v>
      </c>
      <c r="F2864" s="53">
        <v>21597</v>
      </c>
      <c r="G2864" s="54">
        <v>13.29799</v>
      </c>
    </row>
    <row r="2865" spans="1:7">
      <c r="A2865" s="51" t="s">
        <v>1496</v>
      </c>
      <c r="B2865" s="51" t="s">
        <v>1434</v>
      </c>
      <c r="C2865" s="51" t="s">
        <v>363</v>
      </c>
      <c r="D2865" s="52">
        <v>68331</v>
      </c>
      <c r="E2865" s="52">
        <v>1317307</v>
      </c>
      <c r="F2865" s="53">
        <v>141535</v>
      </c>
      <c r="G2865" s="54">
        <v>10.744268</v>
      </c>
    </row>
    <row r="2866" spans="1:7">
      <c r="A2866" s="51" t="s">
        <v>1497</v>
      </c>
      <c r="B2866" s="51" t="s">
        <v>1434</v>
      </c>
      <c r="C2866" s="51" t="s">
        <v>363</v>
      </c>
      <c r="D2866" s="52">
        <v>14993</v>
      </c>
      <c r="E2866" s="52">
        <v>312921</v>
      </c>
      <c r="F2866" s="53">
        <v>36142</v>
      </c>
      <c r="G2866" s="54">
        <v>11.54988</v>
      </c>
    </row>
    <row r="2867" spans="1:7">
      <c r="A2867" s="51" t="s">
        <v>2322</v>
      </c>
      <c r="B2867" s="51" t="s">
        <v>1434</v>
      </c>
      <c r="C2867" s="51" t="s">
        <v>363</v>
      </c>
      <c r="D2867" s="52">
        <v>6116</v>
      </c>
      <c r="E2867" s="52">
        <v>117721</v>
      </c>
      <c r="F2867" s="53">
        <v>11898</v>
      </c>
      <c r="G2867" s="54">
        <v>10.106947999999999</v>
      </c>
    </row>
    <row r="2868" spans="1:7">
      <c r="A2868" s="51" t="s">
        <v>1498</v>
      </c>
      <c r="B2868" s="51" t="s">
        <v>1434</v>
      </c>
      <c r="C2868" s="51" t="s">
        <v>2269</v>
      </c>
      <c r="D2868" s="52">
        <v>255</v>
      </c>
      <c r="E2868" s="52">
        <v>136418</v>
      </c>
      <c r="F2868" s="53">
        <v>10621</v>
      </c>
      <c r="G2868" s="54">
        <v>7.7856294999999998</v>
      </c>
    </row>
    <row r="2869" spans="1:7">
      <c r="A2869" s="51" t="s">
        <v>1499</v>
      </c>
      <c r="B2869" s="51" t="s">
        <v>1434</v>
      </c>
      <c r="C2869" s="51" t="s">
        <v>2269</v>
      </c>
      <c r="D2869" s="52">
        <v>72931</v>
      </c>
      <c r="E2869" s="52">
        <v>1222260</v>
      </c>
      <c r="F2869" s="53">
        <v>140043.20000000001</v>
      </c>
      <c r="G2869" s="54">
        <v>11.457725999999999</v>
      </c>
    </row>
    <row r="2870" spans="1:7">
      <c r="A2870" s="51" t="s">
        <v>1500</v>
      </c>
      <c r="B2870" s="51" t="s">
        <v>1434</v>
      </c>
      <c r="C2870" s="51" t="s">
        <v>363</v>
      </c>
      <c r="D2870" s="52">
        <v>57815</v>
      </c>
      <c r="E2870" s="52">
        <v>1068408</v>
      </c>
      <c r="F2870" s="53">
        <v>133795</v>
      </c>
      <c r="G2870" s="54">
        <v>12.522838</v>
      </c>
    </row>
    <row r="2871" spans="1:7">
      <c r="A2871" s="51" t="s">
        <v>1501</v>
      </c>
      <c r="B2871" s="51" t="s">
        <v>1434</v>
      </c>
      <c r="C2871" s="51" t="s">
        <v>2269</v>
      </c>
      <c r="D2871" s="52">
        <v>375779</v>
      </c>
      <c r="E2871" s="52">
        <v>6450721</v>
      </c>
      <c r="F2871" s="53">
        <v>739619.1</v>
      </c>
      <c r="G2871" s="54">
        <v>11.465681</v>
      </c>
    </row>
    <row r="2872" spans="1:7">
      <c r="A2872" s="51" t="s">
        <v>1502</v>
      </c>
      <c r="B2872" s="51" t="s">
        <v>1434</v>
      </c>
      <c r="C2872" s="51" t="s">
        <v>363</v>
      </c>
      <c r="D2872" s="52">
        <v>5418</v>
      </c>
      <c r="E2872" s="52">
        <v>214440</v>
      </c>
      <c r="F2872" s="53">
        <v>19675</v>
      </c>
      <c r="G2872" s="54">
        <v>9.1750606000000001</v>
      </c>
    </row>
    <row r="2873" spans="1:7">
      <c r="A2873" s="51" t="s">
        <v>1503</v>
      </c>
      <c r="B2873" s="51" t="s">
        <v>1434</v>
      </c>
      <c r="C2873" s="51" t="s">
        <v>2269</v>
      </c>
      <c r="D2873" s="52">
        <v>915</v>
      </c>
      <c r="E2873" s="52">
        <v>16716</v>
      </c>
      <c r="F2873" s="53">
        <v>1502.8</v>
      </c>
      <c r="G2873" s="54">
        <v>8.9901890000000009</v>
      </c>
    </row>
    <row r="2874" spans="1:7">
      <c r="A2874" s="51" t="s">
        <v>1504</v>
      </c>
      <c r="B2874" s="51" t="s">
        <v>1434</v>
      </c>
      <c r="C2874" s="51" t="s">
        <v>2269</v>
      </c>
      <c r="D2874" s="52">
        <v>23297</v>
      </c>
      <c r="E2874" s="52">
        <v>347484</v>
      </c>
      <c r="F2874" s="53">
        <v>41698</v>
      </c>
      <c r="G2874" s="54">
        <v>11.999976999999999</v>
      </c>
    </row>
    <row r="2875" spans="1:7">
      <c r="A2875" s="51" t="s">
        <v>1505</v>
      </c>
      <c r="B2875" s="51" t="s">
        <v>1434</v>
      </c>
      <c r="C2875" s="51" t="s">
        <v>363</v>
      </c>
      <c r="D2875" s="52">
        <v>86393</v>
      </c>
      <c r="E2875" s="52">
        <v>2666252</v>
      </c>
      <c r="F2875" s="53">
        <v>206259.9</v>
      </c>
      <c r="G2875" s="54">
        <v>7.7359492000000003</v>
      </c>
    </row>
    <row r="2876" spans="1:7">
      <c r="A2876" s="51" t="s">
        <v>1506</v>
      </c>
      <c r="B2876" s="51" t="s">
        <v>1434</v>
      </c>
      <c r="C2876" s="51" t="s">
        <v>363</v>
      </c>
      <c r="D2876" s="52">
        <v>29380</v>
      </c>
      <c r="E2876" s="52">
        <v>591343</v>
      </c>
      <c r="F2876" s="53">
        <v>61498</v>
      </c>
      <c r="G2876" s="54">
        <v>10.399717000000001</v>
      </c>
    </row>
    <row r="2877" spans="1:7">
      <c r="A2877" s="51" t="s">
        <v>1507</v>
      </c>
      <c r="B2877" s="51" t="s">
        <v>1434</v>
      </c>
      <c r="C2877" s="51" t="s">
        <v>363</v>
      </c>
      <c r="D2877" s="52">
        <v>18376</v>
      </c>
      <c r="E2877" s="52">
        <v>243058</v>
      </c>
      <c r="F2877" s="53">
        <v>26435.8</v>
      </c>
      <c r="G2877" s="54">
        <v>10.876334</v>
      </c>
    </row>
    <row r="2878" spans="1:7">
      <c r="A2878" s="51" t="s">
        <v>1508</v>
      </c>
      <c r="B2878" s="51" t="s">
        <v>1434</v>
      </c>
      <c r="C2878" s="51" t="s">
        <v>363</v>
      </c>
      <c r="D2878" s="52">
        <v>22155</v>
      </c>
      <c r="E2878" s="52">
        <v>474367</v>
      </c>
      <c r="F2878" s="53">
        <v>42418</v>
      </c>
      <c r="G2878" s="54">
        <v>8.9420216999999997</v>
      </c>
    </row>
    <row r="2879" spans="1:7">
      <c r="A2879" s="51" t="s">
        <v>1509</v>
      </c>
      <c r="B2879" s="51" t="s">
        <v>1434</v>
      </c>
      <c r="C2879" s="51" t="s">
        <v>2269</v>
      </c>
      <c r="D2879" s="52">
        <v>3225</v>
      </c>
      <c r="E2879" s="52">
        <v>74019</v>
      </c>
      <c r="F2879" s="53">
        <v>4488.7</v>
      </c>
      <c r="G2879" s="54">
        <v>6.0642538000000004</v>
      </c>
    </row>
    <row r="2880" spans="1:7">
      <c r="A2880" s="51" t="s">
        <v>1510</v>
      </c>
      <c r="B2880" s="51" t="s">
        <v>1434</v>
      </c>
      <c r="C2880" s="51" t="s">
        <v>363</v>
      </c>
      <c r="D2880" s="52">
        <v>21733</v>
      </c>
      <c r="E2880" s="52">
        <v>421792</v>
      </c>
      <c r="F2880" s="53">
        <v>40403</v>
      </c>
      <c r="G2880" s="54">
        <v>9.5788919999999997</v>
      </c>
    </row>
    <row r="2881" spans="1:7">
      <c r="A2881" s="51" t="s">
        <v>1511</v>
      </c>
      <c r="B2881" s="51" t="s">
        <v>1434</v>
      </c>
      <c r="C2881" s="51" t="s">
        <v>2269</v>
      </c>
      <c r="D2881" s="52">
        <v>41179</v>
      </c>
      <c r="E2881" s="52">
        <v>4228073</v>
      </c>
      <c r="F2881" s="53">
        <v>353408.3</v>
      </c>
      <c r="G2881" s="54">
        <v>8.3586139999999993</v>
      </c>
    </row>
    <row r="2882" spans="1:7">
      <c r="A2882" s="51" t="s">
        <v>1512</v>
      </c>
      <c r="B2882" s="51" t="s">
        <v>1434</v>
      </c>
      <c r="C2882" s="51" t="s">
        <v>2269</v>
      </c>
      <c r="D2882" s="52">
        <v>14</v>
      </c>
      <c r="E2882" s="52">
        <v>4</v>
      </c>
      <c r="F2882" s="53">
        <v>0.4</v>
      </c>
      <c r="G2882" s="54">
        <v>10</v>
      </c>
    </row>
    <row r="2883" spans="1:7">
      <c r="A2883" s="51" t="s">
        <v>1513</v>
      </c>
      <c r="B2883" s="51" t="s">
        <v>1434</v>
      </c>
      <c r="C2883" s="51" t="s">
        <v>2269</v>
      </c>
      <c r="D2883" s="52">
        <v>30395</v>
      </c>
      <c r="E2883" s="52">
        <v>385165</v>
      </c>
      <c r="F2883" s="53">
        <v>40900.699999999997</v>
      </c>
      <c r="G2883" s="54">
        <v>10.619007</v>
      </c>
    </row>
    <row r="2884" spans="1:7">
      <c r="A2884" s="51" t="s">
        <v>1514</v>
      </c>
      <c r="B2884" s="51" t="s">
        <v>1434</v>
      </c>
      <c r="C2884" s="51" t="s">
        <v>2269</v>
      </c>
      <c r="D2884" s="52">
        <v>37224</v>
      </c>
      <c r="E2884" s="52">
        <v>486473</v>
      </c>
      <c r="F2884" s="53">
        <v>48981.4</v>
      </c>
      <c r="G2884" s="54">
        <v>10.068678</v>
      </c>
    </row>
    <row r="2885" spans="1:7">
      <c r="A2885" s="51" t="s">
        <v>2323</v>
      </c>
      <c r="B2885" s="51" t="s">
        <v>1434</v>
      </c>
      <c r="C2885" s="51" t="s">
        <v>363</v>
      </c>
      <c r="D2885" s="52">
        <v>5922</v>
      </c>
      <c r="E2885" s="52">
        <v>92631</v>
      </c>
      <c r="F2885" s="53">
        <v>9601</v>
      </c>
      <c r="G2885" s="54">
        <v>10.364781000000001</v>
      </c>
    </row>
    <row r="2886" spans="1:7">
      <c r="A2886" s="51" t="s">
        <v>1515</v>
      </c>
      <c r="B2886" s="51" t="s">
        <v>1434</v>
      </c>
      <c r="C2886" s="51" t="s">
        <v>363</v>
      </c>
      <c r="D2886" s="52">
        <v>16322</v>
      </c>
      <c r="E2886" s="52">
        <v>755306</v>
      </c>
      <c r="F2886" s="53">
        <v>53296</v>
      </c>
      <c r="G2886" s="54">
        <v>7.0562129999999996</v>
      </c>
    </row>
    <row r="2887" spans="1:7">
      <c r="A2887" s="51" t="s">
        <v>1516</v>
      </c>
      <c r="B2887" s="51" t="s">
        <v>1434</v>
      </c>
      <c r="C2887" s="51" t="s">
        <v>363</v>
      </c>
      <c r="D2887" s="52">
        <v>22888</v>
      </c>
      <c r="E2887" s="52">
        <v>477531</v>
      </c>
      <c r="F2887" s="53">
        <v>49690</v>
      </c>
      <c r="G2887" s="54">
        <v>10.405607</v>
      </c>
    </row>
    <row r="2888" spans="1:7">
      <c r="A2888" s="51" t="s">
        <v>1517</v>
      </c>
      <c r="B2888" s="51" t="s">
        <v>1434</v>
      </c>
      <c r="C2888" s="51" t="s">
        <v>2269</v>
      </c>
      <c r="D2888" s="52">
        <v>236375</v>
      </c>
      <c r="E2888" s="52">
        <v>3604323</v>
      </c>
      <c r="F2888" s="53">
        <v>457872.1</v>
      </c>
      <c r="G2888" s="54">
        <v>12.703415</v>
      </c>
    </row>
    <row r="2889" spans="1:7">
      <c r="A2889" s="51" t="s">
        <v>1518</v>
      </c>
      <c r="B2889" s="51" t="s">
        <v>1434</v>
      </c>
      <c r="C2889" s="51" t="s">
        <v>363</v>
      </c>
      <c r="D2889" s="52">
        <v>20749</v>
      </c>
      <c r="E2889" s="52">
        <v>1192270</v>
      </c>
      <c r="F2889" s="53">
        <v>96739</v>
      </c>
      <c r="G2889" s="54">
        <v>8.1138501000000005</v>
      </c>
    </row>
    <row r="2890" spans="1:7">
      <c r="A2890" s="51" t="s">
        <v>1519</v>
      </c>
      <c r="B2890" s="51" t="s">
        <v>1434</v>
      </c>
      <c r="C2890" s="51" t="s">
        <v>365</v>
      </c>
      <c r="D2890" s="52">
        <v>22994</v>
      </c>
      <c r="E2890" s="52">
        <v>504939</v>
      </c>
      <c r="F2890" s="53">
        <v>41016.6</v>
      </c>
      <c r="G2890" s="54">
        <v>8.1230802000000004</v>
      </c>
    </row>
    <row r="2891" spans="1:7">
      <c r="A2891" s="51" t="s">
        <v>2324</v>
      </c>
      <c r="B2891" s="51" t="s">
        <v>1434</v>
      </c>
      <c r="C2891" s="51" t="s">
        <v>365</v>
      </c>
      <c r="D2891" s="52">
        <v>1073</v>
      </c>
      <c r="E2891" s="52">
        <v>20582</v>
      </c>
      <c r="F2891" s="53">
        <v>2265.5</v>
      </c>
      <c r="G2891" s="54">
        <v>11.007191000000001</v>
      </c>
    </row>
    <row r="2892" spans="1:7">
      <c r="A2892" s="51" t="s">
        <v>1520</v>
      </c>
      <c r="B2892" s="51" t="s">
        <v>1434</v>
      </c>
      <c r="C2892" s="51" t="s">
        <v>363</v>
      </c>
      <c r="D2892" s="52">
        <v>12685</v>
      </c>
      <c r="E2892" s="52">
        <v>229523</v>
      </c>
      <c r="F2892" s="53">
        <v>23910</v>
      </c>
      <c r="G2892" s="54">
        <v>10.417256999999999</v>
      </c>
    </row>
    <row r="2893" spans="1:7">
      <c r="A2893" s="51" t="s">
        <v>1521</v>
      </c>
      <c r="B2893" s="51" t="s">
        <v>1434</v>
      </c>
      <c r="C2893" s="51" t="s">
        <v>363</v>
      </c>
      <c r="D2893" s="52">
        <v>11367</v>
      </c>
      <c r="E2893" s="52">
        <v>316302</v>
      </c>
      <c r="F2893" s="53">
        <v>27940</v>
      </c>
      <c r="G2893" s="54">
        <v>8.8333302000000007</v>
      </c>
    </row>
    <row r="2894" spans="1:7">
      <c r="A2894" s="51" t="s">
        <v>1171</v>
      </c>
      <c r="B2894" s="51" t="s">
        <v>1434</v>
      </c>
      <c r="C2894" s="51" t="s">
        <v>363</v>
      </c>
      <c r="D2894" s="52">
        <v>5147</v>
      </c>
      <c r="E2894" s="52">
        <v>644496</v>
      </c>
      <c r="F2894" s="53">
        <v>44705</v>
      </c>
      <c r="G2894" s="54">
        <v>6.9364277999999997</v>
      </c>
    </row>
    <row r="2895" spans="1:7">
      <c r="A2895" s="51" t="s">
        <v>1522</v>
      </c>
      <c r="B2895" s="51" t="s">
        <v>1434</v>
      </c>
      <c r="C2895" s="51" t="s">
        <v>2269</v>
      </c>
      <c r="D2895" s="52">
        <v>14175</v>
      </c>
      <c r="E2895" s="52">
        <v>503317</v>
      </c>
      <c r="F2895" s="53">
        <v>50271</v>
      </c>
      <c r="G2895" s="54">
        <v>9.98794</v>
      </c>
    </row>
    <row r="2896" spans="1:7">
      <c r="A2896" s="51" t="s">
        <v>2325</v>
      </c>
      <c r="B2896" s="51" t="s">
        <v>1434</v>
      </c>
      <c r="C2896" s="51" t="s">
        <v>2269</v>
      </c>
      <c r="D2896" s="52">
        <v>20831</v>
      </c>
      <c r="E2896" s="52">
        <v>160847</v>
      </c>
      <c r="F2896" s="53">
        <v>14096.5</v>
      </c>
      <c r="G2896" s="54">
        <v>8.7639185000000008</v>
      </c>
    </row>
    <row r="2897" spans="1:7">
      <c r="A2897" s="51" t="s">
        <v>1523</v>
      </c>
      <c r="B2897" s="51" t="s">
        <v>1434</v>
      </c>
      <c r="C2897" s="51" t="s">
        <v>363</v>
      </c>
      <c r="D2897" s="52">
        <v>9323</v>
      </c>
      <c r="E2897" s="52">
        <v>239021</v>
      </c>
      <c r="F2897" s="53">
        <v>26084.9</v>
      </c>
      <c r="G2897" s="54">
        <v>10.913225000000001</v>
      </c>
    </row>
    <row r="2898" spans="1:7">
      <c r="A2898" s="51" t="s">
        <v>1524</v>
      </c>
      <c r="B2898" s="51" t="s">
        <v>1434</v>
      </c>
      <c r="C2898" s="51" t="s">
        <v>363</v>
      </c>
      <c r="D2898" s="52">
        <v>22900</v>
      </c>
      <c r="E2898" s="52">
        <v>731682</v>
      </c>
      <c r="F2898" s="53">
        <v>66174</v>
      </c>
      <c r="G2898" s="54">
        <v>9.0440929000000008</v>
      </c>
    </row>
    <row r="2899" spans="1:7">
      <c r="A2899" s="51" t="s">
        <v>1525</v>
      </c>
      <c r="B2899" s="51" t="s">
        <v>1434</v>
      </c>
      <c r="C2899" s="51" t="s">
        <v>2269</v>
      </c>
      <c r="D2899" s="52">
        <v>13185</v>
      </c>
      <c r="E2899" s="52">
        <v>9973794</v>
      </c>
      <c r="F2899" s="53">
        <v>600004.69999999995</v>
      </c>
      <c r="G2899" s="54">
        <v>6.0158120000000004</v>
      </c>
    </row>
    <row r="2900" spans="1:7">
      <c r="A2900" s="51" t="s">
        <v>1526</v>
      </c>
      <c r="B2900" s="51" t="s">
        <v>1434</v>
      </c>
      <c r="C2900" s="51" t="s">
        <v>363</v>
      </c>
      <c r="D2900" s="52">
        <v>121528</v>
      </c>
      <c r="E2900" s="52">
        <v>2393607</v>
      </c>
      <c r="F2900" s="53">
        <v>217458.3</v>
      </c>
      <c r="G2900" s="54">
        <v>9.0849626000000008</v>
      </c>
    </row>
    <row r="2901" spans="1:7">
      <c r="A2901" s="51" t="s">
        <v>2326</v>
      </c>
      <c r="B2901" s="51" t="s">
        <v>1434</v>
      </c>
      <c r="C2901" s="51" t="s">
        <v>2269</v>
      </c>
      <c r="D2901" s="52">
        <v>6</v>
      </c>
      <c r="E2901" s="52">
        <v>868</v>
      </c>
      <c r="F2901" s="53">
        <v>41.2</v>
      </c>
      <c r="G2901" s="54">
        <v>4.7465438000000004</v>
      </c>
    </row>
    <row r="2902" spans="1:7">
      <c r="A2902" s="51" t="s">
        <v>1527</v>
      </c>
      <c r="B2902" s="51" t="s">
        <v>1434</v>
      </c>
      <c r="C2902" s="51" t="s">
        <v>363</v>
      </c>
      <c r="D2902" s="52">
        <v>33848</v>
      </c>
      <c r="E2902" s="52">
        <v>1513702</v>
      </c>
      <c r="F2902" s="53">
        <v>124443.2</v>
      </c>
      <c r="G2902" s="54">
        <v>8.2211162000000009</v>
      </c>
    </row>
    <row r="2903" spans="1:7">
      <c r="A2903" s="51" t="s">
        <v>1528</v>
      </c>
      <c r="B2903" s="51" t="s">
        <v>1434</v>
      </c>
      <c r="C2903" s="51" t="s">
        <v>2269</v>
      </c>
      <c r="D2903" s="52">
        <v>16400</v>
      </c>
      <c r="E2903" s="52">
        <v>334343</v>
      </c>
      <c r="F2903" s="53">
        <v>30787</v>
      </c>
      <c r="G2903" s="54">
        <v>9.2082083000000008</v>
      </c>
    </row>
    <row r="2904" spans="1:7">
      <c r="A2904" s="51" t="s">
        <v>1529</v>
      </c>
      <c r="B2904" s="51" t="s">
        <v>1434</v>
      </c>
      <c r="C2904" s="51" t="s">
        <v>363</v>
      </c>
      <c r="D2904" s="52">
        <v>32221</v>
      </c>
      <c r="E2904" s="52">
        <v>814424</v>
      </c>
      <c r="F2904" s="53">
        <v>85294.9</v>
      </c>
      <c r="G2904" s="54">
        <v>10.473034</v>
      </c>
    </row>
    <row r="2905" spans="1:7">
      <c r="A2905" s="51" t="s">
        <v>1530</v>
      </c>
      <c r="B2905" s="51" t="s">
        <v>1434</v>
      </c>
      <c r="C2905" s="51" t="s">
        <v>2269</v>
      </c>
      <c r="D2905" s="52">
        <v>14204</v>
      </c>
      <c r="E2905" s="52">
        <v>1657364</v>
      </c>
      <c r="F2905" s="53">
        <v>121800</v>
      </c>
      <c r="G2905" s="54">
        <v>7.3490193000000001</v>
      </c>
    </row>
    <row r="2906" spans="1:7">
      <c r="A2906" s="51" t="s">
        <v>1531</v>
      </c>
      <c r="B2906" s="51" t="s">
        <v>1434</v>
      </c>
      <c r="C2906" s="51" t="s">
        <v>2269</v>
      </c>
      <c r="D2906" s="52">
        <v>1</v>
      </c>
      <c r="E2906" s="52">
        <v>0</v>
      </c>
      <c r="F2906" s="53">
        <v>15821</v>
      </c>
      <c r="G2906" s="54" t="s">
        <v>1532</v>
      </c>
    </row>
    <row r="2907" spans="1:7">
      <c r="A2907" s="51" t="s">
        <v>1533</v>
      </c>
      <c r="B2907" s="51" t="s">
        <v>1434</v>
      </c>
      <c r="C2907" s="51" t="s">
        <v>363</v>
      </c>
      <c r="D2907" s="52">
        <v>17005</v>
      </c>
      <c r="E2907" s="52">
        <v>548263</v>
      </c>
      <c r="F2907" s="53">
        <v>43592</v>
      </c>
      <c r="G2907" s="54">
        <v>7.9509287000000004</v>
      </c>
    </row>
    <row r="2908" spans="1:7">
      <c r="A2908" s="51" t="s">
        <v>1534</v>
      </c>
      <c r="B2908" s="51" t="s">
        <v>1434</v>
      </c>
      <c r="C2908" s="51" t="s">
        <v>363</v>
      </c>
      <c r="D2908" s="52">
        <v>19859</v>
      </c>
      <c r="E2908" s="52">
        <v>363587</v>
      </c>
      <c r="F2908" s="53">
        <v>35652.300000000003</v>
      </c>
      <c r="G2908" s="54">
        <v>9.8057136000000007</v>
      </c>
    </row>
    <row r="2909" spans="1:7">
      <c r="A2909" s="51" t="s">
        <v>1535</v>
      </c>
      <c r="B2909" s="51" t="s">
        <v>1434</v>
      </c>
      <c r="C2909" s="51" t="s">
        <v>2269</v>
      </c>
      <c r="D2909" s="52">
        <v>286560</v>
      </c>
      <c r="E2909" s="52">
        <v>9453911</v>
      </c>
      <c r="F2909" s="53">
        <v>828286.7</v>
      </c>
      <c r="G2909" s="54">
        <v>8.7613126000000001</v>
      </c>
    </row>
    <row r="2910" spans="1:7">
      <c r="A2910" s="51" t="s">
        <v>2327</v>
      </c>
      <c r="B2910" s="51" t="s">
        <v>1434</v>
      </c>
      <c r="C2910" s="51" t="s">
        <v>2269</v>
      </c>
      <c r="D2910" s="52">
        <v>314</v>
      </c>
      <c r="E2910" s="52">
        <v>1552</v>
      </c>
      <c r="F2910" s="53">
        <v>172.1</v>
      </c>
      <c r="G2910" s="54">
        <v>11.088918</v>
      </c>
    </row>
    <row r="2911" spans="1:7">
      <c r="A2911" s="51" t="s">
        <v>1536</v>
      </c>
      <c r="B2911" s="51" t="s">
        <v>1434</v>
      </c>
      <c r="C2911" s="51" t="s">
        <v>363</v>
      </c>
      <c r="D2911" s="52">
        <v>7181</v>
      </c>
      <c r="E2911" s="52">
        <v>354723</v>
      </c>
      <c r="F2911" s="53">
        <v>32013</v>
      </c>
      <c r="G2911" s="54">
        <v>9.0247884000000003</v>
      </c>
    </row>
    <row r="2912" spans="1:7">
      <c r="A2912" s="51" t="s">
        <v>1537</v>
      </c>
      <c r="B2912" s="51" t="s">
        <v>1434</v>
      </c>
      <c r="C2912" s="51" t="s">
        <v>363</v>
      </c>
      <c r="D2912" s="52">
        <v>42886</v>
      </c>
      <c r="E2912" s="52">
        <v>1308238</v>
      </c>
      <c r="F2912" s="53">
        <v>105882</v>
      </c>
      <c r="G2912" s="54">
        <v>8.0934814999999993</v>
      </c>
    </row>
    <row r="2913" spans="1:7">
      <c r="A2913" s="51" t="s">
        <v>1538</v>
      </c>
      <c r="B2913" s="51" t="s">
        <v>1434</v>
      </c>
      <c r="C2913" s="51" t="s">
        <v>2269</v>
      </c>
      <c r="D2913" s="52">
        <v>59521</v>
      </c>
      <c r="E2913" s="52">
        <v>1429862</v>
      </c>
      <c r="F2913" s="53">
        <v>124707</v>
      </c>
      <c r="G2913" s="54">
        <v>8.7216108999999999</v>
      </c>
    </row>
    <row r="2914" spans="1:7">
      <c r="A2914" s="51" t="s">
        <v>858</v>
      </c>
      <c r="B2914" s="51" t="s">
        <v>1434</v>
      </c>
      <c r="C2914" s="51" t="s">
        <v>363</v>
      </c>
      <c r="D2914" s="52">
        <v>10693</v>
      </c>
      <c r="E2914" s="52">
        <v>196605</v>
      </c>
      <c r="F2914" s="53">
        <v>18121.400000000001</v>
      </c>
      <c r="G2914" s="54">
        <v>9.2171613000000008</v>
      </c>
    </row>
    <row r="2915" spans="1:7">
      <c r="A2915" s="51" t="s">
        <v>1539</v>
      </c>
      <c r="B2915" s="51" t="s">
        <v>1434</v>
      </c>
      <c r="C2915" s="51" t="s">
        <v>363</v>
      </c>
      <c r="D2915" s="52">
        <v>363712</v>
      </c>
      <c r="E2915" s="52">
        <v>6490606</v>
      </c>
      <c r="F2915" s="53">
        <v>631029.5</v>
      </c>
      <c r="G2915" s="54">
        <v>9.7221969999999995</v>
      </c>
    </row>
    <row r="2916" spans="1:7">
      <c r="A2916" s="51" t="s">
        <v>1540</v>
      </c>
      <c r="B2916" s="51" t="s">
        <v>1434</v>
      </c>
      <c r="C2916" s="51" t="s">
        <v>2269</v>
      </c>
      <c r="D2916" s="52">
        <v>7878</v>
      </c>
      <c r="E2916" s="52">
        <v>92753</v>
      </c>
      <c r="F2916" s="53">
        <v>5961.6</v>
      </c>
      <c r="G2916" s="54">
        <v>6.4273932</v>
      </c>
    </row>
    <row r="2917" spans="1:7">
      <c r="A2917" s="51" t="s">
        <v>2328</v>
      </c>
      <c r="B2917" s="51" t="s">
        <v>1434</v>
      </c>
      <c r="C2917" s="51" t="s">
        <v>2269</v>
      </c>
      <c r="D2917" s="52">
        <v>660</v>
      </c>
      <c r="E2917" s="52">
        <v>239</v>
      </c>
      <c r="F2917" s="53">
        <v>12.2</v>
      </c>
      <c r="G2917" s="54">
        <v>5.1046025000000004</v>
      </c>
    </row>
    <row r="2918" spans="1:7">
      <c r="A2918" s="51" t="s">
        <v>1541</v>
      </c>
      <c r="B2918" s="51" t="s">
        <v>1434</v>
      </c>
      <c r="C2918" s="51" t="s">
        <v>2269</v>
      </c>
      <c r="D2918" s="52">
        <v>4124</v>
      </c>
      <c r="E2918" s="52">
        <v>199186</v>
      </c>
      <c r="F2918" s="53">
        <v>17929.900000000001</v>
      </c>
      <c r="G2918" s="54">
        <v>9.0015865000000002</v>
      </c>
    </row>
    <row r="2919" spans="1:7">
      <c r="A2919" s="51" t="s">
        <v>1542</v>
      </c>
      <c r="B2919" s="51" t="s">
        <v>1434</v>
      </c>
      <c r="C2919" s="51" t="s">
        <v>2269</v>
      </c>
      <c r="D2919" s="52">
        <v>23541</v>
      </c>
      <c r="E2919" s="52">
        <v>336201</v>
      </c>
      <c r="F2919" s="53">
        <v>32550</v>
      </c>
      <c r="G2919" s="54">
        <v>9.6817083000000004</v>
      </c>
    </row>
    <row r="2920" spans="1:7">
      <c r="A2920" s="51" t="s">
        <v>1543</v>
      </c>
      <c r="B2920" s="51" t="s">
        <v>1434</v>
      </c>
      <c r="C2920" s="51" t="s">
        <v>2269</v>
      </c>
      <c r="D2920" s="52">
        <v>1419364</v>
      </c>
      <c r="E2920" s="52">
        <v>41497486</v>
      </c>
      <c r="F2920" s="53">
        <v>4086827.8</v>
      </c>
      <c r="G2920" s="54">
        <v>9.8483744000000009</v>
      </c>
    </row>
    <row r="2921" spans="1:7">
      <c r="A2921" s="51" t="s">
        <v>1175</v>
      </c>
      <c r="B2921" s="51" t="s">
        <v>1434</v>
      </c>
      <c r="C2921" s="51" t="s">
        <v>363</v>
      </c>
      <c r="D2921" s="52">
        <v>13324</v>
      </c>
      <c r="E2921" s="52">
        <v>509675</v>
      </c>
      <c r="F2921" s="53">
        <v>52606.7</v>
      </c>
      <c r="G2921" s="54">
        <v>10.321617</v>
      </c>
    </row>
    <row r="2922" spans="1:7">
      <c r="A2922" s="51" t="s">
        <v>1545</v>
      </c>
      <c r="B2922" s="51" t="s">
        <v>1434</v>
      </c>
      <c r="C2922" s="51" t="s">
        <v>363</v>
      </c>
      <c r="D2922" s="52">
        <v>7961</v>
      </c>
      <c r="E2922" s="52">
        <v>587320</v>
      </c>
      <c r="F2922" s="53">
        <v>40137</v>
      </c>
      <c r="G2922" s="54">
        <v>6.8339236000000003</v>
      </c>
    </row>
    <row r="2923" spans="1:7">
      <c r="A2923" s="51" t="s">
        <v>1546</v>
      </c>
      <c r="B2923" s="51" t="s">
        <v>1434</v>
      </c>
      <c r="C2923" s="51" t="s">
        <v>363</v>
      </c>
      <c r="D2923" s="52">
        <v>22387</v>
      </c>
      <c r="E2923" s="52">
        <v>635932</v>
      </c>
      <c r="F2923" s="53">
        <v>56888</v>
      </c>
      <c r="G2923" s="54">
        <v>8.9456105000000008</v>
      </c>
    </row>
    <row r="2924" spans="1:7">
      <c r="A2924" s="51" t="s">
        <v>2329</v>
      </c>
      <c r="B2924" s="51" t="s">
        <v>1434</v>
      </c>
      <c r="C2924" s="51" t="s">
        <v>2269</v>
      </c>
      <c r="D2924" s="52">
        <v>40</v>
      </c>
      <c r="E2924" s="52">
        <v>1698</v>
      </c>
      <c r="F2924" s="53">
        <v>215</v>
      </c>
      <c r="G2924" s="54">
        <v>12.661955000000001</v>
      </c>
    </row>
    <row r="2925" spans="1:7">
      <c r="A2925" s="51" t="s">
        <v>1548</v>
      </c>
      <c r="B2925" s="51" t="s">
        <v>1434</v>
      </c>
      <c r="C2925" s="51" t="s">
        <v>363</v>
      </c>
      <c r="D2925" s="52">
        <v>76776</v>
      </c>
      <c r="E2925" s="52">
        <v>1465283</v>
      </c>
      <c r="F2925" s="53">
        <v>160568</v>
      </c>
      <c r="G2925" s="54">
        <v>10.958156000000001</v>
      </c>
    </row>
    <row r="2926" spans="1:7">
      <c r="A2926" s="51" t="s">
        <v>1549</v>
      </c>
      <c r="B2926" s="51" t="s">
        <v>1434</v>
      </c>
      <c r="C2926" s="51" t="s">
        <v>363</v>
      </c>
      <c r="D2926" s="52">
        <v>28911</v>
      </c>
      <c r="E2926" s="52">
        <v>700011</v>
      </c>
      <c r="F2926" s="53">
        <v>78876.5</v>
      </c>
      <c r="G2926" s="54">
        <v>11.267894</v>
      </c>
    </row>
    <row r="2927" spans="1:7">
      <c r="A2927" s="51" t="s">
        <v>1550</v>
      </c>
      <c r="B2927" s="51" t="s">
        <v>1434</v>
      </c>
      <c r="C2927" s="51" t="s">
        <v>363</v>
      </c>
      <c r="D2927" s="52">
        <v>11624</v>
      </c>
      <c r="E2927" s="52">
        <v>297423</v>
      </c>
      <c r="F2927" s="53">
        <v>30129.7</v>
      </c>
      <c r="G2927" s="54">
        <v>10.130252</v>
      </c>
    </row>
    <row r="2928" spans="1:7">
      <c r="A2928" s="51" t="s">
        <v>1551</v>
      </c>
      <c r="B2928" s="51" t="s">
        <v>1434</v>
      </c>
      <c r="C2928" s="51" t="s">
        <v>2269</v>
      </c>
      <c r="D2928" s="52">
        <v>641</v>
      </c>
      <c r="E2928" s="52">
        <v>6754</v>
      </c>
      <c r="F2928" s="53">
        <v>784.2</v>
      </c>
      <c r="G2928" s="54">
        <v>11.610897</v>
      </c>
    </row>
    <row r="2929" spans="1:7">
      <c r="A2929" s="51" t="s">
        <v>472</v>
      </c>
      <c r="B2929" s="51" t="s">
        <v>1434</v>
      </c>
      <c r="C2929" s="51" t="s">
        <v>457</v>
      </c>
      <c r="D2929" s="52">
        <v>8516</v>
      </c>
      <c r="E2929" s="52">
        <v>94218</v>
      </c>
      <c r="F2929" s="53">
        <v>10813</v>
      </c>
      <c r="G2929" s="54">
        <v>11.476576</v>
      </c>
    </row>
    <row r="2930" spans="1:7">
      <c r="A2930" s="51" t="s">
        <v>2330</v>
      </c>
      <c r="B2930" s="51" t="s">
        <v>1434</v>
      </c>
      <c r="C2930" s="51" t="s">
        <v>2269</v>
      </c>
      <c r="D2930" s="52">
        <v>1054</v>
      </c>
      <c r="E2930" s="52">
        <v>147739</v>
      </c>
      <c r="F2930" s="53">
        <v>10437</v>
      </c>
      <c r="G2930" s="54">
        <v>7.0644853000000003</v>
      </c>
    </row>
    <row r="2931" spans="1:7">
      <c r="A2931" s="51" t="s">
        <v>1553</v>
      </c>
      <c r="B2931" s="51" t="s">
        <v>1434</v>
      </c>
      <c r="C2931" s="51" t="s">
        <v>363</v>
      </c>
      <c r="D2931" s="52">
        <v>59982</v>
      </c>
      <c r="E2931" s="52">
        <v>1625276</v>
      </c>
      <c r="F2931" s="53">
        <v>134449.29999999999</v>
      </c>
      <c r="G2931" s="54">
        <v>8.2723980000000008</v>
      </c>
    </row>
    <row r="2932" spans="1:7">
      <c r="A2932" s="51" t="s">
        <v>1554</v>
      </c>
      <c r="B2932" s="51" t="s">
        <v>1434</v>
      </c>
      <c r="C2932" s="51" t="s">
        <v>2269</v>
      </c>
      <c r="D2932" s="52">
        <v>802</v>
      </c>
      <c r="E2932" s="52">
        <v>3658</v>
      </c>
      <c r="F2932" s="53">
        <v>121</v>
      </c>
      <c r="G2932" s="54">
        <v>3.3078185000000002</v>
      </c>
    </row>
    <row r="2933" spans="1:7">
      <c r="A2933" s="51" t="s">
        <v>448</v>
      </c>
      <c r="B2933" s="51" t="s">
        <v>1434</v>
      </c>
      <c r="C2933" s="51" t="s">
        <v>363</v>
      </c>
      <c r="D2933" s="52">
        <v>1110</v>
      </c>
      <c r="E2933" s="52">
        <v>21932</v>
      </c>
      <c r="F2933" s="53">
        <v>2230.5</v>
      </c>
      <c r="G2933" s="54">
        <v>10.170071</v>
      </c>
    </row>
    <row r="2934" spans="1:7">
      <c r="A2934" s="51" t="s">
        <v>2140</v>
      </c>
      <c r="B2934" s="51" t="s">
        <v>1434</v>
      </c>
      <c r="C2934" s="51" t="s">
        <v>363</v>
      </c>
      <c r="D2934" s="52">
        <v>3297</v>
      </c>
      <c r="E2934" s="52">
        <v>79529</v>
      </c>
      <c r="F2934" s="53">
        <v>9076.5</v>
      </c>
      <c r="G2934" s="54">
        <v>11.412818</v>
      </c>
    </row>
    <row r="2935" spans="1:7">
      <c r="A2935" s="51" t="s">
        <v>1555</v>
      </c>
      <c r="B2935" s="51" t="s">
        <v>1434</v>
      </c>
      <c r="C2935" s="51" t="s">
        <v>363</v>
      </c>
      <c r="D2935" s="52">
        <v>9933</v>
      </c>
      <c r="E2935" s="52">
        <v>335474</v>
      </c>
      <c r="F2935" s="53">
        <v>26124</v>
      </c>
      <c r="G2935" s="54">
        <v>7.7871907</v>
      </c>
    </row>
    <row r="2936" spans="1:7">
      <c r="A2936" s="51" t="s">
        <v>546</v>
      </c>
      <c r="B2936" s="51" t="s">
        <v>1434</v>
      </c>
      <c r="C2936" s="51" t="s">
        <v>363</v>
      </c>
      <c r="D2936" s="52">
        <v>26</v>
      </c>
      <c r="E2936" s="52">
        <v>502</v>
      </c>
      <c r="F2936" s="53">
        <v>87.2</v>
      </c>
      <c r="G2936" s="54">
        <v>17.370518000000001</v>
      </c>
    </row>
    <row r="2937" spans="1:7">
      <c r="A2937" s="51" t="s">
        <v>449</v>
      </c>
      <c r="B2937" s="51" t="s">
        <v>1434</v>
      </c>
      <c r="C2937" s="51" t="s">
        <v>360</v>
      </c>
      <c r="D2937" s="52">
        <v>186097</v>
      </c>
      <c r="E2937" s="52">
        <v>7232998</v>
      </c>
      <c r="F2937" s="53">
        <v>586324.6</v>
      </c>
      <c r="G2937" s="54">
        <v>8.1062457999999999</v>
      </c>
    </row>
    <row r="2938" spans="1:7">
      <c r="A2938" s="51" t="s">
        <v>1177</v>
      </c>
      <c r="B2938" s="51" t="s">
        <v>1434</v>
      </c>
      <c r="C2938" s="51" t="s">
        <v>360</v>
      </c>
      <c r="D2938" s="52">
        <v>271560</v>
      </c>
      <c r="E2938" s="52">
        <v>14023199</v>
      </c>
      <c r="F2938" s="53">
        <v>817216.1</v>
      </c>
      <c r="G2938" s="54">
        <v>5.8276010999999999</v>
      </c>
    </row>
    <row r="2939" spans="1:7">
      <c r="A2939" s="51" t="s">
        <v>1556</v>
      </c>
      <c r="B2939" s="51" t="s">
        <v>1434</v>
      </c>
      <c r="C2939" s="51" t="s">
        <v>2269</v>
      </c>
      <c r="D2939" s="52">
        <v>42495</v>
      </c>
      <c r="E2939" s="52">
        <v>681576</v>
      </c>
      <c r="F2939" s="53">
        <v>81868</v>
      </c>
      <c r="G2939" s="54">
        <v>12.011573</v>
      </c>
    </row>
    <row r="2940" spans="1:7">
      <c r="A2940" s="51" t="s">
        <v>1557</v>
      </c>
      <c r="B2940" s="51" t="s">
        <v>1434</v>
      </c>
      <c r="C2940" s="51" t="s">
        <v>2269</v>
      </c>
      <c r="D2940" s="52">
        <v>275877</v>
      </c>
      <c r="E2940" s="52">
        <v>4284886</v>
      </c>
      <c r="F2940" s="53">
        <v>506513.3</v>
      </c>
      <c r="G2940" s="54">
        <v>11.820928</v>
      </c>
    </row>
    <row r="2941" spans="1:7">
      <c r="A2941" s="51" t="s">
        <v>1558</v>
      </c>
      <c r="B2941" s="51" t="s">
        <v>1434</v>
      </c>
      <c r="C2941" s="51" t="s">
        <v>2269</v>
      </c>
      <c r="D2941" s="52">
        <v>43718</v>
      </c>
      <c r="E2941" s="52">
        <v>1692591</v>
      </c>
      <c r="F2941" s="53">
        <v>144874</v>
      </c>
      <c r="G2941" s="54">
        <v>8.5593035000000004</v>
      </c>
    </row>
    <row r="2942" spans="1:7">
      <c r="A2942" s="51" t="s">
        <v>476</v>
      </c>
      <c r="B2942" s="51" t="s">
        <v>1434</v>
      </c>
      <c r="C2942" s="51" t="s">
        <v>457</v>
      </c>
      <c r="D2942" s="52">
        <v>745</v>
      </c>
      <c r="E2942" s="52">
        <v>7967</v>
      </c>
      <c r="F2942" s="53">
        <v>951</v>
      </c>
      <c r="G2942" s="54">
        <v>11.936738999999999</v>
      </c>
    </row>
    <row r="2943" spans="1:7">
      <c r="A2943" s="51" t="s">
        <v>477</v>
      </c>
      <c r="B2943" s="51" t="s">
        <v>1434</v>
      </c>
      <c r="C2943" s="51" t="s">
        <v>457</v>
      </c>
      <c r="D2943" s="52">
        <v>2089</v>
      </c>
      <c r="E2943" s="52">
        <v>16413</v>
      </c>
      <c r="F2943" s="53">
        <v>2538</v>
      </c>
      <c r="G2943" s="54">
        <v>15.463352</v>
      </c>
    </row>
    <row r="2944" spans="1:7">
      <c r="A2944" s="51" t="s">
        <v>2331</v>
      </c>
      <c r="B2944" s="51" t="s">
        <v>1434</v>
      </c>
      <c r="C2944" s="51" t="s">
        <v>363</v>
      </c>
      <c r="D2944" s="52">
        <v>7992</v>
      </c>
      <c r="E2944" s="52">
        <v>170397</v>
      </c>
      <c r="F2944" s="53">
        <v>16697.8</v>
      </c>
      <c r="G2944" s="54">
        <v>9.7993509000000003</v>
      </c>
    </row>
    <row r="2945" spans="1:7">
      <c r="A2945" s="51" t="s">
        <v>1559</v>
      </c>
      <c r="B2945" s="51" t="s">
        <v>1434</v>
      </c>
      <c r="C2945" s="51" t="s">
        <v>2269</v>
      </c>
      <c r="D2945" s="52">
        <v>1620645</v>
      </c>
      <c r="E2945" s="52">
        <v>43711904</v>
      </c>
      <c r="F2945" s="53">
        <v>4453482.4000000004</v>
      </c>
      <c r="G2945" s="54">
        <v>10.18826</v>
      </c>
    </row>
    <row r="2946" spans="1:7">
      <c r="A2946" s="51" t="s">
        <v>1560</v>
      </c>
      <c r="B2946" s="51" t="s">
        <v>1434</v>
      </c>
      <c r="C2946" s="51" t="s">
        <v>2269</v>
      </c>
      <c r="D2946" s="52">
        <v>43534</v>
      </c>
      <c r="E2946" s="52">
        <v>1878963</v>
      </c>
      <c r="F2946" s="53">
        <v>162369.5</v>
      </c>
      <c r="G2946" s="54">
        <v>8.6414421000000008</v>
      </c>
    </row>
    <row r="2947" spans="1:7">
      <c r="A2947" s="51" t="s">
        <v>1561</v>
      </c>
      <c r="B2947" s="51" t="s">
        <v>1434</v>
      </c>
      <c r="C2947" s="51" t="s">
        <v>363</v>
      </c>
      <c r="D2947" s="52">
        <v>18146</v>
      </c>
      <c r="E2947" s="52">
        <v>355319</v>
      </c>
      <c r="F2947" s="53">
        <v>43708.800000000003</v>
      </c>
      <c r="G2947" s="54">
        <v>12.301284000000001</v>
      </c>
    </row>
    <row r="2948" spans="1:7">
      <c r="A2948" s="51" t="s">
        <v>1562</v>
      </c>
      <c r="B2948" s="51" t="s">
        <v>1434</v>
      </c>
      <c r="C2948" s="51" t="s">
        <v>2269</v>
      </c>
      <c r="D2948" s="52">
        <v>153</v>
      </c>
      <c r="E2948" s="52">
        <v>1867344</v>
      </c>
      <c r="F2948" s="53">
        <v>96875.8</v>
      </c>
      <c r="G2948" s="54">
        <v>5.1878925000000002</v>
      </c>
    </row>
    <row r="2949" spans="1:7">
      <c r="A2949" s="51" t="s">
        <v>478</v>
      </c>
      <c r="B2949" s="51" t="s">
        <v>1434</v>
      </c>
      <c r="C2949" s="51" t="s">
        <v>457</v>
      </c>
      <c r="D2949" s="52">
        <v>2</v>
      </c>
      <c r="E2949" s="52">
        <v>1109</v>
      </c>
      <c r="F2949" s="53">
        <v>69.099999999999994</v>
      </c>
      <c r="G2949" s="54">
        <v>6.2308386000000002</v>
      </c>
    </row>
    <row r="2950" spans="1:7">
      <c r="A2950" s="51" t="s">
        <v>1563</v>
      </c>
      <c r="B2950" s="51" t="s">
        <v>1434</v>
      </c>
      <c r="C2950" s="51" t="s">
        <v>2269</v>
      </c>
      <c r="D2950" s="52">
        <v>516</v>
      </c>
      <c r="E2950" s="52">
        <v>6245789</v>
      </c>
      <c r="F2950" s="53">
        <v>451343</v>
      </c>
      <c r="G2950" s="54">
        <v>7.2263567999999996</v>
      </c>
    </row>
    <row r="2951" spans="1:7">
      <c r="A2951" s="51" t="s">
        <v>1564</v>
      </c>
      <c r="B2951" s="51" t="s">
        <v>1434</v>
      </c>
      <c r="C2951" s="51" t="s">
        <v>2269</v>
      </c>
      <c r="D2951" s="52">
        <v>562</v>
      </c>
      <c r="E2951" s="52">
        <v>1637889</v>
      </c>
      <c r="F2951" s="53">
        <v>128870.6</v>
      </c>
      <c r="G2951" s="54">
        <v>7.8680912000000003</v>
      </c>
    </row>
    <row r="2952" spans="1:7">
      <c r="A2952" s="51" t="s">
        <v>1565</v>
      </c>
      <c r="B2952" s="51" t="s">
        <v>1434</v>
      </c>
      <c r="C2952" s="51" t="s">
        <v>2269</v>
      </c>
      <c r="D2952" s="52">
        <v>34062</v>
      </c>
      <c r="E2952" s="52">
        <v>750593</v>
      </c>
      <c r="F2952" s="53">
        <v>44910</v>
      </c>
      <c r="G2952" s="54">
        <v>5.9832691999999996</v>
      </c>
    </row>
    <row r="2953" spans="1:7">
      <c r="A2953" s="51" t="s">
        <v>1567</v>
      </c>
      <c r="B2953" s="51" t="s">
        <v>1434</v>
      </c>
      <c r="C2953" s="51" t="s">
        <v>2269</v>
      </c>
      <c r="D2953" s="52">
        <v>5</v>
      </c>
      <c r="E2953" s="52">
        <v>581895</v>
      </c>
      <c r="F2953" s="53">
        <v>28487.8</v>
      </c>
      <c r="G2953" s="54">
        <v>4.8956942000000003</v>
      </c>
    </row>
    <row r="2954" spans="1:7">
      <c r="A2954" s="51" t="s">
        <v>547</v>
      </c>
      <c r="B2954" s="51" t="s">
        <v>1434</v>
      </c>
      <c r="C2954" s="51" t="s">
        <v>363</v>
      </c>
      <c r="D2954" s="52">
        <v>318</v>
      </c>
      <c r="E2954" s="52">
        <v>17773</v>
      </c>
      <c r="F2954" s="53">
        <v>2181.4</v>
      </c>
      <c r="G2954" s="54">
        <v>12.273674</v>
      </c>
    </row>
    <row r="2955" spans="1:7">
      <c r="A2955" s="51" t="s">
        <v>1568</v>
      </c>
      <c r="B2955" s="51" t="s">
        <v>1434</v>
      </c>
      <c r="C2955" s="51" t="s">
        <v>363</v>
      </c>
      <c r="D2955" s="52">
        <v>115134</v>
      </c>
      <c r="E2955" s="52">
        <v>3013987</v>
      </c>
      <c r="F2955" s="53">
        <v>251553.5</v>
      </c>
      <c r="G2955" s="54">
        <v>8.3462039000000008</v>
      </c>
    </row>
    <row r="2956" spans="1:7">
      <c r="A2956" s="51" t="s">
        <v>1569</v>
      </c>
      <c r="B2956" s="51" t="s">
        <v>1434</v>
      </c>
      <c r="C2956" s="51" t="s">
        <v>2269</v>
      </c>
      <c r="D2956" s="52">
        <v>128478</v>
      </c>
      <c r="E2956" s="52">
        <v>2201105</v>
      </c>
      <c r="F2956" s="53">
        <v>206536.4</v>
      </c>
      <c r="G2956" s="54">
        <v>9.3833052000000006</v>
      </c>
    </row>
    <row r="2957" spans="1:7">
      <c r="A2957" s="51" t="s">
        <v>1570</v>
      </c>
      <c r="B2957" s="51" t="s">
        <v>1434</v>
      </c>
      <c r="C2957" s="51" t="s">
        <v>363</v>
      </c>
      <c r="D2957" s="52">
        <v>71870</v>
      </c>
      <c r="E2957" s="52">
        <v>1366869</v>
      </c>
      <c r="F2957" s="53">
        <v>148324</v>
      </c>
      <c r="G2957" s="54">
        <v>10.851369</v>
      </c>
    </row>
    <row r="2958" spans="1:7">
      <c r="A2958" s="51" t="s">
        <v>1571</v>
      </c>
      <c r="B2958" s="51" t="s">
        <v>1434</v>
      </c>
      <c r="C2958" s="51" t="s">
        <v>2269</v>
      </c>
      <c r="D2958" s="52">
        <v>325265</v>
      </c>
      <c r="E2958" s="52">
        <v>7377806</v>
      </c>
      <c r="F2958" s="53">
        <v>726330.6</v>
      </c>
      <c r="G2958" s="54">
        <v>9.8448048000000004</v>
      </c>
    </row>
    <row r="2959" spans="1:7">
      <c r="A2959" s="51" t="s">
        <v>1572</v>
      </c>
      <c r="B2959" s="51" t="s">
        <v>1434</v>
      </c>
      <c r="C2959" s="51" t="s">
        <v>363</v>
      </c>
      <c r="D2959" s="52">
        <v>87738</v>
      </c>
      <c r="E2959" s="52">
        <v>2463002</v>
      </c>
      <c r="F2959" s="53">
        <v>194804</v>
      </c>
      <c r="G2959" s="54">
        <v>7.9092099999999999</v>
      </c>
    </row>
    <row r="2960" spans="1:7">
      <c r="A2960" s="51" t="s">
        <v>1573</v>
      </c>
      <c r="B2960" s="51" t="s">
        <v>1434</v>
      </c>
      <c r="C2960" s="51" t="s">
        <v>363</v>
      </c>
      <c r="D2960" s="52">
        <v>46806</v>
      </c>
      <c r="E2960" s="52">
        <v>888422</v>
      </c>
      <c r="F2960" s="53">
        <v>88505</v>
      </c>
      <c r="G2960" s="54">
        <v>9.9620450999999992</v>
      </c>
    </row>
    <row r="2961" spans="1:7">
      <c r="A2961" s="51" t="s">
        <v>1574</v>
      </c>
      <c r="B2961" s="51" t="s">
        <v>1434</v>
      </c>
      <c r="C2961" s="51" t="s">
        <v>2269</v>
      </c>
      <c r="D2961" s="52">
        <v>25209</v>
      </c>
      <c r="E2961" s="52">
        <v>488652</v>
      </c>
      <c r="F2961" s="53">
        <v>45576.2</v>
      </c>
      <c r="G2961" s="54">
        <v>9.3269239000000006</v>
      </c>
    </row>
    <row r="2962" spans="1:7">
      <c r="A2962" s="51" t="s">
        <v>1575</v>
      </c>
      <c r="B2962" s="51" t="s">
        <v>1434</v>
      </c>
      <c r="C2962" s="51" t="s">
        <v>2269</v>
      </c>
      <c r="D2962" s="52">
        <v>103735</v>
      </c>
      <c r="E2962" s="52">
        <v>1481439</v>
      </c>
      <c r="F2962" s="53">
        <v>148344</v>
      </c>
      <c r="G2962" s="54">
        <v>10.013507000000001</v>
      </c>
    </row>
    <row r="2963" spans="1:7">
      <c r="A2963" s="51" t="s">
        <v>2332</v>
      </c>
      <c r="B2963" s="51" t="s">
        <v>1434</v>
      </c>
      <c r="C2963" s="51" t="s">
        <v>2269</v>
      </c>
      <c r="D2963" s="52">
        <v>20</v>
      </c>
      <c r="E2963" s="52">
        <v>36</v>
      </c>
      <c r="F2963" s="53">
        <v>5.4</v>
      </c>
      <c r="G2963" s="54">
        <v>15</v>
      </c>
    </row>
    <row r="2964" spans="1:7">
      <c r="A2964" s="51" t="s">
        <v>1577</v>
      </c>
      <c r="B2964" s="51" t="s">
        <v>1434</v>
      </c>
      <c r="C2964" s="51" t="s">
        <v>2269</v>
      </c>
      <c r="D2964" s="52">
        <v>10677</v>
      </c>
      <c r="E2964" s="52">
        <v>143176</v>
      </c>
      <c r="F2964" s="53">
        <v>16042.5</v>
      </c>
      <c r="G2964" s="54">
        <v>11.204741</v>
      </c>
    </row>
    <row r="2965" spans="1:7">
      <c r="A2965" s="51" t="s">
        <v>1578</v>
      </c>
      <c r="B2965" s="51" t="s">
        <v>1434</v>
      </c>
      <c r="C2965" s="51" t="s">
        <v>363</v>
      </c>
      <c r="D2965" s="52">
        <v>23154</v>
      </c>
      <c r="E2965" s="52">
        <v>579982</v>
      </c>
      <c r="F2965" s="53">
        <v>53539.3</v>
      </c>
      <c r="G2965" s="54">
        <v>9.2312002999999994</v>
      </c>
    </row>
    <row r="2966" spans="1:7">
      <c r="A2966" s="51" t="s">
        <v>1579</v>
      </c>
      <c r="B2966" s="51" t="s">
        <v>1434</v>
      </c>
      <c r="C2966" s="51" t="s">
        <v>2269</v>
      </c>
      <c r="D2966" s="52">
        <v>9916</v>
      </c>
      <c r="E2966" s="52">
        <v>143520</v>
      </c>
      <c r="F2966" s="53">
        <v>9397</v>
      </c>
      <c r="G2966" s="54">
        <v>6.5475194999999999</v>
      </c>
    </row>
    <row r="2967" spans="1:7">
      <c r="A2967" s="51" t="s">
        <v>2333</v>
      </c>
      <c r="B2967" s="51" t="s">
        <v>1434</v>
      </c>
      <c r="C2967" s="51" t="s">
        <v>2269</v>
      </c>
      <c r="D2967" s="52">
        <v>12</v>
      </c>
      <c r="E2967" s="52">
        <v>2</v>
      </c>
      <c r="F2967" s="53">
        <v>0.1</v>
      </c>
      <c r="G2967" s="54">
        <v>5</v>
      </c>
    </row>
    <row r="2968" spans="1:7">
      <c r="A2968" s="51" t="s">
        <v>1580</v>
      </c>
      <c r="B2968" s="51" t="s">
        <v>1434</v>
      </c>
      <c r="C2968" s="51" t="s">
        <v>365</v>
      </c>
      <c r="D2968" s="52">
        <v>15077</v>
      </c>
      <c r="E2968" s="52">
        <v>423576</v>
      </c>
      <c r="F2968" s="53">
        <v>35397</v>
      </c>
      <c r="G2968" s="54">
        <v>8.3567058000000003</v>
      </c>
    </row>
    <row r="2969" spans="1:7">
      <c r="A2969" s="51" t="s">
        <v>1581</v>
      </c>
      <c r="B2969" s="51" t="s">
        <v>1434</v>
      </c>
      <c r="C2969" s="51" t="s">
        <v>363</v>
      </c>
      <c r="D2969" s="52">
        <v>6309</v>
      </c>
      <c r="E2969" s="52">
        <v>224668</v>
      </c>
      <c r="F2969" s="53">
        <v>21303.5</v>
      </c>
      <c r="G2969" s="54">
        <v>9.4822138000000002</v>
      </c>
    </row>
    <row r="2970" spans="1:7">
      <c r="A2970" s="51" t="s">
        <v>1582</v>
      </c>
      <c r="B2970" s="51" t="s">
        <v>1434</v>
      </c>
      <c r="C2970" s="51" t="s">
        <v>2269</v>
      </c>
      <c r="D2970" s="52">
        <v>13668</v>
      </c>
      <c r="E2970" s="52">
        <v>230408</v>
      </c>
      <c r="F2970" s="53">
        <v>12404.1</v>
      </c>
      <c r="G2970" s="54">
        <v>5.3835369999999996</v>
      </c>
    </row>
    <row r="2971" spans="1:7">
      <c r="A2971" s="51" t="s">
        <v>1583</v>
      </c>
      <c r="B2971" s="51" t="s">
        <v>1434</v>
      </c>
      <c r="C2971" s="51" t="s">
        <v>363</v>
      </c>
      <c r="D2971" s="52">
        <v>23337</v>
      </c>
      <c r="E2971" s="52">
        <v>778814</v>
      </c>
      <c r="F2971" s="53">
        <v>62988</v>
      </c>
      <c r="G2971" s="54">
        <v>8.0876819999999991</v>
      </c>
    </row>
    <row r="2972" spans="1:7">
      <c r="A2972" s="51" t="s">
        <v>1584</v>
      </c>
      <c r="B2972" s="51" t="s">
        <v>1434</v>
      </c>
      <c r="C2972" s="51" t="s">
        <v>2269</v>
      </c>
      <c r="D2972" s="52">
        <v>462</v>
      </c>
      <c r="E2972" s="52">
        <v>13990</v>
      </c>
      <c r="F2972" s="53">
        <v>760.1</v>
      </c>
      <c r="G2972" s="54">
        <v>5.4331664999999996</v>
      </c>
    </row>
    <row r="2973" spans="1:7">
      <c r="A2973" s="51" t="s">
        <v>1585</v>
      </c>
      <c r="B2973" s="51" t="s">
        <v>1434</v>
      </c>
      <c r="C2973" s="51" t="s">
        <v>363</v>
      </c>
      <c r="D2973" s="52">
        <v>37408</v>
      </c>
      <c r="E2973" s="52">
        <v>722310</v>
      </c>
      <c r="F2973" s="53">
        <v>72734</v>
      </c>
      <c r="G2973" s="54">
        <v>10.069637999999999</v>
      </c>
    </row>
    <row r="2974" spans="1:7">
      <c r="A2974" s="51" t="s">
        <v>1586</v>
      </c>
      <c r="B2974" s="51" t="s">
        <v>1434</v>
      </c>
      <c r="C2974" s="51" t="s">
        <v>2269</v>
      </c>
      <c r="D2974" s="52">
        <v>49463</v>
      </c>
      <c r="E2974" s="52">
        <v>766474</v>
      </c>
      <c r="F2974" s="53">
        <v>92159.1</v>
      </c>
      <c r="G2974" s="54">
        <v>12.023774</v>
      </c>
    </row>
    <row r="2975" spans="1:7">
      <c r="A2975" s="51" t="s">
        <v>1587</v>
      </c>
      <c r="B2975" s="51" t="s">
        <v>1434</v>
      </c>
      <c r="C2975" s="51" t="s">
        <v>2269</v>
      </c>
      <c r="D2975" s="52">
        <v>32403</v>
      </c>
      <c r="E2975" s="52">
        <v>282129</v>
      </c>
      <c r="F2975" s="53">
        <v>44724.9</v>
      </c>
      <c r="G2975" s="54">
        <v>15.852641999999999</v>
      </c>
    </row>
    <row r="2976" spans="1:7">
      <c r="A2976" s="51" t="s">
        <v>2334</v>
      </c>
      <c r="B2976" s="51" t="s">
        <v>1589</v>
      </c>
      <c r="C2976" s="51" t="s">
        <v>365</v>
      </c>
      <c r="D2976" s="52">
        <v>1736</v>
      </c>
      <c r="E2976" s="52">
        <v>30790</v>
      </c>
      <c r="F2976" s="53">
        <v>2484.6</v>
      </c>
      <c r="G2976" s="54">
        <v>8.0695031000000004</v>
      </c>
    </row>
    <row r="2977" spans="1:7">
      <c r="A2977" s="51" t="s">
        <v>2335</v>
      </c>
      <c r="B2977" s="51" t="s">
        <v>1589</v>
      </c>
      <c r="C2977" s="51" t="s">
        <v>363</v>
      </c>
      <c r="D2977" s="52">
        <v>2053</v>
      </c>
      <c r="E2977" s="52">
        <v>13427</v>
      </c>
      <c r="F2977" s="53">
        <v>1922.8</v>
      </c>
      <c r="G2977" s="54">
        <v>14.320399</v>
      </c>
    </row>
    <row r="2978" spans="1:7">
      <c r="A2978" s="51" t="s">
        <v>2336</v>
      </c>
      <c r="B2978" s="51" t="s">
        <v>1589</v>
      </c>
      <c r="C2978" s="51" t="s">
        <v>365</v>
      </c>
      <c r="D2978" s="52">
        <v>7942</v>
      </c>
      <c r="E2978" s="52">
        <v>168403</v>
      </c>
      <c r="F2978" s="53">
        <v>14618</v>
      </c>
      <c r="G2978" s="54">
        <v>8.6803679000000002</v>
      </c>
    </row>
    <row r="2979" spans="1:7">
      <c r="A2979" s="51" t="s">
        <v>2337</v>
      </c>
      <c r="B2979" s="51" t="s">
        <v>1589</v>
      </c>
      <c r="C2979" s="51" t="s">
        <v>365</v>
      </c>
      <c r="D2979" s="52">
        <v>1712</v>
      </c>
      <c r="E2979" s="52">
        <v>25904</v>
      </c>
      <c r="F2979" s="53">
        <v>2695</v>
      </c>
      <c r="G2979" s="54">
        <v>10.403798999999999</v>
      </c>
    </row>
    <row r="2980" spans="1:7">
      <c r="A2980" s="51" t="s">
        <v>1588</v>
      </c>
      <c r="B2980" s="51" t="s">
        <v>1589</v>
      </c>
      <c r="C2980" s="51" t="s">
        <v>365</v>
      </c>
      <c r="D2980" s="52">
        <v>17071</v>
      </c>
      <c r="E2980" s="52">
        <v>272767</v>
      </c>
      <c r="F2980" s="53">
        <v>26340</v>
      </c>
      <c r="G2980" s="54">
        <v>9.6565934000000002</v>
      </c>
    </row>
    <row r="2981" spans="1:7">
      <c r="A2981" s="51" t="s">
        <v>2338</v>
      </c>
      <c r="B2981" s="51" t="s">
        <v>1589</v>
      </c>
      <c r="C2981" s="51" t="s">
        <v>365</v>
      </c>
      <c r="D2981" s="52">
        <v>670</v>
      </c>
      <c r="E2981" s="52">
        <v>9508</v>
      </c>
      <c r="F2981" s="53">
        <v>1024.9000000000001</v>
      </c>
      <c r="G2981" s="54">
        <v>10.779344</v>
      </c>
    </row>
    <row r="2982" spans="1:7">
      <c r="A2982" s="51" t="s">
        <v>2339</v>
      </c>
      <c r="B2982" s="51" t="s">
        <v>1589</v>
      </c>
      <c r="C2982" s="51" t="s">
        <v>365</v>
      </c>
      <c r="D2982" s="52">
        <v>2370</v>
      </c>
      <c r="E2982" s="52">
        <v>37257</v>
      </c>
      <c r="F2982" s="53">
        <v>3405.6</v>
      </c>
      <c r="G2982" s="54">
        <v>9.1408325999999995</v>
      </c>
    </row>
    <row r="2983" spans="1:7">
      <c r="A2983" s="51" t="s">
        <v>2340</v>
      </c>
      <c r="B2983" s="51" t="s">
        <v>1589</v>
      </c>
      <c r="C2983" s="51" t="s">
        <v>365</v>
      </c>
      <c r="D2983" s="52">
        <v>1250</v>
      </c>
      <c r="E2983" s="52">
        <v>11196</v>
      </c>
      <c r="F2983" s="53">
        <v>910</v>
      </c>
      <c r="G2983" s="54">
        <v>8.1279027999999993</v>
      </c>
    </row>
    <row r="2984" spans="1:7">
      <c r="A2984" s="51" t="s">
        <v>1590</v>
      </c>
      <c r="B2984" s="51" t="s">
        <v>1589</v>
      </c>
      <c r="C2984" s="51" t="s">
        <v>365</v>
      </c>
      <c r="D2984" s="52">
        <v>20733</v>
      </c>
      <c r="E2984" s="52">
        <v>392391</v>
      </c>
      <c r="F2984" s="53">
        <v>34104.800000000003</v>
      </c>
      <c r="G2984" s="54">
        <v>8.6915347000000001</v>
      </c>
    </row>
    <row r="2985" spans="1:7">
      <c r="A2985" s="51" t="s">
        <v>2341</v>
      </c>
      <c r="B2985" s="51" t="s">
        <v>1589</v>
      </c>
      <c r="C2985" s="51" t="s">
        <v>365</v>
      </c>
      <c r="D2985" s="52">
        <v>1458</v>
      </c>
      <c r="E2985" s="52">
        <v>18691</v>
      </c>
      <c r="F2985" s="53">
        <v>1860</v>
      </c>
      <c r="G2985" s="54">
        <v>9.9513134999999995</v>
      </c>
    </row>
    <row r="2986" spans="1:7">
      <c r="A2986" s="51" t="s">
        <v>2342</v>
      </c>
      <c r="B2986" s="51" t="s">
        <v>1589</v>
      </c>
      <c r="C2986" s="51" t="s">
        <v>365</v>
      </c>
      <c r="D2986" s="52">
        <v>1175</v>
      </c>
      <c r="E2986" s="52">
        <v>12925</v>
      </c>
      <c r="F2986" s="53">
        <v>1101</v>
      </c>
      <c r="G2986" s="54">
        <v>8.5183751999999995</v>
      </c>
    </row>
    <row r="2987" spans="1:7">
      <c r="A2987" s="51" t="s">
        <v>2343</v>
      </c>
      <c r="B2987" s="51" t="s">
        <v>1589</v>
      </c>
      <c r="C2987" s="51" t="s">
        <v>365</v>
      </c>
      <c r="D2987" s="52">
        <v>2315</v>
      </c>
      <c r="E2987" s="52">
        <v>26761</v>
      </c>
      <c r="F2987" s="53">
        <v>2522.5</v>
      </c>
      <c r="G2987" s="54">
        <v>9.4260304000000001</v>
      </c>
    </row>
    <row r="2988" spans="1:7">
      <c r="A2988" s="51" t="s">
        <v>1591</v>
      </c>
      <c r="B2988" s="51" t="s">
        <v>1589</v>
      </c>
      <c r="C2988" s="51" t="s">
        <v>365</v>
      </c>
      <c r="D2988" s="52">
        <v>18456</v>
      </c>
      <c r="E2988" s="52">
        <v>393721</v>
      </c>
      <c r="F2988" s="53">
        <v>32904</v>
      </c>
      <c r="G2988" s="54">
        <v>8.3571869000000003</v>
      </c>
    </row>
    <row r="2989" spans="1:7">
      <c r="A2989" s="51" t="s">
        <v>2344</v>
      </c>
      <c r="B2989" s="51" t="s">
        <v>1589</v>
      </c>
      <c r="C2989" s="51" t="s">
        <v>365</v>
      </c>
      <c r="D2989" s="52">
        <v>2833</v>
      </c>
      <c r="E2989" s="52">
        <v>45186</v>
      </c>
      <c r="F2989" s="53">
        <v>4029</v>
      </c>
      <c r="G2989" s="54">
        <v>8.9164785999999996</v>
      </c>
    </row>
    <row r="2990" spans="1:7">
      <c r="A2990" s="51" t="s">
        <v>1592</v>
      </c>
      <c r="B2990" s="51" t="s">
        <v>1589</v>
      </c>
      <c r="C2990" s="51" t="s">
        <v>365</v>
      </c>
      <c r="D2990" s="52">
        <v>11258</v>
      </c>
      <c r="E2990" s="52">
        <v>267159</v>
      </c>
      <c r="F2990" s="53">
        <v>25509.4</v>
      </c>
      <c r="G2990" s="54">
        <v>9.5483963000000003</v>
      </c>
    </row>
    <row r="2991" spans="1:7">
      <c r="A2991" s="51" t="s">
        <v>1593</v>
      </c>
      <c r="B2991" s="51" t="s">
        <v>1589</v>
      </c>
      <c r="C2991" s="51" t="s">
        <v>365</v>
      </c>
      <c r="D2991" s="52">
        <v>31479</v>
      </c>
      <c r="E2991" s="52">
        <v>637545</v>
      </c>
      <c r="F2991" s="53">
        <v>59339</v>
      </c>
      <c r="G2991" s="54">
        <v>9.3074214000000008</v>
      </c>
    </row>
    <row r="2992" spans="1:7">
      <c r="A2992" s="51" t="s">
        <v>2345</v>
      </c>
      <c r="B2992" s="51" t="s">
        <v>1589</v>
      </c>
      <c r="C2992" s="51" t="s">
        <v>365</v>
      </c>
      <c r="D2992" s="52">
        <v>8132</v>
      </c>
      <c r="E2992" s="52">
        <v>118436</v>
      </c>
      <c r="F2992" s="53">
        <v>11675.5</v>
      </c>
      <c r="G2992" s="54">
        <v>9.8580667999999996</v>
      </c>
    </row>
    <row r="2993" spans="1:7">
      <c r="A2993" s="51" t="s">
        <v>458</v>
      </c>
      <c r="B2993" s="51" t="s">
        <v>1589</v>
      </c>
      <c r="C2993" s="51" t="s">
        <v>363</v>
      </c>
      <c r="D2993" s="52">
        <v>20912</v>
      </c>
      <c r="E2993" s="52">
        <v>473197</v>
      </c>
      <c r="F2993" s="53">
        <v>34764</v>
      </c>
      <c r="G2993" s="54">
        <v>7.3466231000000004</v>
      </c>
    </row>
    <row r="2994" spans="1:7">
      <c r="A2994" s="51" t="s">
        <v>528</v>
      </c>
      <c r="B2994" s="51" t="s">
        <v>1589</v>
      </c>
      <c r="C2994" s="51" t="s">
        <v>363</v>
      </c>
      <c r="D2994" s="52">
        <v>1299</v>
      </c>
      <c r="E2994" s="52">
        <v>17630</v>
      </c>
      <c r="F2994" s="53">
        <v>2414.1</v>
      </c>
      <c r="G2994" s="54">
        <v>13.693137</v>
      </c>
    </row>
    <row r="2995" spans="1:7">
      <c r="A2995" s="51" t="s">
        <v>2346</v>
      </c>
      <c r="B2995" s="51" t="s">
        <v>1589</v>
      </c>
      <c r="C2995" s="51" t="s">
        <v>365</v>
      </c>
      <c r="D2995" s="52">
        <v>882</v>
      </c>
      <c r="E2995" s="52">
        <v>7780</v>
      </c>
      <c r="F2995" s="53">
        <v>789</v>
      </c>
      <c r="G2995" s="54">
        <v>10.141387999999999</v>
      </c>
    </row>
    <row r="2996" spans="1:7">
      <c r="A2996" s="51" t="s">
        <v>2347</v>
      </c>
      <c r="B2996" s="51" t="s">
        <v>1589</v>
      </c>
      <c r="C2996" s="51" t="s">
        <v>365</v>
      </c>
      <c r="D2996" s="52">
        <v>1221</v>
      </c>
      <c r="E2996" s="52">
        <v>33754</v>
      </c>
      <c r="F2996" s="53">
        <v>2662</v>
      </c>
      <c r="G2996" s="54">
        <v>7.8864726999999997</v>
      </c>
    </row>
    <row r="2997" spans="1:7">
      <c r="A2997" s="51" t="s">
        <v>2348</v>
      </c>
      <c r="B2997" s="51" t="s">
        <v>1589</v>
      </c>
      <c r="C2997" s="51" t="s">
        <v>363</v>
      </c>
      <c r="D2997" s="52">
        <v>535</v>
      </c>
      <c r="E2997" s="52">
        <v>30093</v>
      </c>
      <c r="F2997" s="53">
        <v>2442</v>
      </c>
      <c r="G2997" s="54">
        <v>8.1148439999999997</v>
      </c>
    </row>
    <row r="2998" spans="1:7">
      <c r="A2998" s="51" t="s">
        <v>463</v>
      </c>
      <c r="B2998" s="51" t="s">
        <v>1589</v>
      </c>
      <c r="C2998" s="51" t="s">
        <v>363</v>
      </c>
      <c r="D2998" s="52">
        <v>12560</v>
      </c>
      <c r="E2998" s="52">
        <v>214579</v>
      </c>
      <c r="F2998" s="53">
        <v>21008.2</v>
      </c>
      <c r="G2998" s="54">
        <v>9.7904268000000005</v>
      </c>
    </row>
    <row r="2999" spans="1:7">
      <c r="A2999" s="51" t="s">
        <v>2349</v>
      </c>
      <c r="B2999" s="51" t="s">
        <v>1589</v>
      </c>
      <c r="C2999" s="51" t="s">
        <v>365</v>
      </c>
      <c r="D2999" s="52">
        <v>12826</v>
      </c>
      <c r="E2999" s="52">
        <v>179893</v>
      </c>
      <c r="F2999" s="53">
        <v>17255</v>
      </c>
      <c r="G2999" s="54">
        <v>9.5918129000000008</v>
      </c>
    </row>
    <row r="3000" spans="1:7">
      <c r="A3000" s="51" t="s">
        <v>2350</v>
      </c>
      <c r="B3000" s="51" t="s">
        <v>1589</v>
      </c>
      <c r="C3000" s="51" t="s">
        <v>365</v>
      </c>
      <c r="D3000" s="52">
        <v>7231</v>
      </c>
      <c r="E3000" s="52">
        <v>125519</v>
      </c>
      <c r="F3000" s="53">
        <v>11355.6</v>
      </c>
      <c r="G3000" s="54">
        <v>9.0469171999999993</v>
      </c>
    </row>
    <row r="3001" spans="1:7">
      <c r="A3001" s="51" t="s">
        <v>2351</v>
      </c>
      <c r="B3001" s="51" t="s">
        <v>1589</v>
      </c>
      <c r="C3001" s="51" t="s">
        <v>365</v>
      </c>
      <c r="D3001" s="52">
        <v>3164</v>
      </c>
      <c r="E3001" s="52">
        <v>95936</v>
      </c>
      <c r="F3001" s="53">
        <v>6628</v>
      </c>
      <c r="G3001" s="54">
        <v>6.9087725000000004</v>
      </c>
    </row>
    <row r="3002" spans="1:7">
      <c r="A3002" s="51" t="s">
        <v>2352</v>
      </c>
      <c r="B3002" s="51" t="s">
        <v>1589</v>
      </c>
      <c r="C3002" s="51" t="s">
        <v>365</v>
      </c>
      <c r="D3002" s="52">
        <v>290</v>
      </c>
      <c r="E3002" s="52">
        <v>2091</v>
      </c>
      <c r="F3002" s="53">
        <v>204</v>
      </c>
      <c r="G3002" s="54">
        <v>9.7560976000000004</v>
      </c>
    </row>
    <row r="3003" spans="1:7">
      <c r="A3003" s="51" t="s">
        <v>2353</v>
      </c>
      <c r="B3003" s="51" t="s">
        <v>1589</v>
      </c>
      <c r="C3003" s="51" t="s">
        <v>365</v>
      </c>
      <c r="D3003" s="52">
        <v>9910</v>
      </c>
      <c r="E3003" s="52">
        <v>144654</v>
      </c>
      <c r="F3003" s="53">
        <v>13660.8</v>
      </c>
      <c r="G3003" s="54">
        <v>9.4437762000000003</v>
      </c>
    </row>
    <row r="3004" spans="1:7">
      <c r="A3004" s="51" t="s">
        <v>1594</v>
      </c>
      <c r="B3004" s="51" t="s">
        <v>1589</v>
      </c>
      <c r="C3004" s="51" t="s">
        <v>365</v>
      </c>
      <c r="D3004" s="52">
        <v>22995</v>
      </c>
      <c r="E3004" s="52">
        <v>385068</v>
      </c>
      <c r="F3004" s="53">
        <v>34778</v>
      </c>
      <c r="G3004" s="54">
        <v>9.0316516</v>
      </c>
    </row>
    <row r="3005" spans="1:7">
      <c r="A3005" s="51" t="s">
        <v>2354</v>
      </c>
      <c r="B3005" s="51" t="s">
        <v>1589</v>
      </c>
      <c r="C3005" s="51" t="s">
        <v>365</v>
      </c>
      <c r="D3005" s="52">
        <v>352</v>
      </c>
      <c r="E3005" s="52">
        <v>4162</v>
      </c>
      <c r="F3005" s="53">
        <v>398.2</v>
      </c>
      <c r="G3005" s="54">
        <v>9.5675156000000001</v>
      </c>
    </row>
    <row r="3006" spans="1:7">
      <c r="A3006" s="51" t="s">
        <v>2355</v>
      </c>
      <c r="B3006" s="51" t="s">
        <v>1589</v>
      </c>
      <c r="C3006" s="51" t="s">
        <v>365</v>
      </c>
      <c r="D3006" s="52">
        <v>180</v>
      </c>
      <c r="E3006" s="52">
        <v>1783</v>
      </c>
      <c r="F3006" s="53">
        <v>147</v>
      </c>
      <c r="G3006" s="54">
        <v>8.2445316999999996</v>
      </c>
    </row>
    <row r="3007" spans="1:7">
      <c r="A3007" s="51" t="s">
        <v>536</v>
      </c>
      <c r="B3007" s="51" t="s">
        <v>1589</v>
      </c>
      <c r="C3007" s="51" t="s">
        <v>363</v>
      </c>
      <c r="D3007" s="52">
        <v>17266</v>
      </c>
      <c r="E3007" s="52">
        <v>576358</v>
      </c>
      <c r="F3007" s="53">
        <v>45679.6</v>
      </c>
      <c r="G3007" s="54">
        <v>7.9255601999999996</v>
      </c>
    </row>
    <row r="3008" spans="1:7">
      <c r="A3008" s="51" t="s">
        <v>1182</v>
      </c>
      <c r="B3008" s="51" t="s">
        <v>1589</v>
      </c>
      <c r="C3008" s="51" t="s">
        <v>363</v>
      </c>
      <c r="D3008" s="52">
        <v>393</v>
      </c>
      <c r="E3008" s="52">
        <v>10987</v>
      </c>
      <c r="F3008" s="53">
        <v>814.3</v>
      </c>
      <c r="G3008" s="54">
        <v>7.4114863</v>
      </c>
    </row>
    <row r="3009" spans="1:7">
      <c r="A3009" s="51" t="s">
        <v>469</v>
      </c>
      <c r="B3009" s="51" t="s">
        <v>1589</v>
      </c>
      <c r="C3009" s="51" t="s">
        <v>352</v>
      </c>
      <c r="D3009" s="52">
        <v>1756</v>
      </c>
      <c r="E3009" s="52">
        <v>302515</v>
      </c>
      <c r="F3009" s="53">
        <v>17235</v>
      </c>
      <c r="G3009" s="54">
        <v>5.6972382000000001</v>
      </c>
    </row>
    <row r="3010" spans="1:7">
      <c r="A3010" s="51" t="s">
        <v>2356</v>
      </c>
      <c r="B3010" s="51" t="s">
        <v>1589</v>
      </c>
      <c r="C3010" s="51" t="s">
        <v>365</v>
      </c>
      <c r="D3010" s="52">
        <v>2525</v>
      </c>
      <c r="E3010" s="52">
        <v>96001</v>
      </c>
      <c r="F3010" s="53">
        <v>7062</v>
      </c>
      <c r="G3010" s="54">
        <v>7.3561734000000003</v>
      </c>
    </row>
    <row r="3011" spans="1:7">
      <c r="A3011" s="51" t="s">
        <v>511</v>
      </c>
      <c r="B3011" s="51" t="s">
        <v>1589</v>
      </c>
      <c r="C3011" s="51" t="s">
        <v>360</v>
      </c>
      <c r="D3011" s="52">
        <v>935926</v>
      </c>
      <c r="E3011" s="52">
        <v>24490305</v>
      </c>
      <c r="F3011" s="53">
        <v>1985150.9</v>
      </c>
      <c r="G3011" s="54">
        <v>8.1058643000000004</v>
      </c>
    </row>
    <row r="3012" spans="1:7">
      <c r="A3012" s="51" t="s">
        <v>2357</v>
      </c>
      <c r="B3012" s="51" t="s">
        <v>1589</v>
      </c>
      <c r="C3012" s="51" t="s">
        <v>365</v>
      </c>
      <c r="D3012" s="52">
        <v>1542</v>
      </c>
      <c r="E3012" s="52">
        <v>17277</v>
      </c>
      <c r="F3012" s="53">
        <v>1786</v>
      </c>
      <c r="G3012" s="54">
        <v>10.337443</v>
      </c>
    </row>
    <row r="3013" spans="1:7">
      <c r="A3013" s="51" t="s">
        <v>2358</v>
      </c>
      <c r="B3013" s="51" t="s">
        <v>1589</v>
      </c>
      <c r="C3013" s="51" t="s">
        <v>365</v>
      </c>
      <c r="D3013" s="52">
        <v>6488</v>
      </c>
      <c r="E3013" s="52">
        <v>114293</v>
      </c>
      <c r="F3013" s="53">
        <v>11955</v>
      </c>
      <c r="G3013" s="54">
        <v>10.459958</v>
      </c>
    </row>
    <row r="3014" spans="1:7">
      <c r="A3014" s="51" t="s">
        <v>2359</v>
      </c>
      <c r="B3014" s="51" t="s">
        <v>1589</v>
      </c>
      <c r="C3014" s="51" t="s">
        <v>365</v>
      </c>
      <c r="D3014" s="52">
        <v>4080</v>
      </c>
      <c r="E3014" s="52">
        <v>66296</v>
      </c>
      <c r="F3014" s="53">
        <v>7106.7</v>
      </c>
      <c r="G3014" s="54">
        <v>10.719651000000001</v>
      </c>
    </row>
    <row r="3015" spans="1:7">
      <c r="A3015" s="51" t="s">
        <v>1595</v>
      </c>
      <c r="B3015" s="51" t="s">
        <v>1589</v>
      </c>
      <c r="C3015" s="51" t="s">
        <v>365</v>
      </c>
      <c r="D3015" s="52">
        <v>37291</v>
      </c>
      <c r="E3015" s="52">
        <v>765747</v>
      </c>
      <c r="F3015" s="53">
        <v>68142</v>
      </c>
      <c r="G3015" s="54">
        <v>8.8987616000000003</v>
      </c>
    </row>
    <row r="3016" spans="1:7">
      <c r="A3016" s="51" t="s">
        <v>703</v>
      </c>
      <c r="B3016" s="51" t="s">
        <v>1589</v>
      </c>
      <c r="C3016" s="51" t="s">
        <v>363</v>
      </c>
      <c r="D3016" s="52">
        <v>712</v>
      </c>
      <c r="E3016" s="52">
        <v>31063</v>
      </c>
      <c r="F3016" s="53">
        <v>1933</v>
      </c>
      <c r="G3016" s="54">
        <v>6.2228374999999998</v>
      </c>
    </row>
    <row r="3017" spans="1:7">
      <c r="A3017" s="51" t="s">
        <v>2360</v>
      </c>
      <c r="B3017" s="51" t="s">
        <v>1589</v>
      </c>
      <c r="C3017" s="51" t="s">
        <v>365</v>
      </c>
      <c r="D3017" s="52">
        <v>2666</v>
      </c>
      <c r="E3017" s="52">
        <v>37765</v>
      </c>
      <c r="F3017" s="53">
        <v>4059</v>
      </c>
      <c r="G3017" s="54">
        <v>10.748047</v>
      </c>
    </row>
    <row r="3018" spans="1:7">
      <c r="A3018" s="51" t="s">
        <v>472</v>
      </c>
      <c r="B3018" s="51" t="s">
        <v>1589</v>
      </c>
      <c r="C3018" s="51" t="s">
        <v>457</v>
      </c>
      <c r="D3018" s="52">
        <v>4</v>
      </c>
      <c r="E3018" s="52">
        <v>2415</v>
      </c>
      <c r="F3018" s="53">
        <v>153</v>
      </c>
      <c r="G3018" s="54">
        <v>6.3354036999999996</v>
      </c>
    </row>
    <row r="3019" spans="1:7">
      <c r="A3019" s="51" t="s">
        <v>1596</v>
      </c>
      <c r="B3019" s="51" t="s">
        <v>1589</v>
      </c>
      <c r="C3019" s="51" t="s">
        <v>365</v>
      </c>
      <c r="D3019" s="52">
        <v>12978</v>
      </c>
      <c r="E3019" s="52">
        <v>252326</v>
      </c>
      <c r="F3019" s="53">
        <v>23253</v>
      </c>
      <c r="G3019" s="54">
        <v>9.2154594000000003</v>
      </c>
    </row>
    <row r="3020" spans="1:7">
      <c r="A3020" s="51" t="s">
        <v>2361</v>
      </c>
      <c r="B3020" s="51" t="s">
        <v>1589</v>
      </c>
      <c r="C3020" s="51" t="s">
        <v>365</v>
      </c>
      <c r="D3020" s="52">
        <v>680</v>
      </c>
      <c r="E3020" s="52">
        <v>4290</v>
      </c>
      <c r="F3020" s="53">
        <v>362.6</v>
      </c>
      <c r="G3020" s="54">
        <v>8.4522145000000002</v>
      </c>
    </row>
    <row r="3021" spans="1:7">
      <c r="A3021" s="51" t="s">
        <v>1597</v>
      </c>
      <c r="B3021" s="51" t="s">
        <v>1589</v>
      </c>
      <c r="C3021" s="51" t="s">
        <v>460</v>
      </c>
      <c r="D3021" s="52">
        <v>3896</v>
      </c>
      <c r="E3021" s="52">
        <v>58946</v>
      </c>
      <c r="F3021" s="53">
        <v>6385.3</v>
      </c>
      <c r="G3021" s="54">
        <v>10.832457</v>
      </c>
    </row>
    <row r="3022" spans="1:7">
      <c r="A3022" s="51" t="s">
        <v>2362</v>
      </c>
      <c r="B3022" s="51" t="s">
        <v>1589</v>
      </c>
      <c r="C3022" s="51" t="s">
        <v>365</v>
      </c>
      <c r="D3022" s="52">
        <v>236</v>
      </c>
      <c r="E3022" s="52">
        <v>1920</v>
      </c>
      <c r="F3022" s="53">
        <v>210</v>
      </c>
      <c r="G3022" s="54">
        <v>10.9375</v>
      </c>
    </row>
    <row r="3023" spans="1:7">
      <c r="A3023" s="51" t="s">
        <v>2363</v>
      </c>
      <c r="B3023" s="51" t="s">
        <v>1589</v>
      </c>
      <c r="C3023" s="51" t="s">
        <v>365</v>
      </c>
      <c r="D3023" s="52">
        <v>278</v>
      </c>
      <c r="E3023" s="52">
        <v>3110</v>
      </c>
      <c r="F3023" s="53">
        <v>217.2</v>
      </c>
      <c r="G3023" s="54">
        <v>6.9839228000000002</v>
      </c>
    </row>
    <row r="3024" spans="1:7">
      <c r="A3024" s="51" t="s">
        <v>2364</v>
      </c>
      <c r="B3024" s="51" t="s">
        <v>1589</v>
      </c>
      <c r="C3024" s="51" t="s">
        <v>365</v>
      </c>
      <c r="D3024" s="52">
        <v>278</v>
      </c>
      <c r="E3024" s="52">
        <v>1970</v>
      </c>
      <c r="F3024" s="53">
        <v>227</v>
      </c>
      <c r="G3024" s="54">
        <v>11.522843</v>
      </c>
    </row>
    <row r="3025" spans="1:7">
      <c r="A3025" s="51" t="s">
        <v>483</v>
      </c>
      <c r="B3025" s="51" t="s">
        <v>1589</v>
      </c>
      <c r="C3025" s="51" t="s">
        <v>457</v>
      </c>
      <c r="D3025" s="52">
        <v>819</v>
      </c>
      <c r="E3025" s="52">
        <v>6527</v>
      </c>
      <c r="F3025" s="53">
        <v>714.1</v>
      </c>
      <c r="G3025" s="54">
        <v>10.940708000000001</v>
      </c>
    </row>
    <row r="3026" spans="1:7">
      <c r="A3026" s="51" t="s">
        <v>484</v>
      </c>
      <c r="B3026" s="51" t="s">
        <v>1589</v>
      </c>
      <c r="C3026" s="51" t="s">
        <v>420</v>
      </c>
      <c r="D3026" s="52">
        <v>6</v>
      </c>
      <c r="E3026" s="52">
        <v>50181</v>
      </c>
      <c r="F3026" s="53">
        <v>1405.4</v>
      </c>
      <c r="G3026" s="54">
        <v>2.8006616000000002</v>
      </c>
    </row>
    <row r="3027" spans="1:7">
      <c r="A3027" s="51" t="s">
        <v>1186</v>
      </c>
      <c r="B3027" s="51" t="s">
        <v>1589</v>
      </c>
      <c r="C3027" s="51" t="s">
        <v>363</v>
      </c>
      <c r="D3027" s="52">
        <v>734</v>
      </c>
      <c r="E3027" s="52">
        <v>30786</v>
      </c>
      <c r="F3027" s="53">
        <v>2585</v>
      </c>
      <c r="G3027" s="54">
        <v>8.3966738000000003</v>
      </c>
    </row>
    <row r="3028" spans="1:7">
      <c r="A3028" s="51" t="s">
        <v>887</v>
      </c>
      <c r="B3028" s="51" t="s">
        <v>1598</v>
      </c>
      <c r="C3028" s="51" t="s">
        <v>363</v>
      </c>
      <c r="D3028" s="52">
        <v>35618</v>
      </c>
      <c r="E3028" s="52">
        <v>701387</v>
      </c>
      <c r="F3028" s="53">
        <v>78164</v>
      </c>
      <c r="G3028" s="54">
        <v>11.144204</v>
      </c>
    </row>
    <row r="3029" spans="1:7">
      <c r="A3029" s="51" t="s">
        <v>1599</v>
      </c>
      <c r="B3029" s="51" t="s">
        <v>1598</v>
      </c>
      <c r="C3029" s="51" t="s">
        <v>360</v>
      </c>
      <c r="D3029" s="52">
        <v>533034</v>
      </c>
      <c r="E3029" s="52">
        <v>14794030</v>
      </c>
      <c r="F3029" s="53">
        <v>1324809</v>
      </c>
      <c r="G3029" s="54">
        <v>8.9550243999999992</v>
      </c>
    </row>
    <row r="3030" spans="1:7">
      <c r="A3030" s="51" t="s">
        <v>2365</v>
      </c>
      <c r="B3030" s="51" t="s">
        <v>1598</v>
      </c>
      <c r="C3030" s="51" t="s">
        <v>363</v>
      </c>
      <c r="D3030" s="52">
        <v>12800</v>
      </c>
      <c r="E3030" s="52">
        <v>179686</v>
      </c>
      <c r="F3030" s="53">
        <v>24778</v>
      </c>
      <c r="G3030" s="54">
        <v>13.789611000000001</v>
      </c>
    </row>
    <row r="3031" spans="1:7">
      <c r="A3031" s="51" t="s">
        <v>1600</v>
      </c>
      <c r="B3031" s="51" t="s">
        <v>1598</v>
      </c>
      <c r="C3031" s="51" t="s">
        <v>365</v>
      </c>
      <c r="D3031" s="52">
        <v>16345</v>
      </c>
      <c r="E3031" s="52">
        <v>455125</v>
      </c>
      <c r="F3031" s="53">
        <v>45226</v>
      </c>
      <c r="G3031" s="54">
        <v>9.9370502999999992</v>
      </c>
    </row>
    <row r="3032" spans="1:7">
      <c r="A3032" s="51" t="s">
        <v>1601</v>
      </c>
      <c r="B3032" s="51" t="s">
        <v>1598</v>
      </c>
      <c r="C3032" s="51" t="s">
        <v>363</v>
      </c>
      <c r="D3032" s="52">
        <v>37484</v>
      </c>
      <c r="E3032" s="52">
        <v>748861</v>
      </c>
      <c r="F3032" s="53">
        <v>95856</v>
      </c>
      <c r="G3032" s="54">
        <v>12.800238999999999</v>
      </c>
    </row>
    <row r="3033" spans="1:7">
      <c r="A3033" s="51" t="s">
        <v>1602</v>
      </c>
      <c r="B3033" s="51" t="s">
        <v>1598</v>
      </c>
      <c r="C3033" s="51" t="s">
        <v>365</v>
      </c>
      <c r="D3033" s="52">
        <v>47822</v>
      </c>
      <c r="E3033" s="52">
        <v>940834</v>
      </c>
      <c r="F3033" s="53">
        <v>105840</v>
      </c>
      <c r="G3033" s="54">
        <v>11.249593000000001</v>
      </c>
    </row>
    <row r="3034" spans="1:7">
      <c r="A3034" s="51" t="s">
        <v>2366</v>
      </c>
      <c r="B3034" s="51" t="s">
        <v>1598</v>
      </c>
      <c r="C3034" s="51" t="s">
        <v>365</v>
      </c>
      <c r="D3034" s="52">
        <v>5468</v>
      </c>
      <c r="E3034" s="52">
        <v>133581</v>
      </c>
      <c r="F3034" s="53">
        <v>15156</v>
      </c>
      <c r="G3034" s="54">
        <v>11.345924999999999</v>
      </c>
    </row>
    <row r="3035" spans="1:7">
      <c r="A3035" s="51" t="s">
        <v>1603</v>
      </c>
      <c r="B3035" s="51" t="s">
        <v>1598</v>
      </c>
      <c r="C3035" s="51" t="s">
        <v>365</v>
      </c>
      <c r="D3035" s="52">
        <v>21353</v>
      </c>
      <c r="E3035" s="52">
        <v>728963</v>
      </c>
      <c r="F3035" s="53">
        <v>65491</v>
      </c>
      <c r="G3035" s="54">
        <v>8.9841323000000006</v>
      </c>
    </row>
    <row r="3036" spans="1:7">
      <c r="A3036" s="51" t="s">
        <v>1604</v>
      </c>
      <c r="B3036" s="51" t="s">
        <v>1598</v>
      </c>
      <c r="C3036" s="51" t="s">
        <v>365</v>
      </c>
      <c r="D3036" s="52">
        <v>16493</v>
      </c>
      <c r="E3036" s="52">
        <v>410525</v>
      </c>
      <c r="F3036" s="53">
        <v>38820</v>
      </c>
      <c r="G3036" s="54">
        <v>9.4561841999999992</v>
      </c>
    </row>
    <row r="3037" spans="1:7">
      <c r="A3037" s="51" t="s">
        <v>2367</v>
      </c>
      <c r="B3037" s="51" t="s">
        <v>1598</v>
      </c>
      <c r="C3037" s="51" t="s">
        <v>365</v>
      </c>
      <c r="D3037" s="52">
        <v>7665</v>
      </c>
      <c r="E3037" s="52">
        <v>164728</v>
      </c>
      <c r="F3037" s="53">
        <v>19212</v>
      </c>
      <c r="G3037" s="54">
        <v>11.662862000000001</v>
      </c>
    </row>
    <row r="3038" spans="1:7">
      <c r="A3038" s="51" t="s">
        <v>2368</v>
      </c>
      <c r="B3038" s="51" t="s">
        <v>1598</v>
      </c>
      <c r="C3038" s="51" t="s">
        <v>365</v>
      </c>
      <c r="D3038" s="52">
        <v>7472</v>
      </c>
      <c r="E3038" s="52">
        <v>175204</v>
      </c>
      <c r="F3038" s="53">
        <v>19973</v>
      </c>
      <c r="G3038" s="54">
        <v>11.399853999999999</v>
      </c>
    </row>
    <row r="3039" spans="1:7">
      <c r="A3039" s="51" t="s">
        <v>1605</v>
      </c>
      <c r="B3039" s="51" t="s">
        <v>1598</v>
      </c>
      <c r="C3039" s="51" t="s">
        <v>365</v>
      </c>
      <c r="D3039" s="52">
        <v>13532</v>
      </c>
      <c r="E3039" s="52">
        <v>359020</v>
      </c>
      <c r="F3039" s="53">
        <v>38987.699999999997</v>
      </c>
      <c r="G3039" s="54">
        <v>10.859479</v>
      </c>
    </row>
    <row r="3040" spans="1:7">
      <c r="A3040" s="51" t="s">
        <v>2369</v>
      </c>
      <c r="B3040" s="51" t="s">
        <v>1598</v>
      </c>
      <c r="C3040" s="51" t="s">
        <v>363</v>
      </c>
      <c r="D3040" s="52">
        <v>11204</v>
      </c>
      <c r="E3040" s="52">
        <v>194922</v>
      </c>
      <c r="F3040" s="53">
        <v>23801</v>
      </c>
      <c r="G3040" s="54">
        <v>12.210525000000001</v>
      </c>
    </row>
    <row r="3041" spans="1:7">
      <c r="A3041" s="51" t="s">
        <v>2370</v>
      </c>
      <c r="B3041" s="51" t="s">
        <v>1598</v>
      </c>
      <c r="C3041" s="51" t="s">
        <v>363</v>
      </c>
      <c r="D3041" s="52">
        <v>6746</v>
      </c>
      <c r="E3041" s="52">
        <v>82760</v>
      </c>
      <c r="F3041" s="53">
        <v>12428.4</v>
      </c>
      <c r="G3041" s="54">
        <v>15.0174</v>
      </c>
    </row>
    <row r="3042" spans="1:7">
      <c r="A3042" s="51" t="s">
        <v>829</v>
      </c>
      <c r="B3042" s="51" t="s">
        <v>1598</v>
      </c>
      <c r="C3042" s="51" t="s">
        <v>360</v>
      </c>
      <c r="D3042" s="52">
        <v>27790</v>
      </c>
      <c r="E3042" s="52">
        <v>703005</v>
      </c>
      <c r="F3042" s="53">
        <v>70972.5</v>
      </c>
      <c r="G3042" s="54">
        <v>10.09559</v>
      </c>
    </row>
    <row r="3043" spans="1:7">
      <c r="A3043" s="51" t="s">
        <v>1095</v>
      </c>
      <c r="B3043" s="51" t="s">
        <v>1598</v>
      </c>
      <c r="C3043" s="51" t="s">
        <v>363</v>
      </c>
      <c r="D3043" s="52">
        <v>31227</v>
      </c>
      <c r="E3043" s="52">
        <v>597619</v>
      </c>
      <c r="F3043" s="53">
        <v>71013.5</v>
      </c>
      <c r="G3043" s="54">
        <v>11.882738</v>
      </c>
    </row>
    <row r="3044" spans="1:7">
      <c r="A3044" s="51" t="s">
        <v>1606</v>
      </c>
      <c r="B3044" s="51" t="s">
        <v>1598</v>
      </c>
      <c r="C3044" s="51" t="s">
        <v>363</v>
      </c>
      <c r="D3044" s="52">
        <v>19211</v>
      </c>
      <c r="E3044" s="52">
        <v>273004</v>
      </c>
      <c r="F3044" s="53">
        <v>38935.599999999999</v>
      </c>
      <c r="G3044" s="54">
        <v>14.261915999999999</v>
      </c>
    </row>
    <row r="3045" spans="1:7">
      <c r="A3045" s="51" t="s">
        <v>1607</v>
      </c>
      <c r="B3045" s="51" t="s">
        <v>1598</v>
      </c>
      <c r="C3045" s="51" t="s">
        <v>363</v>
      </c>
      <c r="D3045" s="52">
        <v>173448</v>
      </c>
      <c r="E3045" s="52">
        <v>5853943</v>
      </c>
      <c r="F3045" s="53">
        <v>559377</v>
      </c>
      <c r="G3045" s="54">
        <v>9.5555593999999999</v>
      </c>
    </row>
    <row r="3046" spans="1:7">
      <c r="A3046" s="51" t="s">
        <v>1423</v>
      </c>
      <c r="B3046" s="51" t="s">
        <v>1598</v>
      </c>
      <c r="C3046" s="51" t="s">
        <v>363</v>
      </c>
      <c r="D3046" s="52">
        <v>8207</v>
      </c>
      <c r="E3046" s="52">
        <v>133236</v>
      </c>
      <c r="F3046" s="53">
        <v>13954</v>
      </c>
      <c r="G3046" s="54">
        <v>10.473145000000001</v>
      </c>
    </row>
    <row r="3047" spans="1:7">
      <c r="A3047" s="51" t="s">
        <v>1608</v>
      </c>
      <c r="B3047" s="51" t="s">
        <v>1598</v>
      </c>
      <c r="C3047" s="51" t="s">
        <v>363</v>
      </c>
      <c r="D3047" s="52">
        <v>11898</v>
      </c>
      <c r="E3047" s="52">
        <v>344906</v>
      </c>
      <c r="F3047" s="53">
        <v>38835</v>
      </c>
      <c r="G3047" s="54">
        <v>11.259589999999999</v>
      </c>
    </row>
    <row r="3048" spans="1:7">
      <c r="A3048" s="51" t="s">
        <v>1609</v>
      </c>
      <c r="B3048" s="51" t="s">
        <v>1598</v>
      </c>
      <c r="C3048" s="51" t="s">
        <v>363</v>
      </c>
      <c r="D3048" s="52">
        <v>166571</v>
      </c>
      <c r="E3048" s="52">
        <v>3859370</v>
      </c>
      <c r="F3048" s="53">
        <v>456274</v>
      </c>
      <c r="G3048" s="54">
        <v>11.8225</v>
      </c>
    </row>
    <row r="3049" spans="1:7">
      <c r="A3049" s="51" t="s">
        <v>1610</v>
      </c>
      <c r="B3049" s="51" t="s">
        <v>1598</v>
      </c>
      <c r="C3049" s="51" t="s">
        <v>363</v>
      </c>
      <c r="D3049" s="52">
        <v>95555</v>
      </c>
      <c r="E3049" s="52">
        <v>2429562</v>
      </c>
      <c r="F3049" s="53">
        <v>254073.5</v>
      </c>
      <c r="G3049" s="54">
        <v>10.457585</v>
      </c>
    </row>
    <row r="3050" spans="1:7">
      <c r="A3050" s="51" t="s">
        <v>472</v>
      </c>
      <c r="B3050" s="51" t="s">
        <v>1598</v>
      </c>
      <c r="C3050" s="51" t="s">
        <v>457</v>
      </c>
      <c r="D3050" s="52">
        <v>68</v>
      </c>
      <c r="E3050" s="52">
        <v>531</v>
      </c>
      <c r="F3050" s="53">
        <v>47</v>
      </c>
      <c r="G3050" s="54">
        <v>8.8512240999999996</v>
      </c>
    </row>
    <row r="3051" spans="1:7">
      <c r="A3051" s="51" t="s">
        <v>1611</v>
      </c>
      <c r="B3051" s="51" t="s">
        <v>1598</v>
      </c>
      <c r="C3051" s="51" t="s">
        <v>363</v>
      </c>
      <c r="D3051" s="52">
        <v>56820</v>
      </c>
      <c r="E3051" s="52">
        <v>952703</v>
      </c>
      <c r="F3051" s="53">
        <v>124669.6</v>
      </c>
      <c r="G3051" s="54">
        <v>13.085883000000001</v>
      </c>
    </row>
    <row r="3052" spans="1:7">
      <c r="A3052" s="51" t="s">
        <v>1612</v>
      </c>
      <c r="B3052" s="51" t="s">
        <v>1598</v>
      </c>
      <c r="C3052" s="51" t="s">
        <v>365</v>
      </c>
      <c r="D3052" s="52">
        <v>6694</v>
      </c>
      <c r="E3052" s="52">
        <v>205962</v>
      </c>
      <c r="F3052" s="53">
        <v>20602.900000000001</v>
      </c>
      <c r="G3052" s="54">
        <v>10.003253000000001</v>
      </c>
    </row>
    <row r="3053" spans="1:7">
      <c r="A3053" s="51" t="s">
        <v>2371</v>
      </c>
      <c r="B3053" s="51" t="s">
        <v>1598</v>
      </c>
      <c r="C3053" s="51" t="s">
        <v>365</v>
      </c>
      <c r="D3053" s="52">
        <v>2035</v>
      </c>
      <c r="E3053" s="52">
        <v>37994</v>
      </c>
      <c r="F3053" s="53">
        <v>4077</v>
      </c>
      <c r="G3053" s="54">
        <v>10.730642</v>
      </c>
    </row>
    <row r="3054" spans="1:7">
      <c r="A3054" s="51" t="s">
        <v>2372</v>
      </c>
      <c r="B3054" s="51" t="s">
        <v>1598</v>
      </c>
      <c r="C3054" s="51" t="s">
        <v>365</v>
      </c>
      <c r="D3054" s="52">
        <v>5581</v>
      </c>
      <c r="E3054" s="52">
        <v>103167</v>
      </c>
      <c r="F3054" s="53">
        <v>12600</v>
      </c>
      <c r="G3054" s="54">
        <v>12.213208</v>
      </c>
    </row>
    <row r="3055" spans="1:7">
      <c r="A3055" s="51" t="s">
        <v>2373</v>
      </c>
      <c r="B3055" s="51" t="s">
        <v>1598</v>
      </c>
      <c r="C3055" s="51" t="s">
        <v>365</v>
      </c>
      <c r="D3055" s="52">
        <v>1091</v>
      </c>
      <c r="E3055" s="52">
        <v>18883</v>
      </c>
      <c r="F3055" s="53">
        <v>1860</v>
      </c>
      <c r="G3055" s="54">
        <v>9.8501297000000001</v>
      </c>
    </row>
    <row r="3056" spans="1:7">
      <c r="A3056" s="51" t="s">
        <v>2374</v>
      </c>
      <c r="B3056" s="51" t="s">
        <v>1598</v>
      </c>
      <c r="C3056" s="51" t="s">
        <v>365</v>
      </c>
      <c r="D3056" s="52">
        <v>7655</v>
      </c>
      <c r="E3056" s="52">
        <v>159783</v>
      </c>
      <c r="F3056" s="53">
        <v>17890</v>
      </c>
      <c r="G3056" s="54">
        <v>11.196434999999999</v>
      </c>
    </row>
    <row r="3057" spans="1:7">
      <c r="A3057" s="51" t="s">
        <v>2375</v>
      </c>
      <c r="B3057" s="51" t="s">
        <v>1598</v>
      </c>
      <c r="C3057" s="51" t="s">
        <v>365</v>
      </c>
      <c r="D3057" s="52">
        <v>2518</v>
      </c>
      <c r="E3057" s="52">
        <v>57386</v>
      </c>
      <c r="F3057" s="53">
        <v>5775.3</v>
      </c>
      <c r="G3057" s="54">
        <v>10.063953</v>
      </c>
    </row>
    <row r="3058" spans="1:7">
      <c r="A3058" s="51" t="s">
        <v>2376</v>
      </c>
      <c r="B3058" s="51" t="s">
        <v>1598</v>
      </c>
      <c r="C3058" s="51" t="s">
        <v>365</v>
      </c>
      <c r="D3058" s="52">
        <v>530</v>
      </c>
      <c r="E3058" s="52">
        <v>12584</v>
      </c>
      <c r="F3058" s="53">
        <v>1136</v>
      </c>
      <c r="G3058" s="54">
        <v>9.0273363</v>
      </c>
    </row>
    <row r="3059" spans="1:7">
      <c r="A3059" s="51" t="s">
        <v>1113</v>
      </c>
      <c r="B3059" s="51" t="s">
        <v>1598</v>
      </c>
      <c r="C3059" s="51" t="s">
        <v>360</v>
      </c>
      <c r="D3059" s="52">
        <v>2505988</v>
      </c>
      <c r="E3059" s="52">
        <v>80663402</v>
      </c>
      <c r="F3059" s="53">
        <v>7544890.2999999998</v>
      </c>
      <c r="G3059" s="54">
        <v>9.3535482999999999</v>
      </c>
    </row>
    <row r="3060" spans="1:7">
      <c r="A3060" s="51" t="s">
        <v>1613</v>
      </c>
      <c r="B3060" s="51" t="s">
        <v>1598</v>
      </c>
      <c r="C3060" s="51" t="s">
        <v>352</v>
      </c>
      <c r="D3060" s="52">
        <v>6624</v>
      </c>
      <c r="E3060" s="52">
        <v>340081</v>
      </c>
      <c r="F3060" s="53">
        <v>33073.5</v>
      </c>
      <c r="G3060" s="54">
        <v>9.7251831000000006</v>
      </c>
    </row>
    <row r="3061" spans="1:7">
      <c r="A3061" s="51" t="s">
        <v>2377</v>
      </c>
      <c r="B3061" s="51" t="s">
        <v>1615</v>
      </c>
      <c r="C3061" s="51" t="s">
        <v>365</v>
      </c>
      <c r="D3061" s="52">
        <v>2158</v>
      </c>
      <c r="E3061" s="52">
        <v>13565</v>
      </c>
      <c r="F3061" s="53">
        <v>2713.6</v>
      </c>
      <c r="G3061" s="54">
        <v>20.004422999999999</v>
      </c>
    </row>
    <row r="3062" spans="1:7">
      <c r="A3062" s="51" t="s">
        <v>1614</v>
      </c>
      <c r="B3062" s="51" t="s">
        <v>1615</v>
      </c>
      <c r="C3062" s="51" t="s">
        <v>365</v>
      </c>
      <c r="D3062" s="52">
        <v>21187</v>
      </c>
      <c r="E3062" s="52">
        <v>322601</v>
      </c>
      <c r="F3062" s="53">
        <v>45707.3</v>
      </c>
      <c r="G3062" s="54">
        <v>14.168369</v>
      </c>
    </row>
    <row r="3063" spans="1:7">
      <c r="A3063" s="51" t="s">
        <v>1616</v>
      </c>
      <c r="B3063" s="51" t="s">
        <v>1615</v>
      </c>
      <c r="C3063" s="51" t="s">
        <v>360</v>
      </c>
      <c r="D3063" s="52">
        <v>266731</v>
      </c>
      <c r="E3063" s="52">
        <v>4128426</v>
      </c>
      <c r="F3063" s="53">
        <v>628862</v>
      </c>
      <c r="G3063" s="54">
        <v>15.232488</v>
      </c>
    </row>
    <row r="3064" spans="1:7">
      <c r="A3064" s="51" t="s">
        <v>464</v>
      </c>
      <c r="B3064" s="51" t="s">
        <v>1615</v>
      </c>
      <c r="C3064" s="51" t="s">
        <v>457</v>
      </c>
      <c r="D3064" s="52">
        <v>6</v>
      </c>
      <c r="E3064" s="52">
        <v>4686</v>
      </c>
      <c r="F3064" s="53">
        <v>824</v>
      </c>
      <c r="G3064" s="54">
        <v>17.584294</v>
      </c>
    </row>
    <row r="3065" spans="1:7">
      <c r="A3065" s="51" t="s">
        <v>472</v>
      </c>
      <c r="B3065" s="51" t="s">
        <v>1615</v>
      </c>
      <c r="C3065" s="51" t="s">
        <v>457</v>
      </c>
      <c r="D3065" s="52">
        <v>1588</v>
      </c>
      <c r="E3065" s="52">
        <v>9129</v>
      </c>
      <c r="F3065" s="53">
        <v>1661</v>
      </c>
      <c r="G3065" s="54">
        <v>18.194763999999999</v>
      </c>
    </row>
    <row r="3066" spans="1:7">
      <c r="A3066" s="51" t="s">
        <v>1956</v>
      </c>
      <c r="B3066" s="51" t="s">
        <v>1615</v>
      </c>
      <c r="C3066" s="51" t="s">
        <v>457</v>
      </c>
      <c r="D3066" s="52">
        <v>78</v>
      </c>
      <c r="E3066" s="52">
        <v>198</v>
      </c>
      <c r="F3066" s="53">
        <v>41.5</v>
      </c>
      <c r="G3066" s="54">
        <v>20.959596000000001</v>
      </c>
    </row>
    <row r="3067" spans="1:7">
      <c r="A3067" s="51" t="s">
        <v>475</v>
      </c>
      <c r="B3067" s="51" t="s">
        <v>1615</v>
      </c>
      <c r="C3067" s="51" t="s">
        <v>457</v>
      </c>
      <c r="D3067" s="52">
        <v>350</v>
      </c>
      <c r="E3067" s="52">
        <v>2255</v>
      </c>
      <c r="F3067" s="53">
        <v>359.4</v>
      </c>
      <c r="G3067" s="54">
        <v>15.937916</v>
      </c>
    </row>
    <row r="3068" spans="1:7">
      <c r="A3068" s="51" t="s">
        <v>477</v>
      </c>
      <c r="B3068" s="51" t="s">
        <v>1615</v>
      </c>
      <c r="C3068" s="51" t="s">
        <v>457</v>
      </c>
      <c r="D3068" s="52">
        <v>599</v>
      </c>
      <c r="E3068" s="52">
        <v>2971</v>
      </c>
      <c r="F3068" s="53">
        <v>623</v>
      </c>
      <c r="G3068" s="54">
        <v>20.969370999999999</v>
      </c>
    </row>
    <row r="3069" spans="1:7">
      <c r="A3069" s="51" t="s">
        <v>478</v>
      </c>
      <c r="B3069" s="51" t="s">
        <v>1615</v>
      </c>
      <c r="C3069" s="51" t="s">
        <v>457</v>
      </c>
      <c r="D3069" s="52">
        <v>2</v>
      </c>
      <c r="E3069" s="52">
        <v>335</v>
      </c>
      <c r="F3069" s="53">
        <v>88.8</v>
      </c>
      <c r="G3069" s="54">
        <v>26.507463000000001</v>
      </c>
    </row>
    <row r="3070" spans="1:7">
      <c r="A3070" s="51" t="s">
        <v>2378</v>
      </c>
      <c r="B3070" s="51" t="s">
        <v>1615</v>
      </c>
      <c r="C3070" s="51" t="s">
        <v>365</v>
      </c>
      <c r="D3070" s="52">
        <v>4433</v>
      </c>
      <c r="E3070" s="52">
        <v>33808</v>
      </c>
      <c r="F3070" s="53">
        <v>6064</v>
      </c>
      <c r="G3070" s="54">
        <v>17.936582999999999</v>
      </c>
    </row>
    <row r="3071" spans="1:7">
      <c r="A3071" s="51" t="s">
        <v>2379</v>
      </c>
      <c r="B3071" s="51" t="s">
        <v>1615</v>
      </c>
      <c r="C3071" s="51" t="s">
        <v>365</v>
      </c>
      <c r="D3071" s="52">
        <v>4264</v>
      </c>
      <c r="E3071" s="52">
        <v>74797</v>
      </c>
      <c r="F3071" s="53">
        <v>11878.3</v>
      </c>
      <c r="G3071" s="54">
        <v>15.880717000000001</v>
      </c>
    </row>
    <row r="3072" spans="1:7">
      <c r="A3072" s="51" t="s">
        <v>1617</v>
      </c>
      <c r="B3072" s="51" t="s">
        <v>1615</v>
      </c>
      <c r="C3072" s="51" t="s">
        <v>363</v>
      </c>
      <c r="D3072" s="52">
        <v>39569</v>
      </c>
      <c r="E3072" s="52">
        <v>450937</v>
      </c>
      <c r="F3072" s="53">
        <v>72924.600000000006</v>
      </c>
      <c r="G3072" s="54">
        <v>16.171793000000001</v>
      </c>
    </row>
    <row r="3073" spans="1:7">
      <c r="A3073" s="51" t="s">
        <v>2380</v>
      </c>
      <c r="B3073" s="51" t="s">
        <v>1615</v>
      </c>
      <c r="C3073" s="51" t="s">
        <v>365</v>
      </c>
      <c r="D3073" s="52">
        <v>1762</v>
      </c>
      <c r="E3073" s="52">
        <v>26262</v>
      </c>
      <c r="F3073" s="53">
        <v>3984</v>
      </c>
      <c r="G3073" s="54">
        <v>15.170208000000001</v>
      </c>
    </row>
    <row r="3074" spans="1:7">
      <c r="A3074" s="51" t="s">
        <v>2381</v>
      </c>
      <c r="B3074" s="51" t="s">
        <v>1615</v>
      </c>
      <c r="C3074" s="51" t="s">
        <v>365</v>
      </c>
      <c r="D3074" s="52">
        <v>1360</v>
      </c>
      <c r="E3074" s="52">
        <v>11934</v>
      </c>
      <c r="F3074" s="53">
        <v>2163.1999999999998</v>
      </c>
      <c r="G3074" s="54">
        <v>18.126362</v>
      </c>
    </row>
    <row r="3075" spans="1:7">
      <c r="A3075" s="51" t="s">
        <v>2382</v>
      </c>
      <c r="B3075" s="51" t="s">
        <v>1615</v>
      </c>
      <c r="C3075" s="51" t="s">
        <v>365</v>
      </c>
      <c r="D3075" s="52">
        <v>711</v>
      </c>
      <c r="E3075" s="52">
        <v>4907</v>
      </c>
      <c r="F3075" s="53">
        <v>835.4</v>
      </c>
      <c r="G3075" s="54">
        <v>17.024659</v>
      </c>
    </row>
    <row r="3076" spans="1:7">
      <c r="A3076" s="51" t="s">
        <v>2383</v>
      </c>
      <c r="B3076" s="51" t="s">
        <v>1615</v>
      </c>
      <c r="C3076" s="51" t="s">
        <v>365</v>
      </c>
      <c r="D3076" s="52">
        <v>977</v>
      </c>
      <c r="E3076" s="52">
        <v>12582</v>
      </c>
      <c r="F3076" s="53">
        <v>2148</v>
      </c>
      <c r="G3076" s="54">
        <v>17.072008</v>
      </c>
    </row>
    <row r="3077" spans="1:7">
      <c r="A3077" s="51" t="s">
        <v>2384</v>
      </c>
      <c r="B3077" s="51" t="s">
        <v>1615</v>
      </c>
      <c r="C3077" s="51" t="s">
        <v>365</v>
      </c>
      <c r="D3077" s="52">
        <v>3756</v>
      </c>
      <c r="E3077" s="52">
        <v>55340</v>
      </c>
      <c r="F3077" s="53">
        <v>8248.1</v>
      </c>
      <c r="G3077" s="54">
        <v>14.904408999999999</v>
      </c>
    </row>
    <row r="3078" spans="1:7">
      <c r="A3078" s="51" t="s">
        <v>2385</v>
      </c>
      <c r="B3078" s="51" t="s">
        <v>1615</v>
      </c>
      <c r="C3078" s="51" t="s">
        <v>365</v>
      </c>
      <c r="D3078" s="52">
        <v>5765</v>
      </c>
      <c r="E3078" s="52">
        <v>62027</v>
      </c>
      <c r="F3078" s="53">
        <v>9113</v>
      </c>
      <c r="G3078" s="54">
        <v>14.691989</v>
      </c>
    </row>
    <row r="3079" spans="1:7">
      <c r="A3079" s="51" t="s">
        <v>2386</v>
      </c>
      <c r="B3079" s="51" t="s">
        <v>1615</v>
      </c>
      <c r="C3079" s="51" t="s">
        <v>365</v>
      </c>
      <c r="D3079" s="52">
        <v>4199</v>
      </c>
      <c r="E3079" s="52">
        <v>45179</v>
      </c>
      <c r="F3079" s="53">
        <v>7035.9</v>
      </c>
      <c r="G3079" s="54">
        <v>15.573385999999999</v>
      </c>
    </row>
    <row r="3080" spans="1:7">
      <c r="A3080" s="51" t="s">
        <v>2387</v>
      </c>
      <c r="B3080" s="51" t="s">
        <v>1615</v>
      </c>
      <c r="C3080" s="51" t="s">
        <v>365</v>
      </c>
      <c r="D3080" s="52">
        <v>1868</v>
      </c>
      <c r="E3080" s="52">
        <v>28824</v>
      </c>
      <c r="F3080" s="53">
        <v>3757.6</v>
      </c>
      <c r="G3080" s="54">
        <v>13.036358999999999</v>
      </c>
    </row>
    <row r="3081" spans="1:7">
      <c r="A3081" s="51" t="s">
        <v>2388</v>
      </c>
      <c r="B3081" s="51" t="s">
        <v>1615</v>
      </c>
      <c r="C3081" s="51" t="s">
        <v>365</v>
      </c>
      <c r="D3081" s="52">
        <v>665</v>
      </c>
      <c r="E3081" s="52">
        <v>12688</v>
      </c>
      <c r="F3081" s="53">
        <v>1825.2</v>
      </c>
      <c r="G3081" s="54">
        <v>14.385246</v>
      </c>
    </row>
    <row r="3082" spans="1:7">
      <c r="A3082" s="51" t="s">
        <v>2389</v>
      </c>
      <c r="B3082" s="51" t="s">
        <v>1615</v>
      </c>
      <c r="C3082" s="51" t="s">
        <v>365</v>
      </c>
      <c r="D3082" s="52">
        <v>3723</v>
      </c>
      <c r="E3082" s="52">
        <v>53139</v>
      </c>
      <c r="F3082" s="53">
        <v>6788</v>
      </c>
      <c r="G3082" s="54">
        <v>12.774044999999999</v>
      </c>
    </row>
    <row r="3083" spans="1:7">
      <c r="A3083" s="51" t="s">
        <v>1618</v>
      </c>
      <c r="B3083" s="51" t="s">
        <v>1615</v>
      </c>
      <c r="C3083" s="51" t="s">
        <v>363</v>
      </c>
      <c r="D3083" s="52">
        <v>11613</v>
      </c>
      <c r="E3083" s="52">
        <v>68358</v>
      </c>
      <c r="F3083" s="53">
        <v>15538</v>
      </c>
      <c r="G3083" s="54">
        <v>22.730331</v>
      </c>
    </row>
    <row r="3084" spans="1:7">
      <c r="A3084" s="51" t="s">
        <v>693</v>
      </c>
      <c r="B3084" s="51" t="s">
        <v>1619</v>
      </c>
      <c r="C3084" s="51" t="s">
        <v>360</v>
      </c>
      <c r="D3084" s="52">
        <v>257394</v>
      </c>
      <c r="E3084" s="52">
        <v>5672876</v>
      </c>
      <c r="F3084" s="53">
        <v>547776.69999999995</v>
      </c>
      <c r="G3084" s="54">
        <v>9.6560669000000008</v>
      </c>
    </row>
    <row r="3085" spans="1:7">
      <c r="A3085" s="51" t="s">
        <v>1620</v>
      </c>
      <c r="B3085" s="51" t="s">
        <v>1619</v>
      </c>
      <c r="C3085" s="51" t="s">
        <v>363</v>
      </c>
      <c r="D3085" s="52">
        <v>14559</v>
      </c>
      <c r="E3085" s="52">
        <v>562534</v>
      </c>
      <c r="F3085" s="53">
        <v>41107</v>
      </c>
      <c r="G3085" s="54">
        <v>7.3074693999999996</v>
      </c>
    </row>
    <row r="3086" spans="1:7">
      <c r="A3086" s="51" t="s">
        <v>1621</v>
      </c>
      <c r="B3086" s="51" t="s">
        <v>1619</v>
      </c>
      <c r="C3086" s="51" t="s">
        <v>363</v>
      </c>
      <c r="D3086" s="52">
        <v>9469</v>
      </c>
      <c r="E3086" s="52">
        <v>535908</v>
      </c>
      <c r="F3086" s="53">
        <v>36009.1</v>
      </c>
      <c r="G3086" s="54">
        <v>6.7192689999999997</v>
      </c>
    </row>
    <row r="3087" spans="1:7">
      <c r="A3087" s="51" t="s">
        <v>1267</v>
      </c>
      <c r="B3087" s="51" t="s">
        <v>1619</v>
      </c>
      <c r="C3087" s="51" t="s">
        <v>420</v>
      </c>
      <c r="D3087" s="52">
        <v>10</v>
      </c>
      <c r="E3087" s="52">
        <v>4838044</v>
      </c>
      <c r="F3087" s="53">
        <v>75550</v>
      </c>
      <c r="G3087" s="54">
        <v>1.5615815</v>
      </c>
    </row>
    <row r="3088" spans="1:7">
      <c r="A3088" s="51" t="s">
        <v>2390</v>
      </c>
      <c r="B3088" s="51" t="s">
        <v>1619</v>
      </c>
      <c r="C3088" s="51" t="s">
        <v>365</v>
      </c>
      <c r="D3088" s="52">
        <v>3475</v>
      </c>
      <c r="E3088" s="52">
        <v>77458</v>
      </c>
      <c r="F3088" s="53">
        <v>6363</v>
      </c>
      <c r="G3088" s="54">
        <v>8.2147745000000008</v>
      </c>
    </row>
    <row r="3089" spans="1:7">
      <c r="A3089" s="51" t="s">
        <v>1622</v>
      </c>
      <c r="B3089" s="51" t="s">
        <v>1619</v>
      </c>
      <c r="C3089" s="51" t="s">
        <v>365</v>
      </c>
      <c r="D3089" s="52">
        <v>10381</v>
      </c>
      <c r="E3089" s="52">
        <v>258189</v>
      </c>
      <c r="F3089" s="53">
        <v>25922</v>
      </c>
      <c r="G3089" s="54">
        <v>10.039932</v>
      </c>
    </row>
    <row r="3090" spans="1:7">
      <c r="A3090" s="51" t="s">
        <v>2391</v>
      </c>
      <c r="B3090" s="51" t="s">
        <v>1619</v>
      </c>
      <c r="C3090" s="51" t="s">
        <v>365</v>
      </c>
      <c r="D3090" s="52">
        <v>5798</v>
      </c>
      <c r="E3090" s="52">
        <v>148540</v>
      </c>
      <c r="F3090" s="53">
        <v>9715.4</v>
      </c>
      <c r="G3090" s="54">
        <v>6.5405951</v>
      </c>
    </row>
    <row r="3091" spans="1:7">
      <c r="A3091" s="51" t="s">
        <v>2392</v>
      </c>
      <c r="B3091" s="51" t="s">
        <v>1619</v>
      </c>
      <c r="C3091" s="51" t="s">
        <v>365</v>
      </c>
      <c r="D3091" s="52">
        <v>1309</v>
      </c>
      <c r="E3091" s="52">
        <v>21000</v>
      </c>
      <c r="F3091" s="53">
        <v>1700</v>
      </c>
      <c r="G3091" s="54">
        <v>8.0952380999999995</v>
      </c>
    </row>
    <row r="3092" spans="1:7">
      <c r="A3092" s="51" t="s">
        <v>2393</v>
      </c>
      <c r="B3092" s="51" t="s">
        <v>1619</v>
      </c>
      <c r="C3092" s="51" t="s">
        <v>365</v>
      </c>
      <c r="D3092" s="52">
        <v>601</v>
      </c>
      <c r="E3092" s="52">
        <v>17109</v>
      </c>
      <c r="F3092" s="53">
        <v>1128.3</v>
      </c>
      <c r="G3092" s="54">
        <v>6.5947747000000003</v>
      </c>
    </row>
    <row r="3093" spans="1:7">
      <c r="A3093" s="51" t="s">
        <v>1623</v>
      </c>
      <c r="B3093" s="51" t="s">
        <v>1619</v>
      </c>
      <c r="C3093" s="51" t="s">
        <v>365</v>
      </c>
      <c r="D3093" s="52">
        <v>10039</v>
      </c>
      <c r="E3093" s="52">
        <v>212409</v>
      </c>
      <c r="F3093" s="53">
        <v>18106.8</v>
      </c>
      <c r="G3093" s="54">
        <v>8.5244975000000007</v>
      </c>
    </row>
    <row r="3094" spans="1:7">
      <c r="A3094" s="51" t="s">
        <v>2394</v>
      </c>
      <c r="B3094" s="51" t="s">
        <v>1619</v>
      </c>
      <c r="C3094" s="51" t="s">
        <v>365</v>
      </c>
      <c r="D3094" s="52">
        <v>1193</v>
      </c>
      <c r="E3094" s="52">
        <v>31854</v>
      </c>
      <c r="F3094" s="53">
        <v>2754.6</v>
      </c>
      <c r="G3094" s="54">
        <v>8.6475796000000003</v>
      </c>
    </row>
    <row r="3095" spans="1:7">
      <c r="A3095" s="51" t="s">
        <v>1624</v>
      </c>
      <c r="B3095" s="51" t="s">
        <v>1619</v>
      </c>
      <c r="C3095" s="51" t="s">
        <v>365</v>
      </c>
      <c r="D3095" s="52">
        <v>10999</v>
      </c>
      <c r="E3095" s="52">
        <v>267362</v>
      </c>
      <c r="F3095" s="53">
        <v>22746</v>
      </c>
      <c r="G3095" s="54">
        <v>8.5075664999999994</v>
      </c>
    </row>
    <row r="3096" spans="1:7">
      <c r="A3096" s="51" t="s">
        <v>1625</v>
      </c>
      <c r="B3096" s="51" t="s">
        <v>1619</v>
      </c>
      <c r="C3096" s="51" t="s">
        <v>365</v>
      </c>
      <c r="D3096" s="52">
        <v>24966</v>
      </c>
      <c r="E3096" s="52">
        <v>911106</v>
      </c>
      <c r="F3096" s="53">
        <v>73209.2</v>
      </c>
      <c r="G3096" s="54">
        <v>8.0352011999999995</v>
      </c>
    </row>
    <row r="3097" spans="1:7">
      <c r="A3097" s="51" t="s">
        <v>1626</v>
      </c>
      <c r="B3097" s="51" t="s">
        <v>1619</v>
      </c>
      <c r="C3097" s="51" t="s">
        <v>365</v>
      </c>
      <c r="D3097" s="52">
        <v>470380</v>
      </c>
      <c r="E3097" s="52">
        <v>9082792</v>
      </c>
      <c r="F3097" s="53">
        <v>920914</v>
      </c>
      <c r="G3097" s="54">
        <v>10.139106999999999</v>
      </c>
    </row>
    <row r="3098" spans="1:7">
      <c r="A3098" s="51" t="s">
        <v>2395</v>
      </c>
      <c r="B3098" s="51" t="s">
        <v>1619</v>
      </c>
      <c r="C3098" s="51" t="s">
        <v>365</v>
      </c>
      <c r="D3098" s="52">
        <v>951</v>
      </c>
      <c r="E3098" s="52">
        <v>31565</v>
      </c>
      <c r="F3098" s="53">
        <v>2352</v>
      </c>
      <c r="G3098" s="54">
        <v>7.4512910000000003</v>
      </c>
    </row>
    <row r="3099" spans="1:7">
      <c r="A3099" s="51" t="s">
        <v>1627</v>
      </c>
      <c r="B3099" s="51" t="s">
        <v>1619</v>
      </c>
      <c r="C3099" s="51" t="s">
        <v>365</v>
      </c>
      <c r="D3099" s="52">
        <v>182234</v>
      </c>
      <c r="E3099" s="52">
        <v>4665640</v>
      </c>
      <c r="F3099" s="53">
        <v>366663.3</v>
      </c>
      <c r="G3099" s="54">
        <v>7.8587996999999996</v>
      </c>
    </row>
    <row r="3100" spans="1:7">
      <c r="A3100" s="51" t="s">
        <v>2161</v>
      </c>
      <c r="B3100" s="51" t="s">
        <v>1619</v>
      </c>
      <c r="C3100" s="51" t="s">
        <v>363</v>
      </c>
      <c r="D3100" s="52">
        <v>999</v>
      </c>
      <c r="E3100" s="52">
        <v>21999</v>
      </c>
      <c r="F3100" s="53">
        <v>2160.8000000000002</v>
      </c>
      <c r="G3100" s="54">
        <v>9.8222646000000005</v>
      </c>
    </row>
    <row r="3101" spans="1:7">
      <c r="A3101" s="51" t="s">
        <v>1277</v>
      </c>
      <c r="B3101" s="51" t="s">
        <v>1619</v>
      </c>
      <c r="C3101" s="51" t="s">
        <v>363</v>
      </c>
      <c r="D3101" s="52">
        <v>5945</v>
      </c>
      <c r="E3101" s="52">
        <v>343259</v>
      </c>
      <c r="F3101" s="53">
        <v>30284</v>
      </c>
      <c r="G3101" s="54">
        <v>8.8224926000000004</v>
      </c>
    </row>
    <row r="3102" spans="1:7">
      <c r="A3102" s="51" t="s">
        <v>1628</v>
      </c>
      <c r="B3102" s="51" t="s">
        <v>1619</v>
      </c>
      <c r="C3102" s="51" t="s">
        <v>363</v>
      </c>
      <c r="D3102" s="52">
        <v>15538</v>
      </c>
      <c r="E3102" s="52">
        <v>273000</v>
      </c>
      <c r="F3102" s="53">
        <v>19255</v>
      </c>
      <c r="G3102" s="54">
        <v>7.0531135999999996</v>
      </c>
    </row>
    <row r="3103" spans="1:7">
      <c r="A3103" s="51" t="s">
        <v>698</v>
      </c>
      <c r="B3103" s="51" t="s">
        <v>1619</v>
      </c>
      <c r="C3103" s="51" t="s">
        <v>363</v>
      </c>
      <c r="D3103" s="52">
        <v>40917</v>
      </c>
      <c r="E3103" s="52">
        <v>912016</v>
      </c>
      <c r="F3103" s="53">
        <v>75754</v>
      </c>
      <c r="G3103" s="54">
        <v>8.3062138999999995</v>
      </c>
    </row>
    <row r="3104" spans="1:7">
      <c r="A3104" s="51" t="s">
        <v>699</v>
      </c>
      <c r="B3104" s="51" t="s">
        <v>1619</v>
      </c>
      <c r="C3104" s="51" t="s">
        <v>363</v>
      </c>
      <c r="D3104" s="52">
        <v>83</v>
      </c>
      <c r="E3104" s="52">
        <v>2865</v>
      </c>
      <c r="F3104" s="53">
        <v>244.5</v>
      </c>
      <c r="G3104" s="54">
        <v>8.5340313999999999</v>
      </c>
    </row>
    <row r="3105" spans="1:7">
      <c r="A3105" s="51" t="s">
        <v>1629</v>
      </c>
      <c r="B3105" s="51" t="s">
        <v>1619</v>
      </c>
      <c r="C3105" s="51" t="s">
        <v>363</v>
      </c>
      <c r="D3105" s="52">
        <v>10224</v>
      </c>
      <c r="E3105" s="52">
        <v>256307</v>
      </c>
      <c r="F3105" s="53">
        <v>23809</v>
      </c>
      <c r="G3105" s="54">
        <v>9.2892507999999996</v>
      </c>
    </row>
    <row r="3106" spans="1:7">
      <c r="A3106" s="51" t="s">
        <v>1630</v>
      </c>
      <c r="B3106" s="51" t="s">
        <v>1619</v>
      </c>
      <c r="C3106" s="51" t="s">
        <v>363</v>
      </c>
      <c r="D3106" s="52">
        <v>10250</v>
      </c>
      <c r="E3106" s="52">
        <v>226919</v>
      </c>
      <c r="F3106" s="53">
        <v>14582.7</v>
      </c>
      <c r="G3106" s="54">
        <v>6.4263899999999996</v>
      </c>
    </row>
    <row r="3107" spans="1:7">
      <c r="A3107" s="51" t="s">
        <v>2396</v>
      </c>
      <c r="B3107" s="51" t="s">
        <v>1619</v>
      </c>
      <c r="C3107" s="51" t="s">
        <v>363</v>
      </c>
      <c r="D3107" s="52">
        <v>1520</v>
      </c>
      <c r="E3107" s="52">
        <v>57745</v>
      </c>
      <c r="F3107" s="53">
        <v>4779.6000000000004</v>
      </c>
      <c r="G3107" s="54">
        <v>8.2770802999999997</v>
      </c>
    </row>
    <row r="3108" spans="1:7">
      <c r="A3108" s="51" t="s">
        <v>702</v>
      </c>
      <c r="B3108" s="51" t="s">
        <v>1619</v>
      </c>
      <c r="C3108" s="51" t="s">
        <v>363</v>
      </c>
      <c r="D3108" s="52">
        <v>14</v>
      </c>
      <c r="E3108" s="52">
        <v>139</v>
      </c>
      <c r="F3108" s="53">
        <v>17</v>
      </c>
      <c r="G3108" s="54">
        <v>12.230216</v>
      </c>
    </row>
    <row r="3109" spans="1:7">
      <c r="A3109" s="51" t="s">
        <v>2397</v>
      </c>
      <c r="B3109" s="51" t="s">
        <v>1619</v>
      </c>
      <c r="C3109" s="51" t="s">
        <v>363</v>
      </c>
      <c r="D3109" s="52">
        <v>4471</v>
      </c>
      <c r="E3109" s="52">
        <v>83967</v>
      </c>
      <c r="F3109" s="53">
        <v>7226</v>
      </c>
      <c r="G3109" s="54">
        <v>8.6057617999999998</v>
      </c>
    </row>
    <row r="3110" spans="1:7">
      <c r="A3110" s="51" t="s">
        <v>2398</v>
      </c>
      <c r="B3110" s="51" t="s">
        <v>1619</v>
      </c>
      <c r="C3110" s="51" t="s">
        <v>363</v>
      </c>
      <c r="D3110" s="52">
        <v>3747</v>
      </c>
      <c r="E3110" s="52">
        <v>61989</v>
      </c>
      <c r="F3110" s="53">
        <v>5902</v>
      </c>
      <c r="G3110" s="54">
        <v>9.5210440999999992</v>
      </c>
    </row>
    <row r="3111" spans="1:7">
      <c r="A3111" s="51" t="s">
        <v>1631</v>
      </c>
      <c r="B3111" s="51" t="s">
        <v>1619</v>
      </c>
      <c r="C3111" s="51" t="s">
        <v>363</v>
      </c>
      <c r="D3111" s="52">
        <v>15163</v>
      </c>
      <c r="E3111" s="52">
        <v>207180</v>
      </c>
      <c r="F3111" s="53">
        <v>30678</v>
      </c>
      <c r="G3111" s="54">
        <v>14.807414</v>
      </c>
    </row>
    <row r="3112" spans="1:7">
      <c r="A3112" s="51" t="s">
        <v>1632</v>
      </c>
      <c r="B3112" s="51" t="s">
        <v>1619</v>
      </c>
      <c r="C3112" s="51" t="s">
        <v>460</v>
      </c>
      <c r="D3112" s="52">
        <v>354978</v>
      </c>
      <c r="E3112" s="52">
        <v>6526450</v>
      </c>
      <c r="F3112" s="53">
        <v>615355</v>
      </c>
      <c r="G3112" s="54">
        <v>9.4286326999999996</v>
      </c>
    </row>
    <row r="3113" spans="1:7">
      <c r="A3113" s="51" t="s">
        <v>2399</v>
      </c>
      <c r="B3113" s="51" t="s">
        <v>1619</v>
      </c>
      <c r="C3113" s="51" t="s">
        <v>365</v>
      </c>
      <c r="D3113" s="52">
        <v>3</v>
      </c>
      <c r="E3113" s="52">
        <v>238</v>
      </c>
      <c r="F3113" s="53">
        <v>13.7</v>
      </c>
      <c r="G3113" s="54">
        <v>5.7563025000000003</v>
      </c>
    </row>
    <row r="3114" spans="1:7">
      <c r="A3114" s="51" t="s">
        <v>1633</v>
      </c>
      <c r="B3114" s="51" t="s">
        <v>1619</v>
      </c>
      <c r="C3114" s="51" t="s">
        <v>460</v>
      </c>
      <c r="D3114" s="52">
        <v>54581</v>
      </c>
      <c r="E3114" s="52">
        <v>1766171</v>
      </c>
      <c r="F3114" s="53">
        <v>127692</v>
      </c>
      <c r="G3114" s="54">
        <v>7.2298774999999997</v>
      </c>
    </row>
    <row r="3115" spans="1:7">
      <c r="A3115" s="51" t="s">
        <v>1634</v>
      </c>
      <c r="B3115" s="51" t="s">
        <v>1619</v>
      </c>
      <c r="C3115" s="51" t="s">
        <v>460</v>
      </c>
      <c r="D3115" s="52">
        <v>51507</v>
      </c>
      <c r="E3115" s="52">
        <v>1720632</v>
      </c>
      <c r="F3115" s="53">
        <v>52804.4</v>
      </c>
      <c r="G3115" s="54">
        <v>3.0688955999999998</v>
      </c>
    </row>
    <row r="3116" spans="1:7">
      <c r="A3116" s="51" t="s">
        <v>1635</v>
      </c>
      <c r="B3116" s="51" t="s">
        <v>1619</v>
      </c>
      <c r="C3116" s="51" t="s">
        <v>460</v>
      </c>
      <c r="D3116" s="52">
        <v>32237</v>
      </c>
      <c r="E3116" s="52">
        <v>638626</v>
      </c>
      <c r="F3116" s="53">
        <v>62492.1</v>
      </c>
      <c r="G3116" s="54">
        <v>9.7853987</v>
      </c>
    </row>
    <row r="3117" spans="1:7">
      <c r="A3117" s="51" t="s">
        <v>1636</v>
      </c>
      <c r="B3117" s="51" t="s">
        <v>1619</v>
      </c>
      <c r="C3117" s="51" t="s">
        <v>460</v>
      </c>
      <c r="D3117" s="52">
        <v>213948</v>
      </c>
      <c r="E3117" s="52">
        <v>4514170</v>
      </c>
      <c r="F3117" s="53">
        <v>367584</v>
      </c>
      <c r="G3117" s="54">
        <v>8.1428922999999998</v>
      </c>
    </row>
    <row r="3118" spans="1:7">
      <c r="A3118" s="51" t="s">
        <v>1637</v>
      </c>
      <c r="B3118" s="51" t="s">
        <v>1619</v>
      </c>
      <c r="C3118" s="51" t="s">
        <v>460</v>
      </c>
      <c r="D3118" s="52">
        <v>50870</v>
      </c>
      <c r="E3118" s="52">
        <v>4609092</v>
      </c>
      <c r="F3118" s="53">
        <v>274012</v>
      </c>
      <c r="G3118" s="54">
        <v>5.9450320999999997</v>
      </c>
    </row>
    <row r="3119" spans="1:7">
      <c r="A3119" s="51" t="s">
        <v>1638</v>
      </c>
      <c r="B3119" s="51" t="s">
        <v>1619</v>
      </c>
      <c r="C3119" s="51" t="s">
        <v>460</v>
      </c>
      <c r="D3119" s="52">
        <v>16083</v>
      </c>
      <c r="E3119" s="52">
        <v>1135682</v>
      </c>
      <c r="F3119" s="53">
        <v>33855</v>
      </c>
      <c r="G3119" s="54">
        <v>2.9810281000000001</v>
      </c>
    </row>
    <row r="3120" spans="1:7">
      <c r="A3120" s="51" t="s">
        <v>2400</v>
      </c>
      <c r="B3120" s="51" t="s">
        <v>1619</v>
      </c>
      <c r="C3120" s="51" t="s">
        <v>460</v>
      </c>
      <c r="D3120" s="52">
        <v>3533</v>
      </c>
      <c r="E3120" s="52">
        <v>66687</v>
      </c>
      <c r="F3120" s="53">
        <v>6653.6</v>
      </c>
      <c r="G3120" s="54">
        <v>9.9773569000000002</v>
      </c>
    </row>
    <row r="3121" spans="1:7">
      <c r="A3121" s="51" t="s">
        <v>1639</v>
      </c>
      <c r="B3121" s="51" t="s">
        <v>1619</v>
      </c>
      <c r="C3121" s="51" t="s">
        <v>460</v>
      </c>
      <c r="D3121" s="52">
        <v>27677</v>
      </c>
      <c r="E3121" s="52">
        <v>1078951</v>
      </c>
      <c r="F3121" s="53">
        <v>84249</v>
      </c>
      <c r="G3121" s="54">
        <v>7.8084176000000003</v>
      </c>
    </row>
    <row r="3122" spans="1:7">
      <c r="A3122" s="51" t="s">
        <v>1640</v>
      </c>
      <c r="B3122" s="51" t="s">
        <v>1619</v>
      </c>
      <c r="C3122" s="51" t="s">
        <v>460</v>
      </c>
      <c r="D3122" s="52">
        <v>43296</v>
      </c>
      <c r="E3122" s="52">
        <v>951186</v>
      </c>
      <c r="F3122" s="53">
        <v>103410</v>
      </c>
      <c r="G3122" s="54">
        <v>10.871691</v>
      </c>
    </row>
    <row r="3123" spans="1:7">
      <c r="A3123" s="51" t="s">
        <v>1641</v>
      </c>
      <c r="B3123" s="51" t="s">
        <v>1619</v>
      </c>
      <c r="C3123" s="51" t="s">
        <v>460</v>
      </c>
      <c r="D3123" s="52">
        <v>19742</v>
      </c>
      <c r="E3123" s="52">
        <v>376212</v>
      </c>
      <c r="F3123" s="53">
        <v>38023.599999999999</v>
      </c>
      <c r="G3123" s="54">
        <v>10.106961</v>
      </c>
    </row>
    <row r="3124" spans="1:7">
      <c r="A3124" s="51" t="s">
        <v>2401</v>
      </c>
      <c r="B3124" s="51" t="s">
        <v>1619</v>
      </c>
      <c r="C3124" s="51" t="s">
        <v>460</v>
      </c>
      <c r="D3124" s="52">
        <v>4625</v>
      </c>
      <c r="E3124" s="52">
        <v>105905</v>
      </c>
      <c r="F3124" s="53">
        <v>10460</v>
      </c>
      <c r="G3124" s="54">
        <v>9.8767764000000007</v>
      </c>
    </row>
    <row r="3125" spans="1:7">
      <c r="A3125" s="51" t="s">
        <v>1642</v>
      </c>
      <c r="B3125" s="51" t="s">
        <v>1619</v>
      </c>
      <c r="C3125" s="51" t="s">
        <v>460</v>
      </c>
      <c r="D3125" s="52">
        <v>13254</v>
      </c>
      <c r="E3125" s="52">
        <v>369066</v>
      </c>
      <c r="F3125" s="53">
        <v>33125</v>
      </c>
      <c r="G3125" s="54">
        <v>8.9753594000000003</v>
      </c>
    </row>
    <row r="3126" spans="1:7">
      <c r="A3126" s="51" t="s">
        <v>1643</v>
      </c>
      <c r="B3126" s="51" t="s">
        <v>1619</v>
      </c>
      <c r="C3126" s="51" t="s">
        <v>460</v>
      </c>
      <c r="D3126" s="52">
        <v>32771</v>
      </c>
      <c r="E3126" s="52">
        <v>940053</v>
      </c>
      <c r="F3126" s="53">
        <v>73788.2</v>
      </c>
      <c r="G3126" s="54">
        <v>7.8493658999999996</v>
      </c>
    </row>
    <row r="3127" spans="1:7">
      <c r="A3127" s="51" t="s">
        <v>2402</v>
      </c>
      <c r="B3127" s="51" t="s">
        <v>1619</v>
      </c>
      <c r="C3127" s="51" t="s">
        <v>460</v>
      </c>
      <c r="D3127" s="52">
        <v>5349</v>
      </c>
      <c r="E3127" s="52">
        <v>76378</v>
      </c>
      <c r="F3127" s="53">
        <v>8851</v>
      </c>
      <c r="G3127" s="54">
        <v>11.588416</v>
      </c>
    </row>
    <row r="3128" spans="1:7">
      <c r="A3128" s="51" t="s">
        <v>1644</v>
      </c>
      <c r="B3128" s="51" t="s">
        <v>1619</v>
      </c>
      <c r="C3128" s="51" t="s">
        <v>460</v>
      </c>
      <c r="D3128" s="52">
        <v>21249</v>
      </c>
      <c r="E3128" s="52">
        <v>600415</v>
      </c>
      <c r="F3128" s="53">
        <v>45810.1</v>
      </c>
      <c r="G3128" s="54">
        <v>7.6297394000000001</v>
      </c>
    </row>
    <row r="3129" spans="1:7">
      <c r="A3129" s="51" t="s">
        <v>1645</v>
      </c>
      <c r="B3129" s="51" t="s">
        <v>1619</v>
      </c>
      <c r="C3129" s="51" t="s">
        <v>460</v>
      </c>
      <c r="D3129" s="52">
        <v>9296</v>
      </c>
      <c r="E3129" s="52">
        <v>958410</v>
      </c>
      <c r="F3129" s="53">
        <v>48720</v>
      </c>
      <c r="G3129" s="54">
        <v>5.0834194000000004</v>
      </c>
    </row>
    <row r="3130" spans="1:7">
      <c r="A3130" s="51" t="s">
        <v>2403</v>
      </c>
      <c r="B3130" s="51" t="s">
        <v>1619</v>
      </c>
      <c r="C3130" s="51" t="s">
        <v>460</v>
      </c>
      <c r="D3130" s="52">
        <v>6323</v>
      </c>
      <c r="E3130" s="52">
        <v>127087</v>
      </c>
      <c r="F3130" s="53">
        <v>12091.7</v>
      </c>
      <c r="G3130" s="54">
        <v>9.5145058000000002</v>
      </c>
    </row>
    <row r="3131" spans="1:7">
      <c r="A3131" s="51" t="s">
        <v>2404</v>
      </c>
      <c r="B3131" s="51" t="s">
        <v>1619</v>
      </c>
      <c r="C3131" s="51" t="s">
        <v>460</v>
      </c>
      <c r="D3131" s="52">
        <v>2558</v>
      </c>
      <c r="E3131" s="52">
        <v>41495</v>
      </c>
      <c r="F3131" s="53">
        <v>3978</v>
      </c>
      <c r="G3131" s="54">
        <v>9.5866971999999997</v>
      </c>
    </row>
    <row r="3132" spans="1:7">
      <c r="A3132" s="51" t="s">
        <v>1646</v>
      </c>
      <c r="B3132" s="51" t="s">
        <v>1619</v>
      </c>
      <c r="C3132" s="51" t="s">
        <v>460</v>
      </c>
      <c r="D3132" s="52">
        <v>1</v>
      </c>
      <c r="E3132" s="52">
        <v>225010</v>
      </c>
      <c r="F3132" s="53">
        <v>11549</v>
      </c>
      <c r="G3132" s="54">
        <v>5.1326608</v>
      </c>
    </row>
    <row r="3133" spans="1:7">
      <c r="A3133" s="51" t="s">
        <v>1647</v>
      </c>
      <c r="B3133" s="51" t="s">
        <v>1619</v>
      </c>
      <c r="C3133" s="51" t="s">
        <v>460</v>
      </c>
      <c r="D3133" s="52">
        <v>51635</v>
      </c>
      <c r="E3133" s="52">
        <v>5038302</v>
      </c>
      <c r="F3133" s="53">
        <v>209896</v>
      </c>
      <c r="G3133" s="54">
        <v>4.1660066999999996</v>
      </c>
    </row>
    <row r="3134" spans="1:7">
      <c r="A3134" s="51" t="s">
        <v>1648</v>
      </c>
      <c r="B3134" s="51" t="s">
        <v>1619</v>
      </c>
      <c r="C3134" s="51" t="s">
        <v>460</v>
      </c>
      <c r="D3134" s="52">
        <v>17690</v>
      </c>
      <c r="E3134" s="52">
        <v>294203</v>
      </c>
      <c r="F3134" s="53">
        <v>24442.2</v>
      </c>
      <c r="G3134" s="54">
        <v>8.3079370000000008</v>
      </c>
    </row>
    <row r="3135" spans="1:7">
      <c r="A3135" s="51" t="s">
        <v>1649</v>
      </c>
      <c r="B3135" s="51" t="s">
        <v>1619</v>
      </c>
      <c r="C3135" s="51" t="s">
        <v>460</v>
      </c>
      <c r="D3135" s="52">
        <v>34214</v>
      </c>
      <c r="E3135" s="52">
        <v>654549</v>
      </c>
      <c r="F3135" s="53">
        <v>65311</v>
      </c>
      <c r="G3135" s="54">
        <v>9.9780154000000003</v>
      </c>
    </row>
    <row r="3136" spans="1:7">
      <c r="A3136" s="51" t="s">
        <v>511</v>
      </c>
      <c r="B3136" s="51" t="s">
        <v>1619</v>
      </c>
      <c r="C3136" s="51" t="s">
        <v>360</v>
      </c>
      <c r="D3136" s="52">
        <v>132291</v>
      </c>
      <c r="E3136" s="52">
        <v>4144590</v>
      </c>
      <c r="F3136" s="53">
        <v>332299.7</v>
      </c>
      <c r="G3136" s="54">
        <v>8.0176736000000002</v>
      </c>
    </row>
    <row r="3137" spans="1:7">
      <c r="A3137" s="51" t="s">
        <v>2405</v>
      </c>
      <c r="B3137" s="51" t="s">
        <v>1619</v>
      </c>
      <c r="C3137" s="51" t="s">
        <v>363</v>
      </c>
      <c r="D3137" s="52">
        <v>4575</v>
      </c>
      <c r="E3137" s="52">
        <v>114599</v>
      </c>
      <c r="F3137" s="53">
        <v>8668</v>
      </c>
      <c r="G3137" s="54">
        <v>7.5637657999999997</v>
      </c>
    </row>
    <row r="3138" spans="1:7">
      <c r="A3138" s="51" t="s">
        <v>1650</v>
      </c>
      <c r="B3138" s="51" t="s">
        <v>1619</v>
      </c>
      <c r="C3138" s="51" t="s">
        <v>363</v>
      </c>
      <c r="D3138" s="52">
        <v>33723</v>
      </c>
      <c r="E3138" s="52">
        <v>586557</v>
      </c>
      <c r="F3138" s="53">
        <v>57507.9</v>
      </c>
      <c r="G3138" s="54">
        <v>9.8043157000000001</v>
      </c>
    </row>
    <row r="3139" spans="1:7">
      <c r="A3139" s="51" t="s">
        <v>1651</v>
      </c>
      <c r="B3139" s="51" t="s">
        <v>1619</v>
      </c>
      <c r="C3139" s="51" t="s">
        <v>360</v>
      </c>
      <c r="D3139" s="52">
        <v>1165611</v>
      </c>
      <c r="E3139" s="52">
        <v>20833230</v>
      </c>
      <c r="F3139" s="53">
        <v>2117342.9</v>
      </c>
      <c r="G3139" s="54">
        <v>10.163296000000001</v>
      </c>
    </row>
    <row r="3140" spans="1:7">
      <c r="A3140" s="51" t="s">
        <v>472</v>
      </c>
      <c r="B3140" s="51" t="s">
        <v>1619</v>
      </c>
      <c r="C3140" s="51" t="s">
        <v>457</v>
      </c>
      <c r="D3140" s="52">
        <v>99</v>
      </c>
      <c r="E3140" s="52">
        <v>587</v>
      </c>
      <c r="F3140" s="53">
        <v>76</v>
      </c>
      <c r="G3140" s="54">
        <v>12.947189</v>
      </c>
    </row>
    <row r="3141" spans="1:7">
      <c r="A3141" s="51" t="s">
        <v>2406</v>
      </c>
      <c r="B3141" s="51" t="s">
        <v>1619</v>
      </c>
      <c r="C3141" s="51" t="s">
        <v>363</v>
      </c>
      <c r="D3141" s="52">
        <v>4941</v>
      </c>
      <c r="E3141" s="52">
        <v>92334</v>
      </c>
      <c r="F3141" s="53">
        <v>11170</v>
      </c>
      <c r="G3141" s="54">
        <v>12.097386</v>
      </c>
    </row>
    <row r="3142" spans="1:7">
      <c r="A3142" s="51" t="s">
        <v>2407</v>
      </c>
      <c r="B3142" s="51" t="s">
        <v>1619</v>
      </c>
      <c r="C3142" s="51" t="s">
        <v>365</v>
      </c>
      <c r="D3142" s="52">
        <v>1246</v>
      </c>
      <c r="E3142" s="52">
        <v>26865</v>
      </c>
      <c r="F3142" s="53">
        <v>2432</v>
      </c>
      <c r="G3142" s="54">
        <v>9.0526707999999996</v>
      </c>
    </row>
    <row r="3143" spans="1:7">
      <c r="A3143" s="51" t="s">
        <v>2408</v>
      </c>
      <c r="B3143" s="51" t="s">
        <v>1619</v>
      </c>
      <c r="C3143" s="51" t="s">
        <v>365</v>
      </c>
      <c r="D3143" s="52">
        <v>2908</v>
      </c>
      <c r="E3143" s="52">
        <v>35843</v>
      </c>
      <c r="F3143" s="53">
        <v>3382</v>
      </c>
      <c r="G3143" s="54">
        <v>9.4355940999999994</v>
      </c>
    </row>
    <row r="3144" spans="1:7">
      <c r="A3144" s="51" t="s">
        <v>1652</v>
      </c>
      <c r="B3144" s="51" t="s">
        <v>1619</v>
      </c>
      <c r="C3144" s="51" t="s">
        <v>460</v>
      </c>
      <c r="D3144" s="52">
        <v>12141</v>
      </c>
      <c r="E3144" s="52">
        <v>226332</v>
      </c>
      <c r="F3144" s="53">
        <v>17855</v>
      </c>
      <c r="G3144" s="54">
        <v>7.8888534999999997</v>
      </c>
    </row>
    <row r="3145" spans="1:7">
      <c r="A3145" s="51" t="s">
        <v>1653</v>
      </c>
      <c r="B3145" s="51" t="s">
        <v>1654</v>
      </c>
      <c r="C3145" s="51" t="s">
        <v>363</v>
      </c>
      <c r="D3145" s="52">
        <v>37607</v>
      </c>
      <c r="E3145" s="52">
        <v>515186</v>
      </c>
      <c r="F3145" s="53">
        <v>69348</v>
      </c>
      <c r="G3145" s="54">
        <v>13.46077</v>
      </c>
    </row>
    <row r="3146" spans="1:7">
      <c r="A3146" s="51" t="s">
        <v>1655</v>
      </c>
      <c r="B3146" s="51" t="s">
        <v>1654</v>
      </c>
      <c r="C3146" s="51" t="s">
        <v>365</v>
      </c>
      <c r="D3146" s="52">
        <v>2024</v>
      </c>
      <c r="E3146" s="52">
        <v>37325</v>
      </c>
      <c r="F3146" s="53">
        <v>3898.7</v>
      </c>
      <c r="G3146" s="54">
        <v>10.445278</v>
      </c>
    </row>
    <row r="3147" spans="1:7">
      <c r="A3147" s="51" t="s">
        <v>1656</v>
      </c>
      <c r="B3147" s="51" t="s">
        <v>1654</v>
      </c>
      <c r="C3147" s="51" t="s">
        <v>363</v>
      </c>
      <c r="D3147" s="52">
        <v>18850</v>
      </c>
      <c r="E3147" s="52">
        <v>332559</v>
      </c>
      <c r="F3147" s="53">
        <v>38753</v>
      </c>
      <c r="G3147" s="54">
        <v>11.65297</v>
      </c>
    </row>
    <row r="3148" spans="1:7">
      <c r="A3148" s="51" t="s">
        <v>2409</v>
      </c>
      <c r="B3148" s="51" t="s">
        <v>1654</v>
      </c>
      <c r="C3148" s="51" t="s">
        <v>363</v>
      </c>
      <c r="D3148" s="52">
        <v>9037</v>
      </c>
      <c r="E3148" s="52">
        <v>79252</v>
      </c>
      <c r="F3148" s="53">
        <v>14009.2</v>
      </c>
      <c r="G3148" s="54">
        <v>17.676777999999999</v>
      </c>
    </row>
    <row r="3149" spans="1:7">
      <c r="A3149" s="51" t="s">
        <v>2410</v>
      </c>
      <c r="B3149" s="51" t="s">
        <v>1654</v>
      </c>
      <c r="C3149" s="51" t="s">
        <v>365</v>
      </c>
      <c r="D3149" s="52">
        <v>2096</v>
      </c>
      <c r="E3149" s="52">
        <v>57586</v>
      </c>
      <c r="F3149" s="53">
        <v>5001</v>
      </c>
      <c r="G3149" s="54">
        <v>8.6844024999999991</v>
      </c>
    </row>
    <row r="3150" spans="1:7">
      <c r="A3150" s="51" t="s">
        <v>1657</v>
      </c>
      <c r="B3150" s="51" t="s">
        <v>1654</v>
      </c>
      <c r="C3150" s="51" t="s">
        <v>365</v>
      </c>
      <c r="D3150" s="52">
        <v>1842</v>
      </c>
      <c r="E3150" s="52">
        <v>34271</v>
      </c>
      <c r="F3150" s="53">
        <v>3671.2</v>
      </c>
      <c r="G3150" s="54">
        <v>10.712263999999999</v>
      </c>
    </row>
    <row r="3151" spans="1:7">
      <c r="A3151" s="51" t="s">
        <v>1658</v>
      </c>
      <c r="B3151" s="51" t="s">
        <v>1654</v>
      </c>
      <c r="C3151" s="51" t="s">
        <v>365</v>
      </c>
      <c r="D3151" s="52">
        <v>6434</v>
      </c>
      <c r="E3151" s="52">
        <v>105714</v>
      </c>
      <c r="F3151" s="53">
        <v>11184.7</v>
      </c>
      <c r="G3151" s="54">
        <v>10.58015</v>
      </c>
    </row>
    <row r="3152" spans="1:7">
      <c r="A3152" s="51" t="s">
        <v>2411</v>
      </c>
      <c r="B3152" s="51" t="s">
        <v>1654</v>
      </c>
      <c r="C3152" s="51" t="s">
        <v>363</v>
      </c>
      <c r="D3152" s="52">
        <v>8006</v>
      </c>
      <c r="E3152" s="52">
        <v>101362</v>
      </c>
      <c r="F3152" s="53">
        <v>16550.099999999999</v>
      </c>
      <c r="G3152" s="54">
        <v>16.327717</v>
      </c>
    </row>
    <row r="3153" spans="1:7">
      <c r="A3153" s="51" t="s">
        <v>2412</v>
      </c>
      <c r="B3153" s="51" t="s">
        <v>1654</v>
      </c>
      <c r="C3153" s="51" t="s">
        <v>363</v>
      </c>
      <c r="D3153" s="52">
        <v>7582</v>
      </c>
      <c r="E3153" s="52">
        <v>102558</v>
      </c>
      <c r="F3153" s="53">
        <v>14565.7</v>
      </c>
      <c r="G3153" s="54">
        <v>14.202403</v>
      </c>
    </row>
    <row r="3154" spans="1:7">
      <c r="A3154" s="51" t="s">
        <v>2413</v>
      </c>
      <c r="B3154" s="51" t="s">
        <v>1654</v>
      </c>
      <c r="C3154" s="51" t="s">
        <v>365</v>
      </c>
      <c r="D3154" s="52">
        <v>1621</v>
      </c>
      <c r="E3154" s="52">
        <v>87220</v>
      </c>
      <c r="F3154" s="53">
        <v>7055.3</v>
      </c>
      <c r="G3154" s="54">
        <v>8.0890851000000001</v>
      </c>
    </row>
    <row r="3155" spans="1:7">
      <c r="A3155" s="51" t="s">
        <v>2414</v>
      </c>
      <c r="B3155" s="51" t="s">
        <v>1654</v>
      </c>
      <c r="C3155" s="51" t="s">
        <v>365</v>
      </c>
      <c r="D3155" s="52">
        <v>498</v>
      </c>
      <c r="E3155" s="52">
        <v>6478</v>
      </c>
      <c r="F3155" s="53">
        <v>562.5</v>
      </c>
      <c r="G3155" s="54">
        <v>8.6832355999999997</v>
      </c>
    </row>
    <row r="3156" spans="1:7">
      <c r="A3156" s="51" t="s">
        <v>2415</v>
      </c>
      <c r="B3156" s="51" t="s">
        <v>1654</v>
      </c>
      <c r="C3156" s="51" t="s">
        <v>365</v>
      </c>
      <c r="D3156" s="52">
        <v>1836</v>
      </c>
      <c r="E3156" s="52">
        <v>80089</v>
      </c>
      <c r="F3156" s="53">
        <v>6864.1</v>
      </c>
      <c r="G3156" s="54">
        <v>8.5705901999999998</v>
      </c>
    </row>
    <row r="3157" spans="1:7">
      <c r="A3157" s="51" t="s">
        <v>1659</v>
      </c>
      <c r="B3157" s="51" t="s">
        <v>1654</v>
      </c>
      <c r="C3157" s="51" t="s">
        <v>365</v>
      </c>
      <c r="D3157" s="52">
        <v>2774</v>
      </c>
      <c r="E3157" s="52">
        <v>57230</v>
      </c>
      <c r="F3157" s="53">
        <v>6437</v>
      </c>
      <c r="G3157" s="54">
        <v>11.247597000000001</v>
      </c>
    </row>
    <row r="3158" spans="1:7">
      <c r="A3158" s="51" t="s">
        <v>1660</v>
      </c>
      <c r="B3158" s="51" t="s">
        <v>1654</v>
      </c>
      <c r="C3158" s="51" t="s">
        <v>365</v>
      </c>
      <c r="D3158" s="52">
        <v>1768</v>
      </c>
      <c r="E3158" s="52">
        <v>42601</v>
      </c>
      <c r="F3158" s="53">
        <v>3819.6</v>
      </c>
      <c r="G3158" s="54">
        <v>8.9659867000000002</v>
      </c>
    </row>
    <row r="3159" spans="1:7">
      <c r="A3159" s="51" t="s">
        <v>2416</v>
      </c>
      <c r="B3159" s="51" t="s">
        <v>1654</v>
      </c>
      <c r="C3159" s="51" t="s">
        <v>365</v>
      </c>
      <c r="D3159" s="52">
        <v>2830</v>
      </c>
      <c r="E3159" s="52">
        <v>117121</v>
      </c>
      <c r="F3159" s="53">
        <v>10925</v>
      </c>
      <c r="G3159" s="54">
        <v>9.3279599999999991</v>
      </c>
    </row>
    <row r="3160" spans="1:7">
      <c r="A3160" s="51" t="s">
        <v>1661</v>
      </c>
      <c r="B3160" s="51" t="s">
        <v>1654</v>
      </c>
      <c r="C3160" s="51" t="s">
        <v>365</v>
      </c>
      <c r="D3160" s="52">
        <v>2878</v>
      </c>
      <c r="E3160" s="52">
        <v>78806</v>
      </c>
      <c r="F3160" s="53">
        <v>7337.1</v>
      </c>
      <c r="G3160" s="54">
        <v>9.3103317000000008</v>
      </c>
    </row>
    <row r="3161" spans="1:7">
      <c r="A3161" s="51" t="s">
        <v>2417</v>
      </c>
      <c r="B3161" s="51" t="s">
        <v>1654</v>
      </c>
      <c r="C3161" s="51" t="s">
        <v>365</v>
      </c>
      <c r="D3161" s="52">
        <v>871</v>
      </c>
      <c r="E3161" s="52">
        <v>12699</v>
      </c>
      <c r="F3161" s="53">
        <v>1311</v>
      </c>
      <c r="G3161" s="54">
        <v>10.323648</v>
      </c>
    </row>
    <row r="3162" spans="1:7">
      <c r="A3162" s="51" t="s">
        <v>1662</v>
      </c>
      <c r="B3162" s="51" t="s">
        <v>1654</v>
      </c>
      <c r="C3162" s="51" t="s">
        <v>365</v>
      </c>
      <c r="D3162" s="52">
        <v>1098</v>
      </c>
      <c r="E3162" s="52">
        <v>17956</v>
      </c>
      <c r="F3162" s="53">
        <v>1957.9</v>
      </c>
      <c r="G3162" s="54">
        <v>10.903876</v>
      </c>
    </row>
    <row r="3163" spans="1:7">
      <c r="A3163" s="51" t="s">
        <v>2418</v>
      </c>
      <c r="B3163" s="51" t="s">
        <v>1654</v>
      </c>
      <c r="C3163" s="51" t="s">
        <v>365</v>
      </c>
      <c r="D3163" s="52">
        <v>1421</v>
      </c>
      <c r="E3163" s="52">
        <v>36458</v>
      </c>
      <c r="F3163" s="53">
        <v>3971.7</v>
      </c>
      <c r="G3163" s="54">
        <v>10.893905</v>
      </c>
    </row>
    <row r="3164" spans="1:7">
      <c r="A3164" s="51" t="s">
        <v>1663</v>
      </c>
      <c r="B3164" s="51" t="s">
        <v>1654</v>
      </c>
      <c r="C3164" s="51" t="s">
        <v>365</v>
      </c>
      <c r="D3164" s="52">
        <v>1556</v>
      </c>
      <c r="E3164" s="52">
        <v>30781</v>
      </c>
      <c r="F3164" s="53">
        <v>3142.2</v>
      </c>
      <c r="G3164" s="54">
        <v>10.208245</v>
      </c>
    </row>
    <row r="3165" spans="1:7">
      <c r="A3165" s="51" t="s">
        <v>2419</v>
      </c>
      <c r="B3165" s="51" t="s">
        <v>1654</v>
      </c>
      <c r="C3165" s="51" t="s">
        <v>365</v>
      </c>
      <c r="D3165" s="52">
        <v>4967</v>
      </c>
      <c r="E3165" s="52">
        <v>118103</v>
      </c>
      <c r="F3165" s="53">
        <v>11959</v>
      </c>
      <c r="G3165" s="54">
        <v>10.125907</v>
      </c>
    </row>
    <row r="3166" spans="1:7">
      <c r="A3166" s="51" t="s">
        <v>2420</v>
      </c>
      <c r="B3166" s="51" t="s">
        <v>1654</v>
      </c>
      <c r="C3166" s="51" t="s">
        <v>365</v>
      </c>
      <c r="D3166" s="52">
        <v>806</v>
      </c>
      <c r="E3166" s="52">
        <v>21144</v>
      </c>
      <c r="F3166" s="53">
        <v>1909</v>
      </c>
      <c r="G3166" s="54">
        <v>9.0285659999999996</v>
      </c>
    </row>
    <row r="3167" spans="1:7">
      <c r="A3167" s="51" t="s">
        <v>1664</v>
      </c>
      <c r="B3167" s="51" t="s">
        <v>1654</v>
      </c>
      <c r="C3167" s="51" t="s">
        <v>365</v>
      </c>
      <c r="D3167" s="52">
        <v>4658</v>
      </c>
      <c r="E3167" s="52">
        <v>68630</v>
      </c>
      <c r="F3167" s="53">
        <v>7542.1</v>
      </c>
      <c r="G3167" s="54">
        <v>10.989509</v>
      </c>
    </row>
    <row r="3168" spans="1:7">
      <c r="A3168" s="51" t="s">
        <v>2421</v>
      </c>
      <c r="B3168" s="51" t="s">
        <v>1654</v>
      </c>
      <c r="C3168" s="51" t="s">
        <v>365</v>
      </c>
      <c r="D3168" s="52">
        <v>1448</v>
      </c>
      <c r="E3168" s="52">
        <v>33609</v>
      </c>
      <c r="F3168" s="53">
        <v>2311.1999999999998</v>
      </c>
      <c r="G3168" s="54">
        <v>6.8767294000000003</v>
      </c>
    </row>
    <row r="3169" spans="1:7">
      <c r="A3169" s="51" t="s">
        <v>1665</v>
      </c>
      <c r="B3169" s="51" t="s">
        <v>1654</v>
      </c>
      <c r="C3169" s="51" t="s">
        <v>365</v>
      </c>
      <c r="D3169" s="52">
        <v>15497</v>
      </c>
      <c r="E3169" s="52">
        <v>516533</v>
      </c>
      <c r="F3169" s="53">
        <v>43315.4</v>
      </c>
      <c r="G3169" s="54">
        <v>8.3857952999999998</v>
      </c>
    </row>
    <row r="3170" spans="1:7">
      <c r="A3170" s="51" t="s">
        <v>2422</v>
      </c>
      <c r="B3170" s="51" t="s">
        <v>1654</v>
      </c>
      <c r="C3170" s="51" t="s">
        <v>365</v>
      </c>
      <c r="D3170" s="52">
        <v>2764</v>
      </c>
      <c r="E3170" s="52">
        <v>97702</v>
      </c>
      <c r="F3170" s="53">
        <v>8590.5</v>
      </c>
      <c r="G3170" s="54">
        <v>8.7925529000000004</v>
      </c>
    </row>
    <row r="3171" spans="1:7">
      <c r="A3171" s="51" t="s">
        <v>1666</v>
      </c>
      <c r="B3171" s="51" t="s">
        <v>1654</v>
      </c>
      <c r="C3171" s="51" t="s">
        <v>365</v>
      </c>
      <c r="D3171" s="52">
        <v>1754</v>
      </c>
      <c r="E3171" s="52">
        <v>28312</v>
      </c>
      <c r="F3171" s="53">
        <v>3162.1</v>
      </c>
      <c r="G3171" s="54">
        <v>11.168761999999999</v>
      </c>
    </row>
    <row r="3172" spans="1:7">
      <c r="A3172" s="51" t="s">
        <v>1667</v>
      </c>
      <c r="B3172" s="51" t="s">
        <v>1654</v>
      </c>
      <c r="C3172" s="51" t="s">
        <v>365</v>
      </c>
      <c r="D3172" s="52">
        <v>13567</v>
      </c>
      <c r="E3172" s="52">
        <v>365977</v>
      </c>
      <c r="F3172" s="53">
        <v>29875</v>
      </c>
      <c r="G3172" s="54">
        <v>8.1630813</v>
      </c>
    </row>
    <row r="3173" spans="1:7">
      <c r="A3173" s="51" t="s">
        <v>2423</v>
      </c>
      <c r="B3173" s="51" t="s">
        <v>1654</v>
      </c>
      <c r="C3173" s="51" t="s">
        <v>365</v>
      </c>
      <c r="D3173" s="52">
        <v>3253</v>
      </c>
      <c r="E3173" s="52">
        <v>123798</v>
      </c>
      <c r="F3173" s="53">
        <v>9937</v>
      </c>
      <c r="G3173" s="54">
        <v>8.0267856000000002</v>
      </c>
    </row>
    <row r="3174" spans="1:7">
      <c r="A3174" s="51" t="s">
        <v>1668</v>
      </c>
      <c r="B3174" s="51" t="s">
        <v>1654</v>
      </c>
      <c r="C3174" s="51" t="s">
        <v>365</v>
      </c>
      <c r="D3174" s="52">
        <v>9028</v>
      </c>
      <c r="E3174" s="52">
        <v>547897</v>
      </c>
      <c r="F3174" s="53">
        <v>39694.699999999997</v>
      </c>
      <c r="G3174" s="54">
        <v>7.2449200999999999</v>
      </c>
    </row>
    <row r="3175" spans="1:7">
      <c r="A3175" s="51" t="s">
        <v>1669</v>
      </c>
      <c r="B3175" s="51" t="s">
        <v>1654</v>
      </c>
      <c r="C3175" s="51" t="s">
        <v>365</v>
      </c>
      <c r="D3175" s="52">
        <v>2492</v>
      </c>
      <c r="E3175" s="52">
        <v>40378</v>
      </c>
      <c r="F3175" s="53">
        <v>4566.6000000000004</v>
      </c>
      <c r="G3175" s="54">
        <v>11.309623999999999</v>
      </c>
    </row>
    <row r="3176" spans="1:7">
      <c r="A3176" s="51" t="s">
        <v>2424</v>
      </c>
      <c r="B3176" s="51" t="s">
        <v>1654</v>
      </c>
      <c r="C3176" s="51" t="s">
        <v>365</v>
      </c>
      <c r="D3176" s="52">
        <v>895</v>
      </c>
      <c r="E3176" s="52">
        <v>24956</v>
      </c>
      <c r="F3176" s="53">
        <v>1985</v>
      </c>
      <c r="G3176" s="54">
        <v>7.9539989999999996</v>
      </c>
    </row>
    <row r="3177" spans="1:7">
      <c r="A3177" s="51" t="s">
        <v>1670</v>
      </c>
      <c r="B3177" s="51" t="s">
        <v>1654</v>
      </c>
      <c r="C3177" s="51" t="s">
        <v>365</v>
      </c>
      <c r="D3177" s="52">
        <v>4859</v>
      </c>
      <c r="E3177" s="52">
        <v>98103</v>
      </c>
      <c r="F3177" s="53">
        <v>9455.9</v>
      </c>
      <c r="G3177" s="54">
        <v>9.6387470000000004</v>
      </c>
    </row>
    <row r="3178" spans="1:7">
      <c r="A3178" s="51" t="s">
        <v>1671</v>
      </c>
      <c r="B3178" s="51" t="s">
        <v>1654</v>
      </c>
      <c r="C3178" s="51" t="s">
        <v>365</v>
      </c>
      <c r="D3178" s="52">
        <v>8482</v>
      </c>
      <c r="E3178" s="52">
        <v>259281</v>
      </c>
      <c r="F3178" s="53">
        <v>23390.799999999999</v>
      </c>
      <c r="G3178" s="54">
        <v>9.0214092000000008</v>
      </c>
    </row>
    <row r="3179" spans="1:7">
      <c r="A3179" s="51" t="s">
        <v>2425</v>
      </c>
      <c r="B3179" s="51" t="s">
        <v>1654</v>
      </c>
      <c r="C3179" s="51" t="s">
        <v>365</v>
      </c>
      <c r="D3179" s="52">
        <v>843</v>
      </c>
      <c r="E3179" s="52">
        <v>10147</v>
      </c>
      <c r="F3179" s="53">
        <v>1124.0999999999999</v>
      </c>
      <c r="G3179" s="54">
        <v>11.078151</v>
      </c>
    </row>
    <row r="3180" spans="1:7">
      <c r="A3180" s="51" t="s">
        <v>1672</v>
      </c>
      <c r="B3180" s="51" t="s">
        <v>1654</v>
      </c>
      <c r="C3180" s="51" t="s">
        <v>365</v>
      </c>
      <c r="D3180" s="52">
        <v>2952</v>
      </c>
      <c r="E3180" s="52">
        <v>110371</v>
      </c>
      <c r="F3180" s="53">
        <v>9388.1</v>
      </c>
      <c r="G3180" s="54">
        <v>8.5059480999999995</v>
      </c>
    </row>
    <row r="3181" spans="1:7">
      <c r="A3181" s="51" t="s">
        <v>1673</v>
      </c>
      <c r="B3181" s="51" t="s">
        <v>1654</v>
      </c>
      <c r="C3181" s="51" t="s">
        <v>365</v>
      </c>
      <c r="D3181" s="52">
        <v>6605</v>
      </c>
      <c r="E3181" s="52">
        <v>126660</v>
      </c>
      <c r="F3181" s="53">
        <v>13083</v>
      </c>
      <c r="G3181" s="54">
        <v>10.329228000000001</v>
      </c>
    </row>
    <row r="3182" spans="1:7">
      <c r="A3182" s="51" t="s">
        <v>2426</v>
      </c>
      <c r="B3182" s="51" t="s">
        <v>1654</v>
      </c>
      <c r="C3182" s="51" t="s">
        <v>365</v>
      </c>
      <c r="D3182" s="52">
        <v>4676</v>
      </c>
      <c r="E3182" s="52">
        <v>177319</v>
      </c>
      <c r="F3182" s="53">
        <v>15166</v>
      </c>
      <c r="G3182" s="54">
        <v>8.5529469000000002</v>
      </c>
    </row>
    <row r="3183" spans="1:7">
      <c r="A3183" s="51" t="s">
        <v>2427</v>
      </c>
      <c r="B3183" s="51" t="s">
        <v>1654</v>
      </c>
      <c r="C3183" s="51" t="s">
        <v>365</v>
      </c>
      <c r="D3183" s="52">
        <v>751</v>
      </c>
      <c r="E3183" s="52">
        <v>11039</v>
      </c>
      <c r="F3183" s="53">
        <v>1270</v>
      </c>
      <c r="G3183" s="54">
        <v>11.504664999999999</v>
      </c>
    </row>
    <row r="3184" spans="1:7">
      <c r="A3184" s="51" t="s">
        <v>2428</v>
      </c>
      <c r="B3184" s="51" t="s">
        <v>1654</v>
      </c>
      <c r="C3184" s="51" t="s">
        <v>365</v>
      </c>
      <c r="D3184" s="52">
        <v>1870</v>
      </c>
      <c r="E3184" s="52">
        <v>31091</v>
      </c>
      <c r="F3184" s="53">
        <v>3314.8</v>
      </c>
      <c r="G3184" s="54">
        <v>10.661606000000001</v>
      </c>
    </row>
    <row r="3185" spans="1:7">
      <c r="A3185" s="51" t="s">
        <v>1674</v>
      </c>
      <c r="B3185" s="51" t="s">
        <v>1654</v>
      </c>
      <c r="C3185" s="51" t="s">
        <v>365</v>
      </c>
      <c r="D3185" s="52">
        <v>8822</v>
      </c>
      <c r="E3185" s="52">
        <v>143178</v>
      </c>
      <c r="F3185" s="53">
        <v>14469.2</v>
      </c>
      <c r="G3185" s="54">
        <v>10.105743</v>
      </c>
    </row>
    <row r="3186" spans="1:7">
      <c r="A3186" s="51" t="s">
        <v>1675</v>
      </c>
      <c r="B3186" s="51" t="s">
        <v>1654</v>
      </c>
      <c r="C3186" s="51" t="s">
        <v>365</v>
      </c>
      <c r="D3186" s="52">
        <v>8959</v>
      </c>
      <c r="E3186" s="52">
        <v>145783</v>
      </c>
      <c r="F3186" s="53">
        <v>14406.6</v>
      </c>
      <c r="G3186" s="54">
        <v>9.8822221999999993</v>
      </c>
    </row>
    <row r="3187" spans="1:7">
      <c r="A3187" s="51" t="s">
        <v>1676</v>
      </c>
      <c r="B3187" s="51" t="s">
        <v>1654</v>
      </c>
      <c r="C3187" s="51" t="s">
        <v>365</v>
      </c>
      <c r="D3187" s="52">
        <v>1231</v>
      </c>
      <c r="E3187" s="52">
        <v>24044</v>
      </c>
      <c r="F3187" s="53">
        <v>2572.1999999999998</v>
      </c>
      <c r="G3187" s="54">
        <v>10.697887</v>
      </c>
    </row>
    <row r="3188" spans="1:7">
      <c r="A3188" s="51" t="s">
        <v>2429</v>
      </c>
      <c r="B3188" s="51" t="s">
        <v>1654</v>
      </c>
      <c r="C3188" s="51" t="s">
        <v>363</v>
      </c>
      <c r="D3188" s="52">
        <v>9266</v>
      </c>
      <c r="E3188" s="52">
        <v>196883</v>
      </c>
      <c r="F3188" s="53">
        <v>23455.7</v>
      </c>
      <c r="G3188" s="54">
        <v>11.913522</v>
      </c>
    </row>
    <row r="3189" spans="1:7">
      <c r="A3189" s="51" t="s">
        <v>1677</v>
      </c>
      <c r="B3189" s="51" t="s">
        <v>1654</v>
      </c>
      <c r="C3189" s="51" t="s">
        <v>360</v>
      </c>
      <c r="D3189" s="52">
        <v>104</v>
      </c>
      <c r="E3189" s="52">
        <v>959391</v>
      </c>
      <c r="F3189" s="53">
        <v>48507.5</v>
      </c>
      <c r="G3189" s="54">
        <v>5.0560720000000003</v>
      </c>
    </row>
    <row r="3190" spans="1:7">
      <c r="A3190" s="51" t="s">
        <v>1678</v>
      </c>
      <c r="B3190" s="51" t="s">
        <v>1654</v>
      </c>
      <c r="C3190" s="51" t="s">
        <v>360</v>
      </c>
      <c r="D3190" s="52">
        <v>11756</v>
      </c>
      <c r="E3190" s="52">
        <v>105201</v>
      </c>
      <c r="F3190" s="53">
        <v>13273</v>
      </c>
      <c r="G3190" s="54">
        <v>12.6168</v>
      </c>
    </row>
    <row r="3191" spans="1:7">
      <c r="A3191" s="51" t="s">
        <v>1679</v>
      </c>
      <c r="B3191" s="51" t="s">
        <v>1654</v>
      </c>
      <c r="C3191" s="51" t="s">
        <v>363</v>
      </c>
      <c r="D3191" s="52">
        <v>10057</v>
      </c>
      <c r="E3191" s="52">
        <v>214804</v>
      </c>
      <c r="F3191" s="53">
        <v>24881</v>
      </c>
      <c r="G3191" s="54">
        <v>11.583118000000001</v>
      </c>
    </row>
    <row r="3192" spans="1:7">
      <c r="A3192" s="51" t="s">
        <v>948</v>
      </c>
      <c r="B3192" s="51" t="s">
        <v>1654</v>
      </c>
      <c r="C3192" s="51" t="s">
        <v>363</v>
      </c>
      <c r="D3192" s="52">
        <v>5271</v>
      </c>
      <c r="E3192" s="52">
        <v>53745</v>
      </c>
      <c r="F3192" s="53">
        <v>7674.2</v>
      </c>
      <c r="G3192" s="54">
        <v>14.27891</v>
      </c>
    </row>
    <row r="3193" spans="1:7">
      <c r="A3193" s="51" t="s">
        <v>2430</v>
      </c>
      <c r="B3193" s="51" t="s">
        <v>1654</v>
      </c>
      <c r="C3193" s="51" t="s">
        <v>363</v>
      </c>
      <c r="D3193" s="52">
        <v>11325</v>
      </c>
      <c r="E3193" s="52">
        <v>197462</v>
      </c>
      <c r="F3193" s="53">
        <v>25734</v>
      </c>
      <c r="G3193" s="54">
        <v>13.032381000000001</v>
      </c>
    </row>
    <row r="3194" spans="1:7">
      <c r="A3194" s="51" t="s">
        <v>1680</v>
      </c>
      <c r="B3194" s="51" t="s">
        <v>1654</v>
      </c>
      <c r="C3194" s="51" t="s">
        <v>365</v>
      </c>
      <c r="D3194" s="52">
        <v>1523</v>
      </c>
      <c r="E3194" s="52">
        <v>17010</v>
      </c>
      <c r="F3194" s="53">
        <v>2188.1</v>
      </c>
      <c r="G3194" s="54">
        <v>12.86361</v>
      </c>
    </row>
    <row r="3195" spans="1:7">
      <c r="A3195" s="51" t="s">
        <v>465</v>
      </c>
      <c r="B3195" s="51" t="s">
        <v>1654</v>
      </c>
      <c r="C3195" s="51" t="s">
        <v>457</v>
      </c>
      <c r="D3195" s="52">
        <v>1</v>
      </c>
      <c r="E3195" s="52">
        <v>6119</v>
      </c>
      <c r="F3195" s="53">
        <v>630.70000000000005</v>
      </c>
      <c r="G3195" s="54">
        <v>10.30724</v>
      </c>
    </row>
    <row r="3196" spans="1:7">
      <c r="A3196" s="51" t="s">
        <v>1681</v>
      </c>
      <c r="B3196" s="51" t="s">
        <v>1654</v>
      </c>
      <c r="C3196" s="51" t="s">
        <v>365</v>
      </c>
      <c r="D3196" s="52">
        <v>7507</v>
      </c>
      <c r="E3196" s="52">
        <v>322633</v>
      </c>
      <c r="F3196" s="53">
        <v>25926.7</v>
      </c>
      <c r="G3196" s="54">
        <v>8.0359727999999997</v>
      </c>
    </row>
    <row r="3197" spans="1:7">
      <c r="A3197" s="51" t="s">
        <v>1682</v>
      </c>
      <c r="B3197" s="51" t="s">
        <v>1654</v>
      </c>
      <c r="C3197" s="51" t="s">
        <v>365</v>
      </c>
      <c r="D3197" s="52">
        <v>1576</v>
      </c>
      <c r="E3197" s="52">
        <v>18438</v>
      </c>
      <c r="F3197" s="53">
        <v>2329.6</v>
      </c>
      <c r="G3197" s="54">
        <v>12.634776</v>
      </c>
    </row>
    <row r="3198" spans="1:7">
      <c r="A3198" s="51" t="s">
        <v>2431</v>
      </c>
      <c r="B3198" s="51" t="s">
        <v>1654</v>
      </c>
      <c r="C3198" s="51" t="s">
        <v>363</v>
      </c>
      <c r="D3198" s="52">
        <v>7735</v>
      </c>
      <c r="E3198" s="52">
        <v>197275</v>
      </c>
      <c r="F3198" s="53">
        <v>21713</v>
      </c>
      <c r="G3198" s="54">
        <v>11.006463</v>
      </c>
    </row>
    <row r="3199" spans="1:7">
      <c r="A3199" s="51" t="s">
        <v>1683</v>
      </c>
      <c r="B3199" s="51" t="s">
        <v>1654</v>
      </c>
      <c r="C3199" s="51" t="s">
        <v>365</v>
      </c>
      <c r="D3199" s="52">
        <v>4136</v>
      </c>
      <c r="E3199" s="52">
        <v>96816</v>
      </c>
      <c r="F3199" s="53">
        <v>9376.5</v>
      </c>
      <c r="G3199" s="54">
        <v>9.6848661000000007</v>
      </c>
    </row>
    <row r="3200" spans="1:7">
      <c r="A3200" s="51" t="s">
        <v>2432</v>
      </c>
      <c r="B3200" s="51" t="s">
        <v>1654</v>
      </c>
      <c r="C3200" s="51" t="s">
        <v>363</v>
      </c>
      <c r="D3200" s="52">
        <v>9519</v>
      </c>
      <c r="E3200" s="52">
        <v>96695</v>
      </c>
      <c r="F3200" s="53">
        <v>14972.4</v>
      </c>
      <c r="G3200" s="54">
        <v>15.484151000000001</v>
      </c>
    </row>
    <row r="3201" spans="1:7">
      <c r="A3201" s="51" t="s">
        <v>1684</v>
      </c>
      <c r="B3201" s="51" t="s">
        <v>1654</v>
      </c>
      <c r="C3201" s="51" t="s">
        <v>365</v>
      </c>
      <c r="D3201" s="52">
        <v>1128</v>
      </c>
      <c r="E3201" s="52">
        <v>43558</v>
      </c>
      <c r="F3201" s="53">
        <v>3963.9</v>
      </c>
      <c r="G3201" s="54">
        <v>9.1002801000000009</v>
      </c>
    </row>
    <row r="3202" spans="1:7">
      <c r="A3202" s="51" t="s">
        <v>2433</v>
      </c>
      <c r="B3202" s="51" t="s">
        <v>1654</v>
      </c>
      <c r="C3202" s="51" t="s">
        <v>365</v>
      </c>
      <c r="D3202" s="52">
        <v>560</v>
      </c>
      <c r="E3202" s="52">
        <v>6486</v>
      </c>
      <c r="F3202" s="53">
        <v>676</v>
      </c>
      <c r="G3202" s="54">
        <v>10.422447999999999</v>
      </c>
    </row>
    <row r="3203" spans="1:7">
      <c r="A3203" s="51" t="s">
        <v>1685</v>
      </c>
      <c r="B3203" s="51" t="s">
        <v>1654</v>
      </c>
      <c r="C3203" s="51" t="s">
        <v>365</v>
      </c>
      <c r="D3203" s="52">
        <v>4210</v>
      </c>
      <c r="E3203" s="52">
        <v>62528</v>
      </c>
      <c r="F3203" s="53">
        <v>7476.2</v>
      </c>
      <c r="G3203" s="54">
        <v>11.956562999999999</v>
      </c>
    </row>
    <row r="3204" spans="1:7">
      <c r="A3204" s="51" t="s">
        <v>466</v>
      </c>
      <c r="B3204" s="51" t="s">
        <v>1654</v>
      </c>
      <c r="C3204" s="51" t="s">
        <v>457</v>
      </c>
      <c r="D3204" s="52">
        <v>3</v>
      </c>
      <c r="E3204" s="52">
        <v>505</v>
      </c>
      <c r="F3204" s="53">
        <v>39.4</v>
      </c>
      <c r="G3204" s="54">
        <v>7.8019802</v>
      </c>
    </row>
    <row r="3205" spans="1:7">
      <c r="A3205" s="51" t="s">
        <v>1686</v>
      </c>
      <c r="B3205" s="51" t="s">
        <v>1654</v>
      </c>
      <c r="C3205" s="51" t="s">
        <v>360</v>
      </c>
      <c r="D3205" s="52">
        <v>156833</v>
      </c>
      <c r="E3205" s="52">
        <v>3217067</v>
      </c>
      <c r="F3205" s="53">
        <v>393893</v>
      </c>
      <c r="G3205" s="54">
        <v>12.243854000000001</v>
      </c>
    </row>
    <row r="3206" spans="1:7">
      <c r="A3206" s="51" t="s">
        <v>1687</v>
      </c>
      <c r="B3206" s="51" t="s">
        <v>1654</v>
      </c>
      <c r="C3206" s="51" t="s">
        <v>365</v>
      </c>
      <c r="D3206" s="52">
        <v>18145</v>
      </c>
      <c r="E3206" s="52">
        <v>518927</v>
      </c>
      <c r="F3206" s="53">
        <v>41009</v>
      </c>
      <c r="G3206" s="54">
        <v>7.9026529999999999</v>
      </c>
    </row>
    <row r="3207" spans="1:7">
      <c r="A3207" s="51" t="s">
        <v>1688</v>
      </c>
      <c r="B3207" s="51" t="s">
        <v>1654</v>
      </c>
      <c r="C3207" s="51" t="s">
        <v>365</v>
      </c>
      <c r="D3207" s="52">
        <v>3926</v>
      </c>
      <c r="E3207" s="52">
        <v>174810</v>
      </c>
      <c r="F3207" s="53">
        <v>14824</v>
      </c>
      <c r="G3207" s="54">
        <v>8.4800640999999999</v>
      </c>
    </row>
    <row r="3208" spans="1:7">
      <c r="A3208" s="51" t="s">
        <v>1689</v>
      </c>
      <c r="B3208" s="51" t="s">
        <v>1654</v>
      </c>
      <c r="C3208" s="51" t="s">
        <v>360</v>
      </c>
      <c r="D3208" s="52">
        <v>5155</v>
      </c>
      <c r="E3208" s="52">
        <v>34858</v>
      </c>
      <c r="F3208" s="53">
        <v>5100.2</v>
      </c>
      <c r="G3208" s="54">
        <v>14.631361999999999</v>
      </c>
    </row>
    <row r="3209" spans="1:7">
      <c r="A3209" s="51" t="s">
        <v>922</v>
      </c>
      <c r="B3209" s="51" t="s">
        <v>1654</v>
      </c>
      <c r="C3209" s="51" t="s">
        <v>360</v>
      </c>
      <c r="D3209" s="52">
        <v>252130</v>
      </c>
      <c r="E3209" s="52">
        <v>6650584</v>
      </c>
      <c r="F3209" s="53">
        <v>680718.9</v>
      </c>
      <c r="G3209" s="54">
        <v>10.235476</v>
      </c>
    </row>
    <row r="3210" spans="1:7">
      <c r="A3210" s="51" t="s">
        <v>958</v>
      </c>
      <c r="B3210" s="51" t="s">
        <v>1654</v>
      </c>
      <c r="C3210" s="51" t="s">
        <v>360</v>
      </c>
      <c r="D3210" s="52">
        <v>13249</v>
      </c>
      <c r="E3210" s="52">
        <v>173790</v>
      </c>
      <c r="F3210" s="53">
        <v>20887.400000000001</v>
      </c>
      <c r="G3210" s="54">
        <v>12.018758</v>
      </c>
    </row>
    <row r="3211" spans="1:7">
      <c r="A3211" s="51" t="s">
        <v>1690</v>
      </c>
      <c r="B3211" s="51" t="s">
        <v>1654</v>
      </c>
      <c r="C3211" s="51" t="s">
        <v>363</v>
      </c>
      <c r="D3211" s="52">
        <v>17036</v>
      </c>
      <c r="E3211" s="52">
        <v>347036</v>
      </c>
      <c r="F3211" s="53">
        <v>39817</v>
      </c>
      <c r="G3211" s="54">
        <v>11.473449</v>
      </c>
    </row>
    <row r="3212" spans="1:7">
      <c r="A3212" s="51" t="s">
        <v>1691</v>
      </c>
      <c r="B3212" s="51" t="s">
        <v>1654</v>
      </c>
      <c r="C3212" s="51" t="s">
        <v>365</v>
      </c>
      <c r="D3212" s="52">
        <v>10064</v>
      </c>
      <c r="E3212" s="52">
        <v>222470</v>
      </c>
      <c r="F3212" s="53">
        <v>23267.8</v>
      </c>
      <c r="G3212" s="54">
        <v>10.458848</v>
      </c>
    </row>
    <row r="3213" spans="1:7">
      <c r="A3213" s="51" t="s">
        <v>2434</v>
      </c>
      <c r="B3213" s="51" t="s">
        <v>1654</v>
      </c>
      <c r="C3213" s="51" t="s">
        <v>363</v>
      </c>
      <c r="D3213" s="52">
        <v>9904</v>
      </c>
      <c r="E3213" s="52">
        <v>114259</v>
      </c>
      <c r="F3213" s="53">
        <v>15709</v>
      </c>
      <c r="G3213" s="54">
        <v>13.748589000000001</v>
      </c>
    </row>
    <row r="3214" spans="1:7">
      <c r="A3214" s="51" t="s">
        <v>1692</v>
      </c>
      <c r="B3214" s="51" t="s">
        <v>1654</v>
      </c>
      <c r="C3214" s="51" t="s">
        <v>365</v>
      </c>
      <c r="D3214" s="52">
        <v>1637</v>
      </c>
      <c r="E3214" s="52">
        <v>26229</v>
      </c>
      <c r="F3214" s="53">
        <v>3065.8</v>
      </c>
      <c r="G3214" s="54">
        <v>11.688589</v>
      </c>
    </row>
    <row r="3215" spans="1:7">
      <c r="A3215" s="51" t="s">
        <v>2435</v>
      </c>
      <c r="B3215" s="51" t="s">
        <v>1654</v>
      </c>
      <c r="C3215" s="51" t="s">
        <v>363</v>
      </c>
      <c r="D3215" s="52">
        <v>7633</v>
      </c>
      <c r="E3215" s="52">
        <v>120799</v>
      </c>
      <c r="F3215" s="53">
        <v>17707.8</v>
      </c>
      <c r="G3215" s="54">
        <v>14.658896</v>
      </c>
    </row>
    <row r="3216" spans="1:7">
      <c r="A3216" s="51" t="s">
        <v>1693</v>
      </c>
      <c r="B3216" s="51" t="s">
        <v>1654</v>
      </c>
      <c r="C3216" s="51" t="s">
        <v>360</v>
      </c>
      <c r="D3216" s="52">
        <v>2151</v>
      </c>
      <c r="E3216" s="52">
        <v>17044</v>
      </c>
      <c r="F3216" s="53">
        <v>2602</v>
      </c>
      <c r="G3216" s="54">
        <v>15.266368999999999</v>
      </c>
    </row>
    <row r="3217" spans="1:7">
      <c r="A3217" s="51" t="s">
        <v>1694</v>
      </c>
      <c r="B3217" s="51" t="s">
        <v>1654</v>
      </c>
      <c r="C3217" s="51" t="s">
        <v>363</v>
      </c>
      <c r="D3217" s="52">
        <v>20800</v>
      </c>
      <c r="E3217" s="52">
        <v>236611</v>
      </c>
      <c r="F3217" s="53">
        <v>32950.400000000001</v>
      </c>
      <c r="G3217" s="54">
        <v>13.925979999999999</v>
      </c>
    </row>
    <row r="3218" spans="1:7">
      <c r="A3218" s="51" t="s">
        <v>2436</v>
      </c>
      <c r="B3218" s="51" t="s">
        <v>1654</v>
      </c>
      <c r="C3218" s="51" t="s">
        <v>363</v>
      </c>
      <c r="D3218" s="52">
        <v>9240</v>
      </c>
      <c r="E3218" s="52">
        <v>67543</v>
      </c>
      <c r="F3218" s="53">
        <v>13393.9</v>
      </c>
      <c r="G3218" s="54">
        <v>19.830182000000001</v>
      </c>
    </row>
    <row r="3219" spans="1:7">
      <c r="A3219" s="51" t="s">
        <v>1695</v>
      </c>
      <c r="B3219" s="51" t="s">
        <v>1654</v>
      </c>
      <c r="C3219" s="51" t="s">
        <v>365</v>
      </c>
      <c r="D3219" s="52">
        <v>5129</v>
      </c>
      <c r="E3219" s="52">
        <v>234604</v>
      </c>
      <c r="F3219" s="53">
        <v>22122.9</v>
      </c>
      <c r="G3219" s="54">
        <v>9.4298903999999997</v>
      </c>
    </row>
    <row r="3220" spans="1:7">
      <c r="A3220" s="51" t="s">
        <v>2437</v>
      </c>
      <c r="B3220" s="51" t="s">
        <v>1654</v>
      </c>
      <c r="C3220" s="51" t="s">
        <v>365</v>
      </c>
      <c r="D3220" s="52">
        <v>5988</v>
      </c>
      <c r="E3220" s="52">
        <v>159181</v>
      </c>
      <c r="F3220" s="53">
        <v>14349</v>
      </c>
      <c r="G3220" s="54">
        <v>9.0142667999999997</v>
      </c>
    </row>
    <row r="3221" spans="1:7">
      <c r="A3221" s="51" t="s">
        <v>2438</v>
      </c>
      <c r="B3221" s="51" t="s">
        <v>1654</v>
      </c>
      <c r="C3221" s="51" t="s">
        <v>363</v>
      </c>
      <c r="D3221" s="52">
        <v>3769</v>
      </c>
      <c r="E3221" s="52">
        <v>48368</v>
      </c>
      <c r="F3221" s="53">
        <v>7929</v>
      </c>
      <c r="G3221" s="54">
        <v>16.393070000000002</v>
      </c>
    </row>
    <row r="3222" spans="1:7">
      <c r="A3222" s="51" t="s">
        <v>1696</v>
      </c>
      <c r="B3222" s="51" t="s">
        <v>1654</v>
      </c>
      <c r="C3222" s="51" t="s">
        <v>363</v>
      </c>
      <c r="D3222" s="52">
        <v>18259</v>
      </c>
      <c r="E3222" s="52">
        <v>281108</v>
      </c>
      <c r="F3222" s="53">
        <v>37615.800000000003</v>
      </c>
      <c r="G3222" s="54">
        <v>13.381263000000001</v>
      </c>
    </row>
    <row r="3223" spans="1:7">
      <c r="A3223" s="51" t="s">
        <v>724</v>
      </c>
      <c r="B3223" s="51" t="s">
        <v>1654</v>
      </c>
      <c r="C3223" s="51" t="s">
        <v>363</v>
      </c>
      <c r="D3223" s="52">
        <v>7480</v>
      </c>
      <c r="E3223" s="52">
        <v>303747</v>
      </c>
      <c r="F3223" s="53">
        <v>23649</v>
      </c>
      <c r="G3223" s="54">
        <v>7.7857558999999998</v>
      </c>
    </row>
    <row r="3224" spans="1:7">
      <c r="A3224" s="51" t="s">
        <v>725</v>
      </c>
      <c r="B3224" s="51" t="s">
        <v>1654</v>
      </c>
      <c r="C3224" s="51" t="s">
        <v>363</v>
      </c>
      <c r="D3224" s="52">
        <v>14188</v>
      </c>
      <c r="E3224" s="52">
        <v>226924</v>
      </c>
      <c r="F3224" s="53">
        <v>30024</v>
      </c>
      <c r="G3224" s="54">
        <v>13.230861000000001</v>
      </c>
    </row>
    <row r="3225" spans="1:7">
      <c r="A3225" s="51" t="s">
        <v>1697</v>
      </c>
      <c r="B3225" s="51" t="s">
        <v>1654</v>
      </c>
      <c r="C3225" s="51" t="s">
        <v>365</v>
      </c>
      <c r="D3225" s="52">
        <v>5721</v>
      </c>
      <c r="E3225" s="52">
        <v>286755</v>
      </c>
      <c r="F3225" s="53">
        <v>22490</v>
      </c>
      <c r="G3225" s="54">
        <v>7.8429320999999996</v>
      </c>
    </row>
    <row r="3226" spans="1:7">
      <c r="A3226" s="51" t="s">
        <v>1698</v>
      </c>
      <c r="B3226" s="51" t="s">
        <v>1654</v>
      </c>
      <c r="C3226" s="51" t="s">
        <v>365</v>
      </c>
      <c r="D3226" s="52">
        <v>2547</v>
      </c>
      <c r="E3226" s="52">
        <v>39839</v>
      </c>
      <c r="F3226" s="53">
        <v>4386.3</v>
      </c>
      <c r="G3226" s="54">
        <v>11.010066</v>
      </c>
    </row>
    <row r="3227" spans="1:7">
      <c r="A3227" s="51" t="s">
        <v>2439</v>
      </c>
      <c r="B3227" s="51" t="s">
        <v>1654</v>
      </c>
      <c r="C3227" s="51" t="s">
        <v>363</v>
      </c>
      <c r="D3227" s="52">
        <v>10916</v>
      </c>
      <c r="E3227" s="52">
        <v>192517</v>
      </c>
      <c r="F3227" s="53">
        <v>22881</v>
      </c>
      <c r="G3227" s="54">
        <v>11.885184000000001</v>
      </c>
    </row>
    <row r="3228" spans="1:7">
      <c r="A3228" s="51" t="s">
        <v>1699</v>
      </c>
      <c r="B3228" s="51" t="s">
        <v>1654</v>
      </c>
      <c r="C3228" s="51" t="s">
        <v>365</v>
      </c>
      <c r="D3228" s="52">
        <v>16401</v>
      </c>
      <c r="E3228" s="52">
        <v>285309</v>
      </c>
      <c r="F3228" s="53">
        <v>26788</v>
      </c>
      <c r="G3228" s="54">
        <v>9.3891185000000004</v>
      </c>
    </row>
    <row r="3229" spans="1:7">
      <c r="A3229" s="51" t="s">
        <v>1700</v>
      </c>
      <c r="B3229" s="51" t="s">
        <v>1654</v>
      </c>
      <c r="C3229" s="51" t="s">
        <v>360</v>
      </c>
      <c r="D3229" s="52">
        <v>14952</v>
      </c>
      <c r="E3229" s="52">
        <v>784218</v>
      </c>
      <c r="F3229" s="53">
        <v>57897</v>
      </c>
      <c r="G3229" s="54">
        <v>7.3827686000000003</v>
      </c>
    </row>
    <row r="3230" spans="1:7">
      <c r="A3230" s="51" t="s">
        <v>2440</v>
      </c>
      <c r="B3230" s="51" t="s">
        <v>1654</v>
      </c>
      <c r="C3230" s="51" t="s">
        <v>363</v>
      </c>
      <c r="D3230" s="52">
        <v>4414</v>
      </c>
      <c r="E3230" s="52">
        <v>69237</v>
      </c>
      <c r="F3230" s="53">
        <v>9750.2999999999993</v>
      </c>
      <c r="G3230" s="54">
        <v>14.082499</v>
      </c>
    </row>
    <row r="3231" spans="1:7">
      <c r="A3231" s="51" t="s">
        <v>1701</v>
      </c>
      <c r="B3231" s="51" t="s">
        <v>1654</v>
      </c>
      <c r="C3231" s="51" t="s">
        <v>365</v>
      </c>
      <c r="D3231" s="52">
        <v>6293</v>
      </c>
      <c r="E3231" s="52">
        <v>79997</v>
      </c>
      <c r="F3231" s="53">
        <v>8329.9</v>
      </c>
      <c r="G3231" s="54">
        <v>10.412765</v>
      </c>
    </row>
    <row r="3232" spans="1:7">
      <c r="A3232" s="51" t="s">
        <v>2441</v>
      </c>
      <c r="B3232" s="51" t="s">
        <v>1654</v>
      </c>
      <c r="C3232" s="51" t="s">
        <v>363</v>
      </c>
      <c r="D3232" s="52">
        <v>11237</v>
      </c>
      <c r="E3232" s="52">
        <v>152189</v>
      </c>
      <c r="F3232" s="53">
        <v>21550</v>
      </c>
      <c r="G3232" s="54">
        <v>14.160024999999999</v>
      </c>
    </row>
    <row r="3233" spans="1:7">
      <c r="A3233" s="51" t="s">
        <v>2442</v>
      </c>
      <c r="B3233" s="51" t="s">
        <v>1654</v>
      </c>
      <c r="C3233" s="51" t="s">
        <v>365</v>
      </c>
      <c r="D3233" s="52">
        <v>1980</v>
      </c>
      <c r="E3233" s="52">
        <v>25930</v>
      </c>
      <c r="F3233" s="53">
        <v>2900.7</v>
      </c>
      <c r="G3233" s="54">
        <v>11.186655999999999</v>
      </c>
    </row>
    <row r="3234" spans="1:7">
      <c r="A3234" s="51" t="s">
        <v>2443</v>
      </c>
      <c r="B3234" s="51" t="s">
        <v>1654</v>
      </c>
      <c r="C3234" s="51" t="s">
        <v>365</v>
      </c>
      <c r="D3234" s="52">
        <v>575</v>
      </c>
      <c r="E3234" s="52">
        <v>23528</v>
      </c>
      <c r="F3234" s="53">
        <v>1943</v>
      </c>
      <c r="G3234" s="54">
        <v>8.2582454999999992</v>
      </c>
    </row>
    <row r="3235" spans="1:7">
      <c r="A3235" s="51" t="s">
        <v>2444</v>
      </c>
      <c r="B3235" s="51" t="s">
        <v>1654</v>
      </c>
      <c r="C3235" s="51" t="s">
        <v>365</v>
      </c>
      <c r="D3235" s="52">
        <v>537</v>
      </c>
      <c r="E3235" s="52">
        <v>5460</v>
      </c>
      <c r="F3235" s="53">
        <v>664</v>
      </c>
      <c r="G3235" s="54">
        <v>12.161172000000001</v>
      </c>
    </row>
    <row r="3236" spans="1:7">
      <c r="A3236" s="51" t="s">
        <v>2445</v>
      </c>
      <c r="B3236" s="51" t="s">
        <v>1654</v>
      </c>
      <c r="C3236" s="51" t="s">
        <v>365</v>
      </c>
      <c r="D3236" s="52">
        <v>1396</v>
      </c>
      <c r="E3236" s="52">
        <v>15659</v>
      </c>
      <c r="F3236" s="53">
        <v>2050</v>
      </c>
      <c r="G3236" s="54">
        <v>13.091513000000001</v>
      </c>
    </row>
    <row r="3237" spans="1:7">
      <c r="A3237" s="51" t="s">
        <v>2446</v>
      </c>
      <c r="B3237" s="51" t="s">
        <v>1654</v>
      </c>
      <c r="C3237" s="51" t="s">
        <v>365</v>
      </c>
      <c r="D3237" s="52">
        <v>825</v>
      </c>
      <c r="E3237" s="52">
        <v>12758</v>
      </c>
      <c r="F3237" s="53">
        <v>1490</v>
      </c>
      <c r="G3237" s="54">
        <v>11.678947000000001</v>
      </c>
    </row>
    <row r="3238" spans="1:7">
      <c r="A3238" s="51" t="s">
        <v>2447</v>
      </c>
      <c r="B3238" s="51" t="s">
        <v>1654</v>
      </c>
      <c r="C3238" s="51" t="s">
        <v>365</v>
      </c>
      <c r="D3238" s="52">
        <v>581</v>
      </c>
      <c r="E3238" s="52">
        <v>16532</v>
      </c>
      <c r="F3238" s="53">
        <v>1421</v>
      </c>
      <c r="G3238" s="54">
        <v>8.5954511999999994</v>
      </c>
    </row>
    <row r="3239" spans="1:7">
      <c r="A3239" s="51" t="s">
        <v>2448</v>
      </c>
      <c r="B3239" s="51" t="s">
        <v>1654</v>
      </c>
      <c r="C3239" s="51" t="s">
        <v>365</v>
      </c>
      <c r="D3239" s="52">
        <v>1186</v>
      </c>
      <c r="E3239" s="52">
        <v>25040</v>
      </c>
      <c r="F3239" s="53">
        <v>2689</v>
      </c>
      <c r="G3239" s="54">
        <v>10.738818</v>
      </c>
    </row>
    <row r="3240" spans="1:7">
      <c r="A3240" s="51" t="s">
        <v>2449</v>
      </c>
      <c r="B3240" s="51" t="s">
        <v>1654</v>
      </c>
      <c r="C3240" s="51" t="s">
        <v>365</v>
      </c>
      <c r="D3240" s="52">
        <v>650</v>
      </c>
      <c r="E3240" s="52">
        <v>8139</v>
      </c>
      <c r="F3240" s="53">
        <v>995</v>
      </c>
      <c r="G3240" s="54">
        <v>12.225089000000001</v>
      </c>
    </row>
    <row r="3241" spans="1:7">
      <c r="A3241" s="51" t="s">
        <v>2450</v>
      </c>
      <c r="B3241" s="51" t="s">
        <v>1654</v>
      </c>
      <c r="C3241" s="51" t="s">
        <v>365</v>
      </c>
      <c r="D3241" s="52">
        <v>953</v>
      </c>
      <c r="E3241" s="52">
        <v>41728</v>
      </c>
      <c r="F3241" s="53">
        <v>4322</v>
      </c>
      <c r="G3241" s="54">
        <v>10.357554</v>
      </c>
    </row>
    <row r="3242" spans="1:7">
      <c r="A3242" s="51" t="s">
        <v>2451</v>
      </c>
      <c r="B3242" s="51" t="s">
        <v>1654</v>
      </c>
      <c r="C3242" s="51" t="s">
        <v>365</v>
      </c>
      <c r="D3242" s="52">
        <v>424</v>
      </c>
      <c r="E3242" s="52">
        <v>4002</v>
      </c>
      <c r="F3242" s="53">
        <v>330</v>
      </c>
      <c r="G3242" s="54">
        <v>8.2458770999999995</v>
      </c>
    </row>
    <row r="3243" spans="1:7">
      <c r="A3243" s="51" t="s">
        <v>1702</v>
      </c>
      <c r="B3243" s="51" t="s">
        <v>1654</v>
      </c>
      <c r="C3243" s="51" t="s">
        <v>365</v>
      </c>
      <c r="D3243" s="52">
        <v>3925</v>
      </c>
      <c r="E3243" s="52">
        <v>55128</v>
      </c>
      <c r="F3243" s="53">
        <v>5910</v>
      </c>
      <c r="G3243" s="54">
        <v>10.720504999999999</v>
      </c>
    </row>
    <row r="3244" spans="1:7">
      <c r="A3244" s="51" t="s">
        <v>1703</v>
      </c>
      <c r="B3244" s="51" t="s">
        <v>1654</v>
      </c>
      <c r="C3244" s="51" t="s">
        <v>365</v>
      </c>
      <c r="D3244" s="52">
        <v>1087</v>
      </c>
      <c r="E3244" s="52">
        <v>56236</v>
      </c>
      <c r="F3244" s="53">
        <v>4808.3999999999996</v>
      </c>
      <c r="G3244" s="54">
        <v>8.5503947999999994</v>
      </c>
    </row>
    <row r="3245" spans="1:7">
      <c r="A3245" s="51" t="s">
        <v>1704</v>
      </c>
      <c r="B3245" s="51" t="s">
        <v>1654</v>
      </c>
      <c r="C3245" s="51" t="s">
        <v>365</v>
      </c>
      <c r="D3245" s="52">
        <v>1367</v>
      </c>
      <c r="E3245" s="52">
        <v>24171</v>
      </c>
      <c r="F3245" s="53">
        <v>2502.9</v>
      </c>
      <c r="G3245" s="54">
        <v>10.354971000000001</v>
      </c>
    </row>
    <row r="3246" spans="1:7">
      <c r="A3246" s="51" t="s">
        <v>2452</v>
      </c>
      <c r="B3246" s="51" t="s">
        <v>1654</v>
      </c>
      <c r="C3246" s="51" t="s">
        <v>365</v>
      </c>
      <c r="D3246" s="52">
        <v>1317</v>
      </c>
      <c r="E3246" s="52">
        <v>20489</v>
      </c>
      <c r="F3246" s="53">
        <v>2406</v>
      </c>
      <c r="G3246" s="54">
        <v>11.742886</v>
      </c>
    </row>
    <row r="3247" spans="1:7">
      <c r="A3247" s="51" t="s">
        <v>1705</v>
      </c>
      <c r="B3247" s="51" t="s">
        <v>1654</v>
      </c>
      <c r="C3247" s="51" t="s">
        <v>365</v>
      </c>
      <c r="D3247" s="52">
        <v>2169</v>
      </c>
      <c r="E3247" s="52">
        <v>48757</v>
      </c>
      <c r="F3247" s="53">
        <v>4940.1000000000004</v>
      </c>
      <c r="G3247" s="54">
        <v>10.132084000000001</v>
      </c>
    </row>
    <row r="3248" spans="1:7">
      <c r="A3248" s="51" t="s">
        <v>2453</v>
      </c>
      <c r="B3248" s="51" t="s">
        <v>1654</v>
      </c>
      <c r="C3248" s="51" t="s">
        <v>365</v>
      </c>
      <c r="D3248" s="52">
        <v>1908</v>
      </c>
      <c r="E3248" s="52">
        <v>31437</v>
      </c>
      <c r="F3248" s="53">
        <v>3700.6</v>
      </c>
      <c r="G3248" s="54">
        <v>11.771478999999999</v>
      </c>
    </row>
    <row r="3249" spans="1:7">
      <c r="A3249" s="51" t="s">
        <v>2454</v>
      </c>
      <c r="B3249" s="51" t="s">
        <v>1654</v>
      </c>
      <c r="C3249" s="51" t="s">
        <v>365</v>
      </c>
      <c r="D3249" s="52">
        <v>876</v>
      </c>
      <c r="E3249" s="52">
        <v>17334</v>
      </c>
      <c r="F3249" s="53">
        <v>1661</v>
      </c>
      <c r="G3249" s="54">
        <v>9.5823237999999993</v>
      </c>
    </row>
    <row r="3250" spans="1:7">
      <c r="A3250" s="51" t="s">
        <v>2455</v>
      </c>
      <c r="B3250" s="51" t="s">
        <v>1654</v>
      </c>
      <c r="C3250" s="51" t="s">
        <v>365</v>
      </c>
      <c r="D3250" s="52">
        <v>1381</v>
      </c>
      <c r="E3250" s="52">
        <v>15364</v>
      </c>
      <c r="F3250" s="53">
        <v>2137.1999999999998</v>
      </c>
      <c r="G3250" s="54">
        <v>13.910439999999999</v>
      </c>
    </row>
    <row r="3251" spans="1:7">
      <c r="A3251" s="51" t="s">
        <v>2456</v>
      </c>
      <c r="B3251" s="51" t="s">
        <v>1654</v>
      </c>
      <c r="C3251" s="51" t="s">
        <v>365</v>
      </c>
      <c r="D3251" s="52">
        <v>410</v>
      </c>
      <c r="E3251" s="52">
        <v>4647</v>
      </c>
      <c r="F3251" s="53">
        <v>476</v>
      </c>
      <c r="G3251" s="54">
        <v>10.243168000000001</v>
      </c>
    </row>
    <row r="3252" spans="1:7">
      <c r="A3252" s="51" t="s">
        <v>1706</v>
      </c>
      <c r="B3252" s="51" t="s">
        <v>1654</v>
      </c>
      <c r="C3252" s="51" t="s">
        <v>365</v>
      </c>
      <c r="D3252" s="52">
        <v>6531</v>
      </c>
      <c r="E3252" s="52">
        <v>118605</v>
      </c>
      <c r="F3252" s="53">
        <v>12189.5</v>
      </c>
      <c r="G3252" s="54">
        <v>10.277391</v>
      </c>
    </row>
    <row r="3253" spans="1:7">
      <c r="A3253" s="51" t="s">
        <v>2457</v>
      </c>
      <c r="B3253" s="51" t="s">
        <v>1654</v>
      </c>
      <c r="C3253" s="51" t="s">
        <v>363</v>
      </c>
      <c r="D3253" s="52">
        <v>1079</v>
      </c>
      <c r="E3253" s="52">
        <v>9431</v>
      </c>
      <c r="F3253" s="53">
        <v>1407</v>
      </c>
      <c r="G3253" s="54">
        <v>14.918885</v>
      </c>
    </row>
    <row r="3254" spans="1:7">
      <c r="A3254" s="51" t="s">
        <v>1707</v>
      </c>
      <c r="B3254" s="51" t="s">
        <v>1654</v>
      </c>
      <c r="C3254" s="51" t="s">
        <v>365</v>
      </c>
      <c r="D3254" s="52">
        <v>1834</v>
      </c>
      <c r="E3254" s="52">
        <v>36838</v>
      </c>
      <c r="F3254" s="53">
        <v>3743.8</v>
      </c>
      <c r="G3254" s="54">
        <v>10.162875</v>
      </c>
    </row>
    <row r="3255" spans="1:7">
      <c r="A3255" s="51" t="s">
        <v>1708</v>
      </c>
      <c r="B3255" s="51" t="s">
        <v>1654</v>
      </c>
      <c r="C3255" s="51" t="s">
        <v>365</v>
      </c>
      <c r="D3255" s="52">
        <v>4410</v>
      </c>
      <c r="E3255" s="52">
        <v>107504</v>
      </c>
      <c r="F3255" s="53">
        <v>9690.6</v>
      </c>
      <c r="G3255" s="54">
        <v>9.0141761999999996</v>
      </c>
    </row>
    <row r="3256" spans="1:7">
      <c r="A3256" s="51" t="s">
        <v>1709</v>
      </c>
      <c r="B3256" s="51" t="s">
        <v>1654</v>
      </c>
      <c r="C3256" s="51" t="s">
        <v>360</v>
      </c>
      <c r="D3256" s="52">
        <v>847</v>
      </c>
      <c r="E3256" s="52">
        <v>11633</v>
      </c>
      <c r="F3256" s="53">
        <v>1776</v>
      </c>
      <c r="G3256" s="54">
        <v>15.266913000000001</v>
      </c>
    </row>
    <row r="3257" spans="1:7">
      <c r="A3257" s="51" t="s">
        <v>1710</v>
      </c>
      <c r="B3257" s="51" t="s">
        <v>1654</v>
      </c>
      <c r="C3257" s="51" t="s">
        <v>365</v>
      </c>
      <c r="D3257" s="52">
        <v>984</v>
      </c>
      <c r="E3257" s="52">
        <v>35197</v>
      </c>
      <c r="F3257" s="53">
        <v>3351.6</v>
      </c>
      <c r="G3257" s="54">
        <v>9.5224025000000001</v>
      </c>
    </row>
    <row r="3258" spans="1:7">
      <c r="A3258" s="51" t="s">
        <v>2458</v>
      </c>
      <c r="B3258" s="51" t="s">
        <v>1654</v>
      </c>
      <c r="C3258" s="51" t="s">
        <v>365</v>
      </c>
      <c r="D3258" s="52">
        <v>2116</v>
      </c>
      <c r="E3258" s="52">
        <v>68730</v>
      </c>
      <c r="F3258" s="53">
        <v>6920</v>
      </c>
      <c r="G3258" s="54">
        <v>10.068384</v>
      </c>
    </row>
    <row r="3259" spans="1:7">
      <c r="A3259" s="51" t="s">
        <v>1711</v>
      </c>
      <c r="B3259" s="51" t="s">
        <v>1654</v>
      </c>
      <c r="C3259" s="51" t="s">
        <v>360</v>
      </c>
      <c r="D3259" s="52">
        <v>1138054</v>
      </c>
      <c r="E3259" s="52">
        <v>23557333</v>
      </c>
      <c r="F3259" s="53">
        <v>2804381.6</v>
      </c>
      <c r="G3259" s="54">
        <v>11.904495000000001</v>
      </c>
    </row>
    <row r="3260" spans="1:7">
      <c r="A3260" s="51" t="s">
        <v>1712</v>
      </c>
      <c r="B3260" s="51" t="s">
        <v>1654</v>
      </c>
      <c r="C3260" s="51" t="s">
        <v>360</v>
      </c>
      <c r="D3260" s="52">
        <v>475545</v>
      </c>
      <c r="E3260" s="52">
        <v>11017009</v>
      </c>
      <c r="F3260" s="53">
        <v>1141881</v>
      </c>
      <c r="G3260" s="54">
        <v>10.364710000000001</v>
      </c>
    </row>
    <row r="3261" spans="1:7">
      <c r="A3261" s="51" t="s">
        <v>1713</v>
      </c>
      <c r="B3261" s="51" t="s">
        <v>1654</v>
      </c>
      <c r="C3261" s="51" t="s">
        <v>360</v>
      </c>
      <c r="D3261" s="52">
        <v>447493</v>
      </c>
      <c r="E3261" s="52">
        <v>10758317</v>
      </c>
      <c r="F3261" s="53">
        <v>961330.6</v>
      </c>
      <c r="G3261" s="54">
        <v>8.9356968999999999</v>
      </c>
    </row>
    <row r="3262" spans="1:7">
      <c r="A3262" s="51" t="s">
        <v>1714</v>
      </c>
      <c r="B3262" s="51" t="s">
        <v>1654</v>
      </c>
      <c r="C3262" s="51" t="s">
        <v>365</v>
      </c>
      <c r="D3262" s="52">
        <v>14847</v>
      </c>
      <c r="E3262" s="52">
        <v>261225</v>
      </c>
      <c r="F3262" s="53">
        <v>25416</v>
      </c>
      <c r="G3262" s="54">
        <v>9.7295435000000001</v>
      </c>
    </row>
    <row r="3263" spans="1:7">
      <c r="A3263" s="51" t="s">
        <v>2459</v>
      </c>
      <c r="B3263" s="51" t="s">
        <v>1654</v>
      </c>
      <c r="C3263" s="51" t="s">
        <v>365</v>
      </c>
      <c r="D3263" s="52">
        <v>407</v>
      </c>
      <c r="E3263" s="52">
        <v>4503</v>
      </c>
      <c r="F3263" s="53">
        <v>464.6</v>
      </c>
      <c r="G3263" s="54">
        <v>10.317565999999999</v>
      </c>
    </row>
    <row r="3264" spans="1:7">
      <c r="A3264" s="51" t="s">
        <v>1599</v>
      </c>
      <c r="B3264" s="51" t="s">
        <v>1715</v>
      </c>
      <c r="C3264" s="51" t="s">
        <v>360</v>
      </c>
      <c r="D3264" s="52">
        <v>421583</v>
      </c>
      <c r="E3264" s="52">
        <v>12741119</v>
      </c>
      <c r="F3264" s="53">
        <v>1178815</v>
      </c>
      <c r="G3264" s="54">
        <v>9.2520524000000002</v>
      </c>
    </row>
    <row r="3265" spans="1:7">
      <c r="A3265" s="51" t="s">
        <v>1716</v>
      </c>
      <c r="B3265" s="51" t="s">
        <v>1715</v>
      </c>
      <c r="C3265" s="51" t="s">
        <v>360</v>
      </c>
      <c r="D3265" s="52">
        <v>3956</v>
      </c>
      <c r="E3265" s="52">
        <v>51113</v>
      </c>
      <c r="F3265" s="53">
        <v>6446</v>
      </c>
      <c r="G3265" s="54">
        <v>12.611273000000001</v>
      </c>
    </row>
    <row r="3266" spans="1:7">
      <c r="A3266" s="51" t="s">
        <v>2460</v>
      </c>
      <c r="B3266" s="51" t="s">
        <v>1715</v>
      </c>
      <c r="C3266" s="51" t="s">
        <v>365</v>
      </c>
      <c r="D3266" s="52">
        <v>1809</v>
      </c>
      <c r="E3266" s="52">
        <v>30585</v>
      </c>
      <c r="F3266" s="53">
        <v>4490</v>
      </c>
      <c r="G3266" s="54">
        <v>14.680399</v>
      </c>
    </row>
    <row r="3267" spans="1:7">
      <c r="A3267" s="51" t="s">
        <v>2370</v>
      </c>
      <c r="B3267" s="51" t="s">
        <v>1715</v>
      </c>
      <c r="C3267" s="51" t="s">
        <v>363</v>
      </c>
      <c r="D3267" s="52">
        <v>485</v>
      </c>
      <c r="E3267" s="52">
        <v>2829</v>
      </c>
      <c r="F3267" s="53">
        <v>487.6</v>
      </c>
      <c r="G3267" s="54">
        <v>17.235772000000001</v>
      </c>
    </row>
    <row r="3268" spans="1:7">
      <c r="A3268" s="51" t="s">
        <v>2461</v>
      </c>
      <c r="B3268" s="51" t="s">
        <v>1715</v>
      </c>
      <c r="C3268" s="51" t="s">
        <v>363</v>
      </c>
      <c r="D3268" s="52">
        <v>6883</v>
      </c>
      <c r="E3268" s="52">
        <v>88190</v>
      </c>
      <c r="F3268" s="53">
        <v>14455</v>
      </c>
      <c r="G3268" s="54">
        <v>16.390747000000001</v>
      </c>
    </row>
    <row r="3269" spans="1:7">
      <c r="A3269" s="51" t="s">
        <v>1717</v>
      </c>
      <c r="B3269" s="51" t="s">
        <v>1715</v>
      </c>
      <c r="C3269" s="51" t="s">
        <v>360</v>
      </c>
      <c r="D3269" s="52">
        <v>391997</v>
      </c>
      <c r="E3269" s="52">
        <v>12325193</v>
      </c>
      <c r="F3269" s="53">
        <v>1010514.7</v>
      </c>
      <c r="G3269" s="54">
        <v>8.1987737999999997</v>
      </c>
    </row>
    <row r="3270" spans="1:7">
      <c r="A3270" s="51" t="s">
        <v>2462</v>
      </c>
      <c r="B3270" s="51" t="s">
        <v>1715</v>
      </c>
      <c r="C3270" s="51" t="s">
        <v>365</v>
      </c>
      <c r="D3270" s="52">
        <v>1779</v>
      </c>
      <c r="E3270" s="52">
        <v>35219</v>
      </c>
      <c r="F3270" s="53">
        <v>3083</v>
      </c>
      <c r="G3270" s="54">
        <v>8.7537976999999998</v>
      </c>
    </row>
    <row r="3271" spans="1:7">
      <c r="A3271" s="51" t="s">
        <v>894</v>
      </c>
      <c r="B3271" s="51" t="s">
        <v>1715</v>
      </c>
      <c r="C3271" s="51" t="s">
        <v>360</v>
      </c>
      <c r="D3271" s="52">
        <v>144403</v>
      </c>
      <c r="E3271" s="52">
        <v>3698501</v>
      </c>
      <c r="F3271" s="53">
        <v>326614.40000000002</v>
      </c>
      <c r="G3271" s="54">
        <v>8.8309940000000005</v>
      </c>
    </row>
    <row r="3272" spans="1:7">
      <c r="A3272" s="51" t="s">
        <v>1718</v>
      </c>
      <c r="B3272" s="51" t="s">
        <v>1715</v>
      </c>
      <c r="C3272" s="51" t="s">
        <v>360</v>
      </c>
      <c r="D3272" s="52">
        <v>41558</v>
      </c>
      <c r="E3272" s="52">
        <v>4274264</v>
      </c>
      <c r="F3272" s="53">
        <v>278275</v>
      </c>
      <c r="G3272" s="54">
        <v>6.5104775999999998</v>
      </c>
    </row>
    <row r="3273" spans="1:7">
      <c r="A3273" s="51" t="s">
        <v>1116</v>
      </c>
      <c r="B3273" s="51" t="s">
        <v>1719</v>
      </c>
      <c r="C3273" s="51" t="s">
        <v>363</v>
      </c>
      <c r="D3273" s="52">
        <v>1</v>
      </c>
      <c r="E3273" s="52">
        <v>654</v>
      </c>
      <c r="F3273" s="53">
        <v>37</v>
      </c>
      <c r="G3273" s="54">
        <v>5.6574923999999998</v>
      </c>
    </row>
    <row r="3274" spans="1:7">
      <c r="A3274" s="51" t="s">
        <v>1730</v>
      </c>
      <c r="B3274" s="51" t="s">
        <v>1719</v>
      </c>
      <c r="C3274" s="51" t="s">
        <v>363</v>
      </c>
      <c r="D3274" s="52">
        <v>491</v>
      </c>
      <c r="E3274" s="52">
        <v>7171</v>
      </c>
      <c r="F3274" s="53">
        <v>850.6</v>
      </c>
      <c r="G3274" s="54">
        <v>11.861665</v>
      </c>
    </row>
    <row r="3275" spans="1:7">
      <c r="A3275" s="51" t="s">
        <v>1732</v>
      </c>
      <c r="B3275" s="51" t="s">
        <v>1719</v>
      </c>
      <c r="C3275" s="51" t="s">
        <v>363</v>
      </c>
      <c r="D3275" s="52">
        <v>299</v>
      </c>
      <c r="E3275" s="52">
        <v>4557</v>
      </c>
      <c r="F3275" s="53">
        <v>532</v>
      </c>
      <c r="G3275" s="54">
        <v>11.674346999999999</v>
      </c>
    </row>
    <row r="3276" spans="1:7">
      <c r="A3276" s="51" t="s">
        <v>1733</v>
      </c>
      <c r="B3276" s="51" t="s">
        <v>1719</v>
      </c>
      <c r="C3276" s="51" t="s">
        <v>363</v>
      </c>
      <c r="D3276" s="52">
        <v>3775</v>
      </c>
      <c r="E3276" s="52">
        <v>108431</v>
      </c>
      <c r="F3276" s="53">
        <v>12731</v>
      </c>
      <c r="G3276" s="54">
        <v>11.741107</v>
      </c>
    </row>
    <row r="3277" spans="1:7">
      <c r="A3277" s="51" t="s">
        <v>1054</v>
      </c>
      <c r="B3277" s="51" t="s">
        <v>1719</v>
      </c>
      <c r="C3277" s="51" t="s">
        <v>360</v>
      </c>
      <c r="D3277" s="52">
        <v>2646</v>
      </c>
      <c r="E3277" s="52">
        <v>169467</v>
      </c>
      <c r="F3277" s="53">
        <v>16325.6</v>
      </c>
      <c r="G3277" s="54">
        <v>9.6334979999999995</v>
      </c>
    </row>
    <row r="3278" spans="1:7">
      <c r="A3278" s="51" t="s">
        <v>2335</v>
      </c>
      <c r="B3278" s="51" t="s">
        <v>1719</v>
      </c>
      <c r="C3278" s="51" t="s">
        <v>363</v>
      </c>
      <c r="D3278" s="52">
        <v>4702</v>
      </c>
      <c r="E3278" s="52">
        <v>129512</v>
      </c>
      <c r="F3278" s="53">
        <v>11260.9</v>
      </c>
      <c r="G3278" s="54">
        <v>8.6948699999999999</v>
      </c>
    </row>
    <row r="3279" spans="1:7">
      <c r="A3279" s="51" t="s">
        <v>2463</v>
      </c>
      <c r="B3279" s="51" t="s">
        <v>1719</v>
      </c>
      <c r="C3279" s="51" t="s">
        <v>363</v>
      </c>
      <c r="D3279" s="52">
        <v>6330</v>
      </c>
      <c r="E3279" s="52">
        <v>110450</v>
      </c>
      <c r="F3279" s="53">
        <v>15280.1</v>
      </c>
      <c r="G3279" s="54">
        <v>13.834405</v>
      </c>
    </row>
    <row r="3280" spans="1:7">
      <c r="A3280" s="51" t="s">
        <v>1720</v>
      </c>
      <c r="B3280" s="51" t="s">
        <v>1719</v>
      </c>
      <c r="C3280" s="51" t="s">
        <v>360</v>
      </c>
      <c r="D3280" s="52">
        <v>43318</v>
      </c>
      <c r="E3280" s="52">
        <v>1676751</v>
      </c>
      <c r="F3280" s="53">
        <v>168806</v>
      </c>
      <c r="G3280" s="54">
        <v>10.067446</v>
      </c>
    </row>
    <row r="3281" spans="1:7">
      <c r="A3281" s="51" t="s">
        <v>2464</v>
      </c>
      <c r="B3281" s="51" t="s">
        <v>1719</v>
      </c>
      <c r="C3281" s="51" t="s">
        <v>365</v>
      </c>
      <c r="D3281" s="52">
        <v>7747</v>
      </c>
      <c r="E3281" s="52">
        <v>114925</v>
      </c>
      <c r="F3281" s="53">
        <v>12004</v>
      </c>
      <c r="G3281" s="54">
        <v>10.445073000000001</v>
      </c>
    </row>
    <row r="3282" spans="1:7">
      <c r="A3282" s="51" t="s">
        <v>2465</v>
      </c>
      <c r="B3282" s="51" t="s">
        <v>1719</v>
      </c>
      <c r="C3282" s="51" t="s">
        <v>365</v>
      </c>
      <c r="D3282" s="52">
        <v>82</v>
      </c>
      <c r="E3282" s="52">
        <v>675</v>
      </c>
      <c r="F3282" s="53">
        <v>85.2</v>
      </c>
      <c r="G3282" s="54">
        <v>12.622222000000001</v>
      </c>
    </row>
    <row r="3283" spans="1:7">
      <c r="A3283" s="51" t="s">
        <v>1721</v>
      </c>
      <c r="B3283" s="51" t="s">
        <v>1719</v>
      </c>
      <c r="C3283" s="51" t="s">
        <v>365</v>
      </c>
      <c r="D3283" s="52">
        <v>15787</v>
      </c>
      <c r="E3283" s="52">
        <v>325478</v>
      </c>
      <c r="F3283" s="53">
        <v>31832</v>
      </c>
      <c r="G3283" s="54">
        <v>9.7800773000000003</v>
      </c>
    </row>
    <row r="3284" spans="1:7">
      <c r="A3284" s="51" t="s">
        <v>2466</v>
      </c>
      <c r="B3284" s="51" t="s">
        <v>1719</v>
      </c>
      <c r="C3284" s="51" t="s">
        <v>365</v>
      </c>
      <c r="D3284" s="52">
        <v>708</v>
      </c>
      <c r="E3284" s="52">
        <v>9315</v>
      </c>
      <c r="F3284" s="53">
        <v>1157</v>
      </c>
      <c r="G3284" s="54">
        <v>12.420826999999999</v>
      </c>
    </row>
    <row r="3285" spans="1:7">
      <c r="A3285" s="51" t="s">
        <v>2467</v>
      </c>
      <c r="B3285" s="51" t="s">
        <v>1719</v>
      </c>
      <c r="C3285" s="51" t="s">
        <v>365</v>
      </c>
      <c r="D3285" s="52">
        <v>3325</v>
      </c>
      <c r="E3285" s="52">
        <v>48473</v>
      </c>
      <c r="F3285" s="53">
        <v>6583</v>
      </c>
      <c r="G3285" s="54">
        <v>13.580755999999999</v>
      </c>
    </row>
    <row r="3286" spans="1:7">
      <c r="A3286" s="51" t="s">
        <v>2468</v>
      </c>
      <c r="B3286" s="51" t="s">
        <v>1719</v>
      </c>
      <c r="C3286" s="51" t="s">
        <v>365</v>
      </c>
      <c r="D3286" s="52">
        <v>3896</v>
      </c>
      <c r="E3286" s="52">
        <v>80060</v>
      </c>
      <c r="F3286" s="53">
        <v>7869.4</v>
      </c>
      <c r="G3286" s="54">
        <v>9.8293780000000002</v>
      </c>
    </row>
    <row r="3287" spans="1:7">
      <c r="A3287" s="51" t="s">
        <v>696</v>
      </c>
      <c r="B3287" s="51" t="s">
        <v>1719</v>
      </c>
      <c r="C3287" s="51" t="s">
        <v>363</v>
      </c>
      <c r="D3287" s="52">
        <v>357</v>
      </c>
      <c r="E3287" s="52">
        <v>9809</v>
      </c>
      <c r="F3287" s="53">
        <v>957</v>
      </c>
      <c r="G3287" s="54">
        <v>9.7563461999999994</v>
      </c>
    </row>
    <row r="3288" spans="1:7">
      <c r="A3288" s="51" t="s">
        <v>2469</v>
      </c>
      <c r="B3288" s="51" t="s">
        <v>1719</v>
      </c>
      <c r="C3288" s="51" t="s">
        <v>363</v>
      </c>
      <c r="D3288" s="52">
        <v>2049</v>
      </c>
      <c r="E3288" s="52">
        <v>27084</v>
      </c>
      <c r="F3288" s="53">
        <v>4230</v>
      </c>
      <c r="G3288" s="54">
        <v>15.618077</v>
      </c>
    </row>
    <row r="3289" spans="1:7">
      <c r="A3289" s="51" t="s">
        <v>1722</v>
      </c>
      <c r="B3289" s="51" t="s">
        <v>1719</v>
      </c>
      <c r="C3289" s="51" t="s">
        <v>363</v>
      </c>
      <c r="D3289" s="52">
        <v>13347</v>
      </c>
      <c r="E3289" s="52">
        <v>739587</v>
      </c>
      <c r="F3289" s="53">
        <v>70575</v>
      </c>
      <c r="G3289" s="54">
        <v>9.5424878999999994</v>
      </c>
    </row>
    <row r="3290" spans="1:7">
      <c r="A3290" s="51" t="s">
        <v>530</v>
      </c>
      <c r="B3290" s="51" t="s">
        <v>1719</v>
      </c>
      <c r="C3290" s="51" t="s">
        <v>363</v>
      </c>
      <c r="D3290" s="52">
        <v>6328</v>
      </c>
      <c r="E3290" s="52">
        <v>181072</v>
      </c>
      <c r="F3290" s="53">
        <v>22313</v>
      </c>
      <c r="G3290" s="54">
        <v>12.322722000000001</v>
      </c>
    </row>
    <row r="3291" spans="1:7">
      <c r="A3291" s="51" t="s">
        <v>700</v>
      </c>
      <c r="B3291" s="51" t="s">
        <v>1719</v>
      </c>
      <c r="C3291" s="51" t="s">
        <v>363</v>
      </c>
      <c r="D3291" s="52">
        <v>26899</v>
      </c>
      <c r="E3291" s="52">
        <v>750164</v>
      </c>
      <c r="F3291" s="53">
        <v>47589</v>
      </c>
      <c r="G3291" s="54">
        <v>6.3438128000000003</v>
      </c>
    </row>
    <row r="3292" spans="1:7">
      <c r="A3292" s="51" t="s">
        <v>2470</v>
      </c>
      <c r="B3292" s="51" t="s">
        <v>1719</v>
      </c>
      <c r="C3292" s="51" t="s">
        <v>460</v>
      </c>
      <c r="D3292" s="52">
        <v>5</v>
      </c>
      <c r="E3292" s="52">
        <v>46</v>
      </c>
      <c r="F3292" s="53">
        <v>1.6</v>
      </c>
      <c r="G3292" s="54">
        <v>3.4782609</v>
      </c>
    </row>
    <row r="3293" spans="1:7">
      <c r="A3293" s="51" t="s">
        <v>1059</v>
      </c>
      <c r="B3293" s="51" t="s">
        <v>1719</v>
      </c>
      <c r="C3293" s="51" t="s">
        <v>360</v>
      </c>
      <c r="D3293" s="52">
        <v>16178</v>
      </c>
      <c r="E3293" s="52">
        <v>280968</v>
      </c>
      <c r="F3293" s="53">
        <v>26234</v>
      </c>
      <c r="G3293" s="54">
        <v>9.3370063000000005</v>
      </c>
    </row>
    <row r="3294" spans="1:7">
      <c r="A3294" s="51" t="s">
        <v>1903</v>
      </c>
      <c r="B3294" s="51" t="s">
        <v>1719</v>
      </c>
      <c r="C3294" s="51" t="s">
        <v>363</v>
      </c>
      <c r="D3294" s="52">
        <v>2122</v>
      </c>
      <c r="E3294" s="52">
        <v>104333</v>
      </c>
      <c r="F3294" s="53">
        <v>11871</v>
      </c>
      <c r="G3294" s="54">
        <v>11.377992000000001</v>
      </c>
    </row>
    <row r="3295" spans="1:7">
      <c r="A3295" s="51" t="s">
        <v>1060</v>
      </c>
      <c r="B3295" s="51" t="s">
        <v>1719</v>
      </c>
      <c r="C3295" s="51" t="s">
        <v>360</v>
      </c>
      <c r="D3295" s="52">
        <v>563</v>
      </c>
      <c r="E3295" s="52">
        <v>30952</v>
      </c>
      <c r="F3295" s="53">
        <v>5228.8999999999996</v>
      </c>
      <c r="G3295" s="54">
        <v>16.893577000000001</v>
      </c>
    </row>
    <row r="3296" spans="1:7">
      <c r="A3296" s="51" t="s">
        <v>511</v>
      </c>
      <c r="B3296" s="51" t="s">
        <v>1719</v>
      </c>
      <c r="C3296" s="51" t="s">
        <v>360</v>
      </c>
      <c r="D3296" s="52">
        <v>141499</v>
      </c>
      <c r="E3296" s="52">
        <v>9392641</v>
      </c>
      <c r="F3296" s="53">
        <v>670616.5</v>
      </c>
      <c r="G3296" s="54">
        <v>7.1398076000000001</v>
      </c>
    </row>
    <row r="3297" spans="1:7">
      <c r="A3297" s="51" t="s">
        <v>1061</v>
      </c>
      <c r="B3297" s="51" t="s">
        <v>1719</v>
      </c>
      <c r="C3297" s="51" t="s">
        <v>363</v>
      </c>
      <c r="D3297" s="52">
        <v>26953</v>
      </c>
      <c r="E3297" s="52">
        <v>2022576</v>
      </c>
      <c r="F3297" s="53">
        <v>165739.6</v>
      </c>
      <c r="G3297" s="54">
        <v>8.1944806999999997</v>
      </c>
    </row>
    <row r="3298" spans="1:7">
      <c r="A3298" s="51" t="s">
        <v>1747</v>
      </c>
      <c r="B3298" s="51" t="s">
        <v>1719</v>
      </c>
      <c r="C3298" s="51" t="s">
        <v>363</v>
      </c>
      <c r="D3298" s="52">
        <v>12</v>
      </c>
      <c r="E3298" s="52">
        <v>247</v>
      </c>
      <c r="F3298" s="53">
        <v>27</v>
      </c>
      <c r="G3298" s="54">
        <v>10.931174</v>
      </c>
    </row>
    <row r="3299" spans="1:7">
      <c r="A3299" s="51" t="s">
        <v>2471</v>
      </c>
      <c r="B3299" s="51" t="s">
        <v>1719</v>
      </c>
      <c r="C3299" s="51" t="s">
        <v>365</v>
      </c>
      <c r="D3299" s="52">
        <v>716</v>
      </c>
      <c r="E3299" s="52">
        <v>8733</v>
      </c>
      <c r="F3299" s="53">
        <v>1318.2</v>
      </c>
      <c r="G3299" s="54">
        <v>15.094469</v>
      </c>
    </row>
    <row r="3300" spans="1:7">
      <c r="A3300" s="51" t="s">
        <v>2472</v>
      </c>
      <c r="B3300" s="51" t="s">
        <v>1719</v>
      </c>
      <c r="C3300" s="51" t="s">
        <v>365</v>
      </c>
      <c r="D3300" s="52">
        <v>157</v>
      </c>
      <c r="E3300" s="52">
        <v>1188</v>
      </c>
      <c r="F3300" s="53">
        <v>166</v>
      </c>
      <c r="G3300" s="54">
        <v>13.973064000000001</v>
      </c>
    </row>
    <row r="3301" spans="1:7">
      <c r="A3301" s="51" t="s">
        <v>2473</v>
      </c>
      <c r="B3301" s="51" t="s">
        <v>1719</v>
      </c>
      <c r="C3301" s="51" t="s">
        <v>365</v>
      </c>
      <c r="D3301" s="52">
        <v>741</v>
      </c>
      <c r="E3301" s="52">
        <v>12443</v>
      </c>
      <c r="F3301" s="53">
        <v>2438</v>
      </c>
      <c r="G3301" s="54">
        <v>19.593346</v>
      </c>
    </row>
    <row r="3302" spans="1:7">
      <c r="A3302" s="51" t="s">
        <v>2474</v>
      </c>
      <c r="B3302" s="51" t="s">
        <v>1719</v>
      </c>
      <c r="C3302" s="51" t="s">
        <v>365</v>
      </c>
      <c r="D3302" s="52">
        <v>278</v>
      </c>
      <c r="E3302" s="52">
        <v>3468</v>
      </c>
      <c r="F3302" s="53">
        <v>513</v>
      </c>
      <c r="G3302" s="54">
        <v>14.792388000000001</v>
      </c>
    </row>
    <row r="3303" spans="1:7">
      <c r="A3303" s="51" t="s">
        <v>2475</v>
      </c>
      <c r="B3303" s="51" t="s">
        <v>1719</v>
      </c>
      <c r="C3303" s="51" t="s">
        <v>365</v>
      </c>
      <c r="D3303" s="52">
        <v>1164</v>
      </c>
      <c r="E3303" s="52">
        <v>16515</v>
      </c>
      <c r="F3303" s="53">
        <v>1873.5</v>
      </c>
      <c r="G3303" s="54">
        <v>11.344232999999999</v>
      </c>
    </row>
    <row r="3304" spans="1:7">
      <c r="A3304" s="51" t="s">
        <v>2476</v>
      </c>
      <c r="B3304" s="51" t="s">
        <v>1719</v>
      </c>
      <c r="C3304" s="51" t="s">
        <v>365</v>
      </c>
      <c r="D3304" s="52">
        <v>2498</v>
      </c>
      <c r="E3304" s="52">
        <v>34333</v>
      </c>
      <c r="F3304" s="53">
        <v>4065</v>
      </c>
      <c r="G3304" s="54">
        <v>11.839921</v>
      </c>
    </row>
    <row r="3305" spans="1:7">
      <c r="A3305" s="51" t="s">
        <v>484</v>
      </c>
      <c r="B3305" s="51" t="s">
        <v>1719</v>
      </c>
      <c r="C3305" s="51" t="s">
        <v>420</v>
      </c>
      <c r="D3305" s="52">
        <v>7</v>
      </c>
      <c r="E3305" s="52">
        <v>43940</v>
      </c>
      <c r="F3305" s="53">
        <v>1096.9000000000001</v>
      </c>
      <c r="G3305" s="54">
        <v>2.4963587</v>
      </c>
    </row>
    <row r="3306" spans="1:7">
      <c r="A3306" s="51" t="s">
        <v>2477</v>
      </c>
      <c r="B3306" s="51" t="s">
        <v>1719</v>
      </c>
      <c r="C3306" s="51" t="s">
        <v>363</v>
      </c>
      <c r="D3306" s="52">
        <v>3912</v>
      </c>
      <c r="E3306" s="52">
        <v>134481</v>
      </c>
      <c r="F3306" s="53">
        <v>15543</v>
      </c>
      <c r="G3306" s="54">
        <v>11.557767</v>
      </c>
    </row>
    <row r="3307" spans="1:7">
      <c r="A3307" s="51" t="s">
        <v>2478</v>
      </c>
      <c r="B3307" s="51" t="s">
        <v>1719</v>
      </c>
      <c r="C3307" s="51" t="s">
        <v>363</v>
      </c>
      <c r="D3307" s="52">
        <v>52</v>
      </c>
      <c r="E3307" s="52">
        <v>1072</v>
      </c>
      <c r="F3307" s="53">
        <v>153.1</v>
      </c>
      <c r="G3307" s="54">
        <v>14.281715999999999</v>
      </c>
    </row>
    <row r="3308" spans="1:7">
      <c r="A3308" s="51" t="s">
        <v>1943</v>
      </c>
      <c r="B3308" s="51" t="s">
        <v>1719</v>
      </c>
      <c r="C3308" s="51" t="s">
        <v>363</v>
      </c>
      <c r="D3308" s="52">
        <v>4822</v>
      </c>
      <c r="E3308" s="52">
        <v>171783</v>
      </c>
      <c r="F3308" s="53">
        <v>19317</v>
      </c>
      <c r="G3308" s="54">
        <v>11.245001</v>
      </c>
    </row>
    <row r="3309" spans="1:7">
      <c r="A3309" s="51" t="s">
        <v>552</v>
      </c>
      <c r="B3309" s="51" t="s">
        <v>1719</v>
      </c>
      <c r="C3309" s="51" t="s">
        <v>363</v>
      </c>
      <c r="D3309" s="52">
        <v>734</v>
      </c>
      <c r="E3309" s="52">
        <v>10142</v>
      </c>
      <c r="F3309" s="53">
        <v>1210.5999999999999</v>
      </c>
      <c r="G3309" s="54">
        <v>11.936502000000001</v>
      </c>
    </row>
    <row r="3310" spans="1:7">
      <c r="A3310" s="51" t="s">
        <v>1723</v>
      </c>
      <c r="B3310" s="51" t="s">
        <v>1434</v>
      </c>
      <c r="C3310" s="51" t="s">
        <v>2269</v>
      </c>
      <c r="D3310" s="52">
        <v>25</v>
      </c>
      <c r="E3310" s="52">
        <v>6817159</v>
      </c>
      <c r="F3310" s="53">
        <v>274409.40000000002</v>
      </c>
      <c r="G3310" s="54">
        <v>4.0252749999999997</v>
      </c>
    </row>
    <row r="3311" spans="1:7">
      <c r="A3311" s="51" t="s">
        <v>2479</v>
      </c>
      <c r="B3311" s="51" t="s">
        <v>359</v>
      </c>
      <c r="C3311" s="51" t="s">
        <v>1725</v>
      </c>
      <c r="D3311" s="52">
        <v>5542</v>
      </c>
      <c r="E3311" s="52">
        <v>87938</v>
      </c>
      <c r="F3311" s="53">
        <v>30194.1</v>
      </c>
      <c r="G3311" s="54" t="s">
        <v>1532</v>
      </c>
    </row>
    <row r="3312" spans="1:7">
      <c r="A3312" s="51" t="s">
        <v>2479</v>
      </c>
      <c r="B3312" s="51" t="s">
        <v>452</v>
      </c>
      <c r="C3312" s="51" t="s">
        <v>1725</v>
      </c>
      <c r="D3312" s="52">
        <v>-83099</v>
      </c>
      <c r="E3312" s="52">
        <v>0</v>
      </c>
      <c r="F3312" s="53">
        <v>0</v>
      </c>
      <c r="G3312" s="54" t="s">
        <v>1532</v>
      </c>
    </row>
    <row r="3313" spans="1:7">
      <c r="A3313" s="51" t="s">
        <v>2479</v>
      </c>
      <c r="B3313" s="51" t="s">
        <v>486</v>
      </c>
      <c r="C3313" s="51" t="s">
        <v>1725</v>
      </c>
      <c r="D3313" s="52">
        <v>-383660</v>
      </c>
      <c r="E3313" s="52">
        <v>0</v>
      </c>
      <c r="F3313" s="53">
        <v>0</v>
      </c>
      <c r="G3313" s="54" t="s">
        <v>1532</v>
      </c>
    </row>
    <row r="3314" spans="1:7">
      <c r="A3314" s="51" t="s">
        <v>2479</v>
      </c>
      <c r="B3314" s="51" t="s">
        <v>520</v>
      </c>
      <c r="C3314" s="51" t="s">
        <v>1725</v>
      </c>
      <c r="D3314" s="52">
        <v>-20602</v>
      </c>
      <c r="E3314" s="52">
        <v>7205</v>
      </c>
      <c r="F3314" s="53">
        <v>790.6</v>
      </c>
      <c r="G3314" s="54" t="s">
        <v>1532</v>
      </c>
    </row>
    <row r="3315" spans="1:7">
      <c r="A3315" s="51" t="s">
        <v>2479</v>
      </c>
      <c r="B3315" s="51" t="s">
        <v>554</v>
      </c>
      <c r="C3315" s="51" t="s">
        <v>1725</v>
      </c>
      <c r="D3315" s="52">
        <v>-24955</v>
      </c>
      <c r="E3315" s="52">
        <v>0</v>
      </c>
      <c r="F3315" s="53">
        <v>0</v>
      </c>
      <c r="G3315" s="54" t="s">
        <v>1532</v>
      </c>
    </row>
    <row r="3316" spans="1:7">
      <c r="A3316" s="51" t="s">
        <v>2479</v>
      </c>
      <c r="B3316" s="51" t="s">
        <v>560</v>
      </c>
      <c r="C3316" s="51" t="s">
        <v>1725</v>
      </c>
      <c r="D3316" s="52">
        <v>-533</v>
      </c>
      <c r="E3316" s="52">
        <v>0</v>
      </c>
      <c r="F3316" s="53">
        <v>0</v>
      </c>
      <c r="G3316" s="54" t="s">
        <v>1532</v>
      </c>
    </row>
    <row r="3317" spans="1:7">
      <c r="A3317" s="51" t="s">
        <v>2479</v>
      </c>
      <c r="B3317" s="51" t="s">
        <v>563</v>
      </c>
      <c r="C3317" s="51" t="s">
        <v>1725</v>
      </c>
      <c r="D3317" s="52">
        <v>-3749</v>
      </c>
      <c r="E3317" s="52">
        <v>0</v>
      </c>
      <c r="F3317" s="53">
        <v>0</v>
      </c>
      <c r="G3317" s="54" t="s">
        <v>1532</v>
      </c>
    </row>
    <row r="3318" spans="1:7">
      <c r="A3318" s="51" t="s">
        <v>2479</v>
      </c>
      <c r="B3318" s="51" t="s">
        <v>570</v>
      </c>
      <c r="C3318" s="51" t="s">
        <v>1725</v>
      </c>
      <c r="D3318" s="52">
        <v>-2323</v>
      </c>
      <c r="E3318" s="52">
        <v>0</v>
      </c>
      <c r="F3318" s="53">
        <v>0</v>
      </c>
      <c r="G3318" s="54" t="s">
        <v>1532</v>
      </c>
    </row>
    <row r="3319" spans="1:7">
      <c r="A3319" s="51" t="s">
        <v>2479</v>
      </c>
      <c r="B3319" s="51" t="s">
        <v>608</v>
      </c>
      <c r="C3319" s="51" t="s">
        <v>1725</v>
      </c>
      <c r="D3319" s="52">
        <v>3976</v>
      </c>
      <c r="E3319" s="52">
        <v>54759</v>
      </c>
      <c r="F3319" s="53">
        <v>5437.1</v>
      </c>
      <c r="G3319" s="54" t="s">
        <v>1532</v>
      </c>
    </row>
    <row r="3320" spans="1:7">
      <c r="A3320" s="51" t="s">
        <v>2479</v>
      </c>
      <c r="B3320" s="51" t="s">
        <v>663</v>
      </c>
      <c r="C3320" s="51" t="s">
        <v>1725</v>
      </c>
      <c r="D3320" s="52">
        <v>-17641</v>
      </c>
      <c r="E3320" s="52">
        <v>0</v>
      </c>
      <c r="F3320" s="53">
        <v>0</v>
      </c>
      <c r="G3320" s="54" t="s">
        <v>1532</v>
      </c>
    </row>
    <row r="3321" spans="1:7">
      <c r="A3321" s="51" t="s">
        <v>2479</v>
      </c>
      <c r="B3321" s="51" t="s">
        <v>669</v>
      </c>
      <c r="C3321" s="51" t="s">
        <v>1725</v>
      </c>
      <c r="D3321" s="52">
        <v>1562</v>
      </c>
      <c r="E3321" s="52">
        <v>29947</v>
      </c>
      <c r="F3321" s="53">
        <v>3587.6</v>
      </c>
      <c r="G3321" s="54" t="s">
        <v>1532</v>
      </c>
    </row>
    <row r="3322" spans="1:7">
      <c r="A3322" s="51" t="s">
        <v>2479</v>
      </c>
      <c r="B3322" s="51" t="s">
        <v>694</v>
      </c>
      <c r="C3322" s="51" t="s">
        <v>1725</v>
      </c>
      <c r="D3322" s="52">
        <v>52</v>
      </c>
      <c r="E3322" s="52">
        <v>794</v>
      </c>
      <c r="F3322" s="53">
        <v>70.3</v>
      </c>
      <c r="G3322" s="54" t="s">
        <v>1532</v>
      </c>
    </row>
    <row r="3323" spans="1:7">
      <c r="A3323" s="51" t="s">
        <v>2479</v>
      </c>
      <c r="B3323" s="51" t="s">
        <v>707</v>
      </c>
      <c r="C3323" s="51" t="s">
        <v>1725</v>
      </c>
      <c r="D3323" s="52">
        <v>-3641</v>
      </c>
      <c r="E3323" s="52">
        <v>0</v>
      </c>
      <c r="F3323" s="53">
        <v>0</v>
      </c>
      <c r="G3323" s="54" t="s">
        <v>1532</v>
      </c>
    </row>
    <row r="3324" spans="1:7">
      <c r="A3324" s="51" t="s">
        <v>2479</v>
      </c>
      <c r="B3324" s="51" t="s">
        <v>732</v>
      </c>
      <c r="C3324" s="51" t="s">
        <v>1725</v>
      </c>
      <c r="D3324" s="52">
        <v>4477</v>
      </c>
      <c r="E3324" s="52">
        <v>54477</v>
      </c>
      <c r="F3324" s="53">
        <v>5592.3</v>
      </c>
      <c r="G3324" s="54" t="s">
        <v>1532</v>
      </c>
    </row>
    <row r="3325" spans="1:7">
      <c r="A3325" s="51" t="s">
        <v>2479</v>
      </c>
      <c r="B3325" s="51" t="s">
        <v>779</v>
      </c>
      <c r="C3325" s="51" t="s">
        <v>1725</v>
      </c>
      <c r="D3325" s="52">
        <v>1378</v>
      </c>
      <c r="E3325" s="52">
        <v>15481</v>
      </c>
      <c r="F3325" s="53">
        <v>1501.6</v>
      </c>
      <c r="G3325" s="54" t="s">
        <v>1532</v>
      </c>
    </row>
    <row r="3326" spans="1:7">
      <c r="A3326" s="51" t="s">
        <v>2479</v>
      </c>
      <c r="B3326" s="51" t="s">
        <v>845</v>
      </c>
      <c r="C3326" s="51" t="s">
        <v>1725</v>
      </c>
      <c r="D3326" s="52">
        <v>2551</v>
      </c>
      <c r="E3326" s="52">
        <v>46959</v>
      </c>
      <c r="F3326" s="53">
        <v>3369.6</v>
      </c>
      <c r="G3326" s="54" t="s">
        <v>1532</v>
      </c>
    </row>
    <row r="3327" spans="1:7">
      <c r="A3327" s="51" t="s">
        <v>2479</v>
      </c>
      <c r="B3327" s="51" t="s">
        <v>865</v>
      </c>
      <c r="C3327" s="51" t="s">
        <v>1725</v>
      </c>
      <c r="D3327" s="52">
        <v>-53957</v>
      </c>
      <c r="E3327" s="52">
        <v>0</v>
      </c>
      <c r="F3327" s="53">
        <v>0</v>
      </c>
      <c r="G3327" s="54" t="s">
        <v>1532</v>
      </c>
    </row>
    <row r="3328" spans="1:7">
      <c r="A3328" s="51" t="s">
        <v>2479</v>
      </c>
      <c r="B3328" s="51" t="s">
        <v>888</v>
      </c>
      <c r="C3328" s="51" t="s">
        <v>1725</v>
      </c>
      <c r="D3328" s="52">
        <v>-52152</v>
      </c>
      <c r="E3328" s="52">
        <v>0</v>
      </c>
      <c r="F3328" s="53">
        <v>0</v>
      </c>
      <c r="G3328" s="54" t="s">
        <v>1532</v>
      </c>
    </row>
    <row r="3329" spans="1:7">
      <c r="A3329" s="51" t="s">
        <v>2479</v>
      </c>
      <c r="B3329" s="51" t="s">
        <v>896</v>
      </c>
      <c r="C3329" s="51" t="s">
        <v>1725</v>
      </c>
      <c r="D3329" s="52">
        <v>-5</v>
      </c>
      <c r="E3329" s="52">
        <v>0</v>
      </c>
      <c r="F3329" s="53">
        <v>0</v>
      </c>
      <c r="G3329" s="54" t="s">
        <v>1532</v>
      </c>
    </row>
    <row r="3330" spans="1:7">
      <c r="A3330" s="51" t="s">
        <v>2479</v>
      </c>
      <c r="B3330" s="51" t="s">
        <v>902</v>
      </c>
      <c r="C3330" s="51" t="s">
        <v>1725</v>
      </c>
      <c r="D3330" s="52">
        <v>-1</v>
      </c>
      <c r="E3330" s="52">
        <v>0</v>
      </c>
      <c r="F3330" s="53">
        <v>0</v>
      </c>
      <c r="G3330" s="54" t="s">
        <v>1532</v>
      </c>
    </row>
    <row r="3331" spans="1:7">
      <c r="A3331" s="51" t="s">
        <v>2479</v>
      </c>
      <c r="B3331" s="51" t="s">
        <v>931</v>
      </c>
      <c r="C3331" s="51" t="s">
        <v>1725</v>
      </c>
      <c r="D3331" s="52">
        <v>821</v>
      </c>
      <c r="E3331" s="52">
        <v>7789</v>
      </c>
      <c r="F3331" s="53">
        <v>887.1</v>
      </c>
      <c r="G3331" s="54" t="s">
        <v>1532</v>
      </c>
    </row>
    <row r="3332" spans="1:7">
      <c r="A3332" s="51" t="s">
        <v>2479</v>
      </c>
      <c r="B3332" s="51" t="s">
        <v>972</v>
      </c>
      <c r="C3332" s="51" t="s">
        <v>1725</v>
      </c>
      <c r="D3332" s="52">
        <v>6364</v>
      </c>
      <c r="E3332" s="52">
        <v>125136</v>
      </c>
      <c r="F3332" s="53">
        <v>12141.1</v>
      </c>
      <c r="G3332" s="54" t="s">
        <v>1532</v>
      </c>
    </row>
    <row r="3333" spans="1:7">
      <c r="A3333" s="51" t="s">
        <v>2479</v>
      </c>
      <c r="B3333" s="51" t="s">
        <v>1014</v>
      </c>
      <c r="C3333" s="51" t="s">
        <v>1725</v>
      </c>
      <c r="D3333" s="52">
        <v>2535</v>
      </c>
      <c r="E3333" s="52">
        <v>38605</v>
      </c>
      <c r="F3333" s="53">
        <v>3632.5</v>
      </c>
      <c r="G3333" s="54" t="s">
        <v>1532</v>
      </c>
    </row>
    <row r="3334" spans="1:7">
      <c r="A3334" s="51" t="s">
        <v>2479</v>
      </c>
      <c r="B3334" s="51" t="s">
        <v>1065</v>
      </c>
      <c r="C3334" s="51" t="s">
        <v>1725</v>
      </c>
      <c r="D3334" s="52">
        <v>270</v>
      </c>
      <c r="E3334" s="52">
        <v>3081</v>
      </c>
      <c r="F3334" s="53">
        <v>375.3</v>
      </c>
      <c r="G3334" s="54" t="s">
        <v>1532</v>
      </c>
    </row>
    <row r="3335" spans="1:7">
      <c r="A3335" s="51" t="s">
        <v>2479</v>
      </c>
      <c r="B3335" s="51" t="s">
        <v>1117</v>
      </c>
      <c r="C3335" s="51" t="s">
        <v>1725</v>
      </c>
      <c r="D3335" s="52">
        <v>2117</v>
      </c>
      <c r="E3335" s="52">
        <v>44228</v>
      </c>
      <c r="F3335" s="53">
        <v>5454.3</v>
      </c>
      <c r="G3335" s="54" t="s">
        <v>1532</v>
      </c>
    </row>
    <row r="3336" spans="1:7">
      <c r="A3336" s="51" t="s">
        <v>2479</v>
      </c>
      <c r="B3336" s="51" t="s">
        <v>1131</v>
      </c>
      <c r="C3336" s="51" t="s">
        <v>1725</v>
      </c>
      <c r="D3336" s="52">
        <v>240</v>
      </c>
      <c r="E3336" s="52">
        <v>7172</v>
      </c>
      <c r="F3336" s="53">
        <v>941.7</v>
      </c>
      <c r="G3336" s="54" t="s">
        <v>1532</v>
      </c>
    </row>
    <row r="3337" spans="1:7">
      <c r="A3337" s="51" t="s">
        <v>2479</v>
      </c>
      <c r="B3337" s="51" t="s">
        <v>1151</v>
      </c>
      <c r="C3337" s="51" t="s">
        <v>1725</v>
      </c>
      <c r="D3337" s="52">
        <v>-1810</v>
      </c>
      <c r="E3337" s="52">
        <v>0</v>
      </c>
      <c r="F3337" s="53">
        <v>0</v>
      </c>
      <c r="G3337" s="54" t="s">
        <v>1532</v>
      </c>
    </row>
    <row r="3338" spans="1:7">
      <c r="A3338" s="51" t="s">
        <v>2479</v>
      </c>
      <c r="B3338" s="51" t="s">
        <v>1156</v>
      </c>
      <c r="C3338" s="51" t="s">
        <v>1725</v>
      </c>
      <c r="D3338" s="52">
        <v>-60044</v>
      </c>
      <c r="E3338" s="52">
        <v>74152</v>
      </c>
      <c r="F3338" s="53">
        <v>15681.8</v>
      </c>
      <c r="G3338" s="54" t="s">
        <v>1532</v>
      </c>
    </row>
    <row r="3339" spans="1:7">
      <c r="A3339" s="51" t="s">
        <v>2479</v>
      </c>
      <c r="B3339" s="51" t="s">
        <v>1163</v>
      </c>
      <c r="C3339" s="51" t="s">
        <v>1725</v>
      </c>
      <c r="D3339" s="52">
        <v>-4870</v>
      </c>
      <c r="E3339" s="52">
        <v>0</v>
      </c>
      <c r="F3339" s="53">
        <v>0</v>
      </c>
      <c r="G3339" s="54" t="s">
        <v>1532</v>
      </c>
    </row>
    <row r="3340" spans="1:7">
      <c r="A3340" s="51" t="s">
        <v>2479</v>
      </c>
      <c r="B3340" s="51" t="s">
        <v>1180</v>
      </c>
      <c r="C3340" s="51" t="s">
        <v>1725</v>
      </c>
      <c r="D3340" s="52">
        <v>-24404</v>
      </c>
      <c r="E3340" s="52">
        <v>11319</v>
      </c>
      <c r="F3340" s="53">
        <v>1401.8</v>
      </c>
      <c r="G3340" s="54" t="s">
        <v>1532</v>
      </c>
    </row>
    <row r="3341" spans="1:7">
      <c r="A3341" s="51" t="s">
        <v>2479</v>
      </c>
      <c r="B3341" s="51" t="s">
        <v>1188</v>
      </c>
      <c r="C3341" s="51" t="s">
        <v>1725</v>
      </c>
      <c r="D3341" s="52">
        <v>-53971</v>
      </c>
      <c r="E3341" s="52">
        <v>46786</v>
      </c>
      <c r="F3341" s="53">
        <v>5591.7</v>
      </c>
      <c r="G3341" s="54" t="s">
        <v>1532</v>
      </c>
    </row>
    <row r="3342" spans="1:7">
      <c r="A3342" s="51" t="s">
        <v>2479</v>
      </c>
      <c r="B3342" s="51" t="s">
        <v>1204</v>
      </c>
      <c r="C3342" s="51" t="s">
        <v>1725</v>
      </c>
      <c r="D3342" s="52">
        <v>2714</v>
      </c>
      <c r="E3342" s="52">
        <v>69218</v>
      </c>
      <c r="F3342" s="53">
        <v>5841.5</v>
      </c>
      <c r="G3342" s="54" t="s">
        <v>1532</v>
      </c>
    </row>
    <row r="3343" spans="1:7">
      <c r="A3343" s="51" t="s">
        <v>2479</v>
      </c>
      <c r="B3343" s="51" t="s">
        <v>1240</v>
      </c>
      <c r="C3343" s="51" t="s">
        <v>1725</v>
      </c>
      <c r="D3343" s="52">
        <v>8403</v>
      </c>
      <c r="E3343" s="52">
        <v>138428</v>
      </c>
      <c r="F3343" s="53">
        <v>15636.9</v>
      </c>
      <c r="G3343" s="54" t="s">
        <v>1532</v>
      </c>
    </row>
    <row r="3344" spans="1:7">
      <c r="A3344" s="51" t="s">
        <v>2479</v>
      </c>
      <c r="B3344" s="51" t="s">
        <v>1268</v>
      </c>
      <c r="C3344" s="51" t="s">
        <v>1725</v>
      </c>
      <c r="D3344" s="52">
        <v>-3828</v>
      </c>
      <c r="E3344" s="52">
        <v>0</v>
      </c>
      <c r="F3344" s="53">
        <v>0</v>
      </c>
      <c r="G3344" s="54" t="s">
        <v>1532</v>
      </c>
    </row>
    <row r="3345" spans="1:7">
      <c r="A3345" s="51" t="s">
        <v>2479</v>
      </c>
      <c r="B3345" s="51" t="s">
        <v>1290</v>
      </c>
      <c r="C3345" s="51" t="s">
        <v>1725</v>
      </c>
      <c r="D3345" s="52">
        <v>-11724</v>
      </c>
      <c r="E3345" s="52">
        <v>0</v>
      </c>
      <c r="F3345" s="53">
        <v>0</v>
      </c>
      <c r="G3345" s="54" t="s">
        <v>1532</v>
      </c>
    </row>
    <row r="3346" spans="1:7">
      <c r="A3346" s="51" t="s">
        <v>2479</v>
      </c>
      <c r="B3346" s="51" t="s">
        <v>1311</v>
      </c>
      <c r="C3346" s="51" t="s">
        <v>1725</v>
      </c>
      <c r="D3346" s="52">
        <v>-1151</v>
      </c>
      <c r="E3346" s="52">
        <v>0</v>
      </c>
      <c r="F3346" s="53">
        <v>0</v>
      </c>
      <c r="G3346" s="54" t="s">
        <v>1532</v>
      </c>
    </row>
    <row r="3347" spans="1:7">
      <c r="A3347" s="51" t="s">
        <v>2479</v>
      </c>
      <c r="B3347" s="51" t="s">
        <v>1315</v>
      </c>
      <c r="C3347" s="51" t="s">
        <v>1725</v>
      </c>
      <c r="D3347" s="52">
        <v>-7640</v>
      </c>
      <c r="E3347" s="52">
        <v>0</v>
      </c>
      <c r="F3347" s="53">
        <v>0</v>
      </c>
      <c r="G3347" s="54" t="s">
        <v>1532</v>
      </c>
    </row>
    <row r="3348" spans="1:7">
      <c r="A3348" s="51" t="s">
        <v>2479</v>
      </c>
      <c r="B3348" s="51" t="s">
        <v>1434</v>
      </c>
      <c r="C3348" s="51" t="s">
        <v>1725</v>
      </c>
      <c r="D3348" s="52">
        <v>4649</v>
      </c>
      <c r="E3348" s="52">
        <v>312390</v>
      </c>
      <c r="F3348" s="53">
        <v>39638.6</v>
      </c>
      <c r="G3348" s="54" t="s">
        <v>1532</v>
      </c>
    </row>
    <row r="3349" spans="1:7">
      <c r="A3349" s="51" t="s">
        <v>2479</v>
      </c>
      <c r="B3349" s="51" t="s">
        <v>1589</v>
      </c>
      <c r="C3349" s="51" t="s">
        <v>1725</v>
      </c>
      <c r="D3349" s="52">
        <v>1010</v>
      </c>
      <c r="E3349" s="52">
        <v>18920</v>
      </c>
      <c r="F3349" s="53">
        <v>2590.6999999999998</v>
      </c>
      <c r="G3349" s="54" t="s">
        <v>1532</v>
      </c>
    </row>
    <row r="3350" spans="1:7">
      <c r="A3350" s="51" t="s">
        <v>2479</v>
      </c>
      <c r="B3350" s="51" t="s">
        <v>1598</v>
      </c>
      <c r="C3350" s="51" t="s">
        <v>1725</v>
      </c>
      <c r="D3350" s="52">
        <v>-68</v>
      </c>
      <c r="E3350" s="52">
        <v>0</v>
      </c>
      <c r="F3350" s="53">
        <v>0</v>
      </c>
      <c r="G3350" s="54" t="s">
        <v>1532</v>
      </c>
    </row>
    <row r="3351" spans="1:7">
      <c r="A3351" s="51" t="s">
        <v>2479</v>
      </c>
      <c r="B3351" s="51" t="s">
        <v>1615</v>
      </c>
      <c r="C3351" s="51" t="s">
        <v>1725</v>
      </c>
      <c r="D3351" s="52">
        <v>-2623</v>
      </c>
      <c r="E3351" s="52">
        <v>0</v>
      </c>
      <c r="F3351" s="53">
        <v>0</v>
      </c>
      <c r="G3351" s="54" t="s">
        <v>1532</v>
      </c>
    </row>
    <row r="3352" spans="1:7">
      <c r="A3352" s="51" t="s">
        <v>2479</v>
      </c>
      <c r="B3352" s="51" t="s">
        <v>1619</v>
      </c>
      <c r="C3352" s="51" t="s">
        <v>1725</v>
      </c>
      <c r="D3352" s="52">
        <v>4509</v>
      </c>
      <c r="E3352" s="52">
        <v>73097</v>
      </c>
      <c r="F3352" s="53">
        <v>5886.8</v>
      </c>
      <c r="G3352" s="54" t="s">
        <v>1532</v>
      </c>
    </row>
    <row r="3353" spans="1:7">
      <c r="A3353" s="51" t="s">
        <v>2479</v>
      </c>
      <c r="B3353" s="51" t="s">
        <v>1654</v>
      </c>
      <c r="C3353" s="51" t="s">
        <v>1725</v>
      </c>
      <c r="D3353" s="52">
        <v>-4</v>
      </c>
      <c r="E3353" s="52">
        <v>0</v>
      </c>
      <c r="F3353" s="53">
        <v>0</v>
      </c>
      <c r="G3353" s="54" t="s">
        <v>1532</v>
      </c>
    </row>
    <row r="3354" spans="1:7"/>
    <row r="3355" spans="1:7"/>
    <row r="3356" spans="1:7"/>
  </sheetData>
  <autoFilter ref="A3:G3353" xr:uid="{00000000-0009-0000-0000-000002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3823E-3D8C-4271-9E83-162C3D1A8925}">
  <sheetPr filterMode="1">
    <tabColor rgb="FFC00000"/>
  </sheetPr>
  <dimension ref="A1:BG125"/>
  <sheetViews>
    <sheetView zoomScale="70" zoomScaleNormal="70" workbookViewId="0">
      <pane xSplit="5" topLeftCell="F1" activePane="topRight" state="frozen"/>
      <selection pane="topRight"/>
    </sheetView>
  </sheetViews>
  <sheetFormatPr defaultColWidth="9.140625" defaultRowHeight="12.75"/>
  <cols>
    <col min="1" max="1" width="9.140625" style="45"/>
    <col min="2" max="2" width="29.140625" style="45" customWidth="1"/>
    <col min="3" max="3" width="9.140625" style="13"/>
    <col min="4" max="4" width="22.5703125" style="13" customWidth="1"/>
    <col min="5" max="5" width="36.85546875" style="13" customWidth="1"/>
    <col min="6" max="24" width="9.5703125" style="13" customWidth="1"/>
    <col min="25" max="56" width="9.140625" style="13"/>
    <col min="57" max="58" width="9.140625" style="15"/>
    <col min="59" max="59" width="9.140625" style="14"/>
    <col min="60" max="16384" width="9.140625" style="13"/>
  </cols>
  <sheetData>
    <row r="1" spans="1:59" s="33" customFormat="1" ht="18">
      <c r="A1" s="44"/>
      <c r="B1" s="44"/>
      <c r="C1" s="43" t="s">
        <v>2480</v>
      </c>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5"/>
      <c r="BF1" s="35"/>
      <c r="BG1" s="34"/>
    </row>
    <row r="3" spans="1:59" ht="15">
      <c r="M3" s="32" t="s">
        <v>2481</v>
      </c>
    </row>
    <row r="4" spans="1:59" ht="15">
      <c r="M4" s="32" t="s">
        <v>2482</v>
      </c>
    </row>
    <row r="5" spans="1:59" ht="15">
      <c r="M5" s="31" t="s">
        <v>2483</v>
      </c>
    </row>
    <row r="6" spans="1:59" ht="14.25">
      <c r="M6" s="30" t="s">
        <v>2484</v>
      </c>
    </row>
    <row r="24" spans="1:58" ht="15.75">
      <c r="C24" s="29" t="s">
        <v>2485</v>
      </c>
      <c r="BE24" s="15" t="s">
        <v>2486</v>
      </c>
    </row>
    <row r="25" spans="1:58">
      <c r="C25" s="28" t="s">
        <v>352</v>
      </c>
      <c r="D25" s="27" t="s">
        <v>2487</v>
      </c>
      <c r="E25" s="26" t="s">
        <v>2488</v>
      </c>
      <c r="F25" s="25">
        <v>2000</v>
      </c>
      <c r="G25" s="25">
        <v>2001</v>
      </c>
      <c r="H25" s="25">
        <v>2002</v>
      </c>
      <c r="I25" s="25">
        <v>2003</v>
      </c>
      <c r="J25" s="25">
        <v>2004</v>
      </c>
      <c r="K25" s="25">
        <v>2005</v>
      </c>
      <c r="L25" s="25">
        <v>2006</v>
      </c>
      <c r="M25" s="25">
        <v>2007</v>
      </c>
      <c r="N25" s="25">
        <v>2008</v>
      </c>
      <c r="O25" s="25">
        <v>2009</v>
      </c>
      <c r="P25" s="25">
        <v>2010</v>
      </c>
      <c r="Q25" s="25">
        <v>2011</v>
      </c>
      <c r="R25" s="25">
        <v>2012</v>
      </c>
      <c r="S25" s="25">
        <v>2013</v>
      </c>
      <c r="T25" s="25">
        <v>2014</v>
      </c>
      <c r="U25" s="25">
        <v>2015</v>
      </c>
      <c r="V25" s="25">
        <v>2016</v>
      </c>
      <c r="W25" s="25">
        <v>2017</v>
      </c>
      <c r="X25" s="25">
        <v>2018</v>
      </c>
      <c r="Y25" s="25">
        <v>2019</v>
      </c>
      <c r="Z25" s="25">
        <v>2020</v>
      </c>
      <c r="AA25" s="25">
        <v>2021</v>
      </c>
      <c r="AB25" s="25">
        <v>2022</v>
      </c>
      <c r="AC25" s="25">
        <v>2023</v>
      </c>
      <c r="AD25" s="25">
        <v>2024</v>
      </c>
      <c r="AE25" s="25">
        <v>2025</v>
      </c>
      <c r="AF25" s="25">
        <v>2026</v>
      </c>
      <c r="AG25" s="25">
        <v>2027</v>
      </c>
      <c r="AH25" s="25">
        <v>2028</v>
      </c>
      <c r="AI25" s="25">
        <v>2029</v>
      </c>
      <c r="AJ25" s="25">
        <v>2030</v>
      </c>
      <c r="AK25" s="25">
        <v>2031</v>
      </c>
      <c r="AL25" s="25">
        <v>2032</v>
      </c>
      <c r="AM25" s="25">
        <v>2033</v>
      </c>
      <c r="AN25" s="25">
        <v>2034</v>
      </c>
      <c r="AO25" s="25">
        <v>2035</v>
      </c>
      <c r="AP25" s="25">
        <v>2036</v>
      </c>
      <c r="AQ25" s="25">
        <v>2037</v>
      </c>
      <c r="AR25" s="25">
        <v>2038</v>
      </c>
      <c r="AS25" s="25">
        <v>2039</v>
      </c>
      <c r="AT25" s="25">
        <v>2040</v>
      </c>
      <c r="AU25" s="25">
        <v>2041</v>
      </c>
      <c r="AV25" s="25">
        <v>2042</v>
      </c>
      <c r="AW25" s="25">
        <v>2043</v>
      </c>
      <c r="AX25" s="25">
        <v>2044</v>
      </c>
      <c r="AY25" s="25">
        <v>2045</v>
      </c>
      <c r="AZ25" s="25">
        <v>2046</v>
      </c>
      <c r="BA25" s="25">
        <v>2047</v>
      </c>
      <c r="BB25" s="25">
        <v>2048</v>
      </c>
      <c r="BC25" s="25">
        <v>2049</v>
      </c>
      <c r="BD25" s="25">
        <v>2050</v>
      </c>
      <c r="BE25" s="15" t="s">
        <v>352</v>
      </c>
      <c r="BF25" s="15" t="s">
        <v>2489</v>
      </c>
    </row>
    <row r="26" spans="1:58" ht="12.6" customHeight="1">
      <c r="A26" s="45">
        <f>IF(E26="Total RPS",1,0)+IF(E26="Total RPS (Wtd. Avg.)",1,0)</f>
        <v>1</v>
      </c>
      <c r="B26" s="45" t="e">
        <f>INDEX(#REF!,MATCH('BNL_RPS Targets (%)'!C26,#REF!,0))</f>
        <v>#REF!</v>
      </c>
      <c r="C26" s="37" t="s">
        <v>452</v>
      </c>
      <c r="D26" s="38" t="s">
        <v>2490</v>
      </c>
      <c r="E26" s="19" t="s">
        <v>2491</v>
      </c>
      <c r="F26" s="18">
        <v>0</v>
      </c>
      <c r="G26" s="18">
        <v>2E-3</v>
      </c>
      <c r="H26" s="18">
        <v>4.0000000000000001E-3</v>
      </c>
      <c r="I26" s="18">
        <v>6.0000000000000001E-3</v>
      </c>
      <c r="J26" s="18">
        <v>8.0000000000000002E-3</v>
      </c>
      <c r="K26" s="18">
        <v>0.01</v>
      </c>
      <c r="L26" s="18">
        <v>1.2500000000000001E-2</v>
      </c>
      <c r="M26" s="18">
        <v>1.4999999999999999E-2</v>
      </c>
      <c r="N26" s="18">
        <v>1.7500000000000002E-2</v>
      </c>
      <c r="O26" s="18">
        <v>0.02</v>
      </c>
      <c r="P26" s="18">
        <v>2.5000000000000001E-2</v>
      </c>
      <c r="Q26" s="18">
        <v>0.03</v>
      </c>
      <c r="R26" s="18">
        <v>3.5000000000000003E-2</v>
      </c>
      <c r="S26" s="18">
        <v>0.04</v>
      </c>
      <c r="T26" s="18">
        <v>4.4999999999999998E-2</v>
      </c>
      <c r="U26" s="18">
        <v>0.05</v>
      </c>
      <c r="V26" s="18">
        <v>0.06</v>
      </c>
      <c r="W26" s="18">
        <v>7.0000000000000007E-2</v>
      </c>
      <c r="X26" s="18">
        <v>0.08</v>
      </c>
      <c r="Y26" s="18">
        <v>0.09</v>
      </c>
      <c r="Z26" s="18">
        <v>0.1</v>
      </c>
      <c r="AA26" s="18">
        <v>0.11</v>
      </c>
      <c r="AB26" s="18">
        <v>0.12</v>
      </c>
      <c r="AC26" s="18">
        <v>0.13</v>
      </c>
      <c r="AD26" s="18">
        <v>0.14000000000000001</v>
      </c>
      <c r="AE26" s="18">
        <v>0.15</v>
      </c>
      <c r="AF26" s="18">
        <v>0.15</v>
      </c>
      <c r="AG26" s="18">
        <v>0.15</v>
      </c>
      <c r="AH26" s="18">
        <v>0.15</v>
      </c>
      <c r="AI26" s="18">
        <v>0.15</v>
      </c>
      <c r="AJ26" s="18">
        <v>0.15</v>
      </c>
      <c r="AK26" s="18">
        <v>0.15</v>
      </c>
      <c r="AL26" s="18">
        <v>0.15</v>
      </c>
      <c r="AM26" s="18">
        <v>0.15</v>
      </c>
      <c r="AN26" s="18">
        <v>0.15</v>
      </c>
      <c r="AO26" s="18">
        <v>0.15</v>
      </c>
      <c r="AP26" s="18">
        <v>0.15</v>
      </c>
      <c r="AQ26" s="18">
        <v>0.15</v>
      </c>
      <c r="AR26" s="18">
        <v>0.15</v>
      </c>
      <c r="AS26" s="18">
        <v>0.15</v>
      </c>
      <c r="AT26" s="18">
        <v>0.15</v>
      </c>
      <c r="AU26" s="18">
        <v>0.15</v>
      </c>
      <c r="AV26" s="18">
        <v>0.15</v>
      </c>
      <c r="AW26" s="18">
        <v>0.15</v>
      </c>
      <c r="AX26" s="18">
        <v>0.15</v>
      </c>
      <c r="AY26" s="18">
        <v>0.15</v>
      </c>
      <c r="AZ26" s="18">
        <v>0.15</v>
      </c>
      <c r="BA26" s="18">
        <v>0.15</v>
      </c>
      <c r="BB26" s="18">
        <v>0.15</v>
      </c>
      <c r="BC26" s="18">
        <v>0.15</v>
      </c>
      <c r="BD26" s="18">
        <v>0.15</v>
      </c>
      <c r="BE26" s="17" t="s">
        <v>452</v>
      </c>
      <c r="BF26" s="15" t="s">
        <v>2491</v>
      </c>
    </row>
    <row r="27" spans="1:58" hidden="1">
      <c r="A27" s="45">
        <f t="shared" ref="A27:A90" si="0">IF(E27="Total RPS",1,0)+IF(E27="Total RPS (Wtd. Avg.)",1,0)</f>
        <v>0</v>
      </c>
      <c r="B27" s="45" t="e">
        <f>INDEX(#REF!,MATCH('BNL_RPS Targets (%)'!C27,#REF!,0))</f>
        <v>#REF!</v>
      </c>
      <c r="C27" s="37" t="s">
        <v>452</v>
      </c>
      <c r="D27" s="39"/>
      <c r="E27" s="19" t="s">
        <v>2492</v>
      </c>
      <c r="F27" s="18">
        <v>0</v>
      </c>
      <c r="G27" s="18">
        <v>0</v>
      </c>
      <c r="H27" s="18">
        <v>0</v>
      </c>
      <c r="I27" s="18">
        <v>0</v>
      </c>
      <c r="J27" s="18">
        <v>0</v>
      </c>
      <c r="K27" s="18">
        <v>0</v>
      </c>
      <c r="L27" s="18">
        <v>0</v>
      </c>
      <c r="M27" s="18">
        <v>0</v>
      </c>
      <c r="N27" s="18">
        <v>1.7500000000000003E-3</v>
      </c>
      <c r="O27" s="18">
        <v>3.0000000000000001E-3</v>
      </c>
      <c r="P27" s="18">
        <v>5.000000000000001E-3</v>
      </c>
      <c r="Q27" s="18">
        <v>7.4999999999999997E-3</v>
      </c>
      <c r="R27" s="18">
        <v>1.0500000000000001E-2</v>
      </c>
      <c r="S27" s="18">
        <v>1.2E-2</v>
      </c>
      <c r="T27" s="18">
        <v>1.35E-2</v>
      </c>
      <c r="U27" s="18">
        <v>1.4999999999999999E-2</v>
      </c>
      <c r="V27" s="18">
        <v>1.7999999999999999E-2</v>
      </c>
      <c r="W27" s="18">
        <v>2.1000000000000001E-2</v>
      </c>
      <c r="X27" s="18">
        <v>2.4E-2</v>
      </c>
      <c r="Y27" s="18">
        <v>2.7E-2</v>
      </c>
      <c r="Z27" s="18">
        <v>0.03</v>
      </c>
      <c r="AA27" s="18">
        <v>3.3000000000000002E-2</v>
      </c>
      <c r="AB27" s="18">
        <v>3.5999999999999997E-2</v>
      </c>
      <c r="AC27" s="18">
        <v>3.9E-2</v>
      </c>
      <c r="AD27" s="18">
        <v>4.2000000000000003E-2</v>
      </c>
      <c r="AE27" s="18">
        <v>4.4999999999999998E-2</v>
      </c>
      <c r="AF27" s="18">
        <v>4.4999999999999998E-2</v>
      </c>
      <c r="AG27" s="18">
        <v>4.4999999999999998E-2</v>
      </c>
      <c r="AH27" s="18">
        <v>4.4999999999999998E-2</v>
      </c>
      <c r="AI27" s="18">
        <v>4.4999999999999998E-2</v>
      </c>
      <c r="AJ27" s="18">
        <v>4.4999999999999998E-2</v>
      </c>
      <c r="AK27" s="18">
        <v>4.4999999999999998E-2</v>
      </c>
      <c r="AL27" s="18">
        <v>4.4999999999999998E-2</v>
      </c>
      <c r="AM27" s="18">
        <v>4.4999999999999998E-2</v>
      </c>
      <c r="AN27" s="18">
        <v>4.4999999999999998E-2</v>
      </c>
      <c r="AO27" s="18">
        <v>4.4999999999999998E-2</v>
      </c>
      <c r="AP27" s="18">
        <v>4.4999999999999998E-2</v>
      </c>
      <c r="AQ27" s="18">
        <v>4.4999999999999998E-2</v>
      </c>
      <c r="AR27" s="18">
        <v>4.4999999999999998E-2</v>
      </c>
      <c r="AS27" s="18">
        <v>4.4999999999999998E-2</v>
      </c>
      <c r="AT27" s="18">
        <v>4.4999999999999998E-2</v>
      </c>
      <c r="AU27" s="18">
        <v>4.4999999999999998E-2</v>
      </c>
      <c r="AV27" s="18">
        <v>4.4999999999999998E-2</v>
      </c>
      <c r="AW27" s="18">
        <v>4.4999999999999998E-2</v>
      </c>
      <c r="AX27" s="18">
        <v>4.4999999999999998E-2</v>
      </c>
      <c r="AY27" s="18">
        <v>4.4999999999999998E-2</v>
      </c>
      <c r="AZ27" s="18">
        <v>4.4999999999999998E-2</v>
      </c>
      <c r="BA27" s="18">
        <v>4.4999999999999998E-2</v>
      </c>
      <c r="BB27" s="18">
        <v>4.4999999999999998E-2</v>
      </c>
      <c r="BC27" s="18">
        <v>4.4999999999999998E-2</v>
      </c>
      <c r="BD27" s="18">
        <v>4.4999999999999998E-2</v>
      </c>
      <c r="BE27" s="17" t="s">
        <v>452</v>
      </c>
      <c r="BF27" s="15" t="s">
        <v>2493</v>
      </c>
    </row>
    <row r="28" spans="1:58" ht="13.15" customHeight="1">
      <c r="A28" s="45">
        <f t="shared" si="0"/>
        <v>1</v>
      </c>
      <c r="B28" s="45" t="e">
        <f>INDEX(#REF!,MATCH('BNL_RPS Targets (%)'!C28,#REF!,0))</f>
        <v>#REF!</v>
      </c>
      <c r="C28" s="21" t="s">
        <v>486</v>
      </c>
      <c r="D28" s="20" t="s">
        <v>2494</v>
      </c>
      <c r="E28" s="19" t="s">
        <v>2491</v>
      </c>
      <c r="F28" s="18">
        <v>0</v>
      </c>
      <c r="G28" s="18">
        <v>0</v>
      </c>
      <c r="H28" s="18">
        <v>0</v>
      </c>
      <c r="I28" s="18">
        <v>0.11852494442429073</v>
      </c>
      <c r="J28" s="18">
        <v>0.12852494442429074</v>
      </c>
      <c r="K28" s="18">
        <v>0.13852494442429075</v>
      </c>
      <c r="L28" s="18">
        <v>0.14852494442429076</v>
      </c>
      <c r="M28" s="18">
        <v>0.15852494442429077</v>
      </c>
      <c r="N28" s="18">
        <v>0.16852494442429078</v>
      </c>
      <c r="O28" s="18">
        <v>0.17852494442429079</v>
      </c>
      <c r="P28" s="18">
        <v>0.2</v>
      </c>
      <c r="Q28" s="18">
        <v>0.2</v>
      </c>
      <c r="R28" s="18">
        <v>0.2</v>
      </c>
      <c r="S28" s="18">
        <v>0.2</v>
      </c>
      <c r="T28" s="18">
        <v>0.217</v>
      </c>
      <c r="U28" s="18">
        <v>0.23300000000000001</v>
      </c>
      <c r="V28" s="18">
        <v>0.25</v>
      </c>
      <c r="W28" s="18">
        <v>0.27</v>
      </c>
      <c r="X28" s="18">
        <v>0.28999999999999998</v>
      </c>
      <c r="Y28" s="18">
        <v>0.31</v>
      </c>
      <c r="Z28" s="18">
        <v>0.33</v>
      </c>
      <c r="AA28" s="18">
        <v>0.33</v>
      </c>
      <c r="AB28" s="18">
        <v>0.33</v>
      </c>
      <c r="AC28" s="18">
        <v>0.33</v>
      </c>
      <c r="AD28" s="18">
        <v>0.44</v>
      </c>
      <c r="AE28" s="18">
        <v>0.44</v>
      </c>
      <c r="AF28" s="18">
        <v>0.44</v>
      </c>
      <c r="AG28" s="18">
        <v>0.52</v>
      </c>
      <c r="AH28" s="18">
        <v>0.52</v>
      </c>
      <c r="AI28" s="18">
        <v>0.52</v>
      </c>
      <c r="AJ28" s="18">
        <v>0.6</v>
      </c>
      <c r="AK28" s="18">
        <v>0.6</v>
      </c>
      <c r="AL28" s="18">
        <v>0.6</v>
      </c>
      <c r="AM28" s="18">
        <v>0.6</v>
      </c>
      <c r="AN28" s="18">
        <v>0.6</v>
      </c>
      <c r="AO28" s="18">
        <v>0.6</v>
      </c>
      <c r="AP28" s="18">
        <v>0.6</v>
      </c>
      <c r="AQ28" s="18">
        <v>0.6</v>
      </c>
      <c r="AR28" s="18">
        <v>0.6</v>
      </c>
      <c r="AS28" s="18">
        <v>0.6</v>
      </c>
      <c r="AT28" s="18">
        <v>0.6</v>
      </c>
      <c r="AU28" s="18">
        <v>0.6</v>
      </c>
      <c r="AV28" s="18">
        <v>0.6</v>
      </c>
      <c r="AW28" s="18">
        <v>0.6</v>
      </c>
      <c r="AX28" s="18">
        <v>0.6</v>
      </c>
      <c r="AY28" s="18">
        <v>0.6</v>
      </c>
      <c r="AZ28" s="18">
        <v>0.6</v>
      </c>
      <c r="BA28" s="18">
        <v>0.6</v>
      </c>
      <c r="BB28" s="18">
        <v>0.6</v>
      </c>
      <c r="BC28" s="18">
        <v>0.6</v>
      </c>
      <c r="BD28" s="18">
        <v>0.6</v>
      </c>
      <c r="BE28" s="17" t="s">
        <v>486</v>
      </c>
      <c r="BF28" s="15" t="s">
        <v>2491</v>
      </c>
    </row>
    <row r="29" spans="1:58" ht="12.6" customHeight="1">
      <c r="A29" s="45">
        <f t="shared" si="0"/>
        <v>1</v>
      </c>
      <c r="B29" s="45" t="e">
        <f>INDEX(#REF!,MATCH('BNL_RPS Targets (%)'!C29,#REF!,0))</f>
        <v>#REF!</v>
      </c>
      <c r="C29" s="37" t="s">
        <v>520</v>
      </c>
      <c r="D29" s="38" t="s">
        <v>2495</v>
      </c>
      <c r="E29" s="19" t="s">
        <v>2496</v>
      </c>
      <c r="F29" s="18">
        <v>0</v>
      </c>
      <c r="G29" s="18">
        <v>0</v>
      </c>
      <c r="H29" s="18">
        <v>0</v>
      </c>
      <c r="I29" s="18">
        <v>0</v>
      </c>
      <c r="J29" s="18">
        <v>0</v>
      </c>
      <c r="K29" s="18">
        <v>0</v>
      </c>
      <c r="L29" s="18">
        <v>0</v>
      </c>
      <c r="M29" s="18">
        <v>2.9999999999999995E-2</v>
      </c>
      <c r="N29" s="18">
        <v>3.456778182990717E-2</v>
      </c>
      <c r="O29" s="18">
        <v>3.4261978642943933E-2</v>
      </c>
      <c r="P29" s="18">
        <v>3.4203741969810596E-2</v>
      </c>
      <c r="Q29" s="18">
        <v>8.4353759944475692E-2</v>
      </c>
      <c r="R29" s="18">
        <v>8.4921879464763927E-2</v>
      </c>
      <c r="S29" s="18">
        <v>8.5100326601191989E-2</v>
      </c>
      <c r="T29" s="18">
        <v>8.4973227003122737E-2</v>
      </c>
      <c r="U29" s="18">
        <v>0.14498605548839064</v>
      </c>
      <c r="V29" s="18">
        <v>0.14423299800857223</v>
      </c>
      <c r="W29" s="18">
        <v>0.1436825671755258</v>
      </c>
      <c r="X29" s="18">
        <v>0.14191417836072842</v>
      </c>
      <c r="Y29" s="18">
        <v>0.14191417836072845</v>
      </c>
      <c r="Z29" s="18">
        <v>0.24105640211000459</v>
      </c>
      <c r="AA29" s="18">
        <v>0.24105640211000459</v>
      </c>
      <c r="AB29" s="18">
        <v>0.24105640211000459</v>
      </c>
      <c r="AC29" s="18">
        <v>0.23922196927910039</v>
      </c>
      <c r="AD29" s="18">
        <v>0.23922196927910039</v>
      </c>
      <c r="AE29" s="18">
        <v>0.23922196927910033</v>
      </c>
      <c r="AF29" s="18">
        <v>0.23922196927910033</v>
      </c>
      <c r="AG29" s="18">
        <v>0.23922196927910039</v>
      </c>
      <c r="AH29" s="18">
        <v>0.23922196927910036</v>
      </c>
      <c r="AI29" s="18">
        <v>0.23922196927910036</v>
      </c>
      <c r="AJ29" s="18">
        <v>0.23922196927910036</v>
      </c>
      <c r="AK29" s="18">
        <v>0.23922196927910036</v>
      </c>
      <c r="AL29" s="18">
        <v>0.23922196927910039</v>
      </c>
      <c r="AM29" s="18">
        <v>0.23922196927910036</v>
      </c>
      <c r="AN29" s="18">
        <v>0.23922196927910036</v>
      </c>
      <c r="AO29" s="18">
        <v>0.23922196927910036</v>
      </c>
      <c r="AP29" s="18">
        <v>0.23922196927910036</v>
      </c>
      <c r="AQ29" s="18">
        <v>0.23922196927910044</v>
      </c>
      <c r="AR29" s="18">
        <v>0.23922196927910036</v>
      </c>
      <c r="AS29" s="18">
        <v>0.23922196927910042</v>
      </c>
      <c r="AT29" s="18">
        <v>0.23922196927910033</v>
      </c>
      <c r="AU29" s="18">
        <v>0.23922196927910042</v>
      </c>
      <c r="AV29" s="18">
        <v>0.23922196927910036</v>
      </c>
      <c r="AW29" s="18">
        <v>0.23922196927910036</v>
      </c>
      <c r="AX29" s="18">
        <v>0.23922196927910039</v>
      </c>
      <c r="AY29" s="18">
        <v>0.23922196927910039</v>
      </c>
      <c r="AZ29" s="18">
        <v>0.23922196927910036</v>
      </c>
      <c r="BA29" s="18">
        <v>0.23922196927910039</v>
      </c>
      <c r="BB29" s="18">
        <v>0.23922196927910039</v>
      </c>
      <c r="BC29" s="18">
        <v>0.23922196927910033</v>
      </c>
      <c r="BD29" s="18">
        <v>0.23922196927910036</v>
      </c>
      <c r="BE29" s="17" t="s">
        <v>520</v>
      </c>
      <c r="BF29" s="15" t="s">
        <v>2491</v>
      </c>
    </row>
    <row r="30" spans="1:58" hidden="1">
      <c r="A30" s="45">
        <f t="shared" si="0"/>
        <v>0</v>
      </c>
      <c r="B30" s="45" t="e">
        <f>INDEX(#REF!,MATCH('BNL_RPS Targets (%)'!C30,#REF!,0))</f>
        <v>#REF!</v>
      </c>
      <c r="C30" s="37" t="s">
        <v>520</v>
      </c>
      <c r="D30" s="40"/>
      <c r="E30" s="19" t="s">
        <v>2497</v>
      </c>
      <c r="F30" s="18">
        <v>0</v>
      </c>
      <c r="G30" s="18">
        <v>0</v>
      </c>
      <c r="H30" s="18">
        <v>0</v>
      </c>
      <c r="I30" s="18">
        <v>0</v>
      </c>
      <c r="J30" s="18">
        <v>0</v>
      </c>
      <c r="K30" s="18">
        <v>0</v>
      </c>
      <c r="L30" s="18">
        <v>0</v>
      </c>
      <c r="M30" s="18">
        <v>0.03</v>
      </c>
      <c r="N30" s="18">
        <v>0.05</v>
      </c>
      <c r="O30" s="18">
        <v>0.05</v>
      </c>
      <c r="P30" s="18">
        <v>0.05</v>
      </c>
      <c r="Q30" s="18">
        <v>0.12</v>
      </c>
      <c r="R30" s="18">
        <v>0.12</v>
      </c>
      <c r="S30" s="18">
        <v>0.12</v>
      </c>
      <c r="T30" s="18">
        <v>0.12</v>
      </c>
      <c r="U30" s="18">
        <v>0.2</v>
      </c>
      <c r="V30" s="18">
        <v>0.2</v>
      </c>
      <c r="W30" s="18">
        <v>0.2</v>
      </c>
      <c r="X30" s="18">
        <v>0.2</v>
      </c>
      <c r="Y30" s="18">
        <v>0.2</v>
      </c>
      <c r="Z30" s="18">
        <v>0.3</v>
      </c>
      <c r="AA30" s="18">
        <v>0.3</v>
      </c>
      <c r="AB30" s="18">
        <v>0.3</v>
      </c>
      <c r="AC30" s="18">
        <v>0.3</v>
      </c>
      <c r="AD30" s="18">
        <v>0.3</v>
      </c>
      <c r="AE30" s="18">
        <v>0.3</v>
      </c>
      <c r="AF30" s="18">
        <v>0.3</v>
      </c>
      <c r="AG30" s="18">
        <v>0.3</v>
      </c>
      <c r="AH30" s="18">
        <v>0.3</v>
      </c>
      <c r="AI30" s="18">
        <v>0.3</v>
      </c>
      <c r="AJ30" s="18">
        <v>0.3</v>
      </c>
      <c r="AK30" s="18">
        <v>0.3</v>
      </c>
      <c r="AL30" s="18">
        <v>0.3</v>
      </c>
      <c r="AM30" s="18">
        <v>0.3</v>
      </c>
      <c r="AN30" s="18">
        <v>0.3</v>
      </c>
      <c r="AO30" s="18">
        <v>0.3</v>
      </c>
      <c r="AP30" s="18">
        <v>0.3</v>
      </c>
      <c r="AQ30" s="18">
        <v>0.3</v>
      </c>
      <c r="AR30" s="18">
        <v>0.3</v>
      </c>
      <c r="AS30" s="18">
        <v>0.3</v>
      </c>
      <c r="AT30" s="18">
        <v>0.3</v>
      </c>
      <c r="AU30" s="18">
        <v>0.3</v>
      </c>
      <c r="AV30" s="18">
        <v>0.3</v>
      </c>
      <c r="AW30" s="18">
        <v>0.3</v>
      </c>
      <c r="AX30" s="18">
        <v>0.3</v>
      </c>
      <c r="AY30" s="18">
        <v>0.3</v>
      </c>
      <c r="AZ30" s="18">
        <v>0.3</v>
      </c>
      <c r="BA30" s="18">
        <v>0.3</v>
      </c>
      <c r="BB30" s="18">
        <v>0.3</v>
      </c>
      <c r="BC30" s="18">
        <v>0.3</v>
      </c>
      <c r="BD30" s="18">
        <v>0.3</v>
      </c>
      <c r="BE30" s="17" t="s">
        <v>520</v>
      </c>
    </row>
    <row r="31" spans="1:58" hidden="1">
      <c r="A31" s="45">
        <f t="shared" si="0"/>
        <v>0</v>
      </c>
      <c r="B31" s="45" t="e">
        <f>INDEX(#REF!,MATCH('BNL_RPS Targets (%)'!C31,#REF!,0))</f>
        <v>#REF!</v>
      </c>
      <c r="C31" s="37" t="s">
        <v>520</v>
      </c>
      <c r="D31" s="40"/>
      <c r="E31" s="19" t="s">
        <v>2498</v>
      </c>
      <c r="F31" s="18">
        <v>0</v>
      </c>
      <c r="G31" s="18">
        <v>0</v>
      </c>
      <c r="H31" s="18">
        <v>0</v>
      </c>
      <c r="I31" s="18">
        <v>0</v>
      </c>
      <c r="J31" s="18">
        <v>0</v>
      </c>
      <c r="K31" s="18">
        <v>0</v>
      </c>
      <c r="L31" s="18">
        <v>0</v>
      </c>
      <c r="M31" s="18">
        <v>0</v>
      </c>
      <c r="N31" s="18">
        <v>0.01</v>
      </c>
      <c r="O31" s="18">
        <v>0.01</v>
      </c>
      <c r="P31" s="18">
        <v>0.01</v>
      </c>
      <c r="Q31" s="18">
        <v>0.03</v>
      </c>
      <c r="R31" s="18">
        <v>0.03</v>
      </c>
      <c r="S31" s="18">
        <v>0.03</v>
      </c>
      <c r="T31" s="18">
        <v>0.03</v>
      </c>
      <c r="U31" s="18">
        <v>0.06</v>
      </c>
      <c r="V31" s="18">
        <v>0.06</v>
      </c>
      <c r="W31" s="18">
        <v>0.06</v>
      </c>
      <c r="X31" s="18">
        <v>0.06</v>
      </c>
      <c r="Y31" s="18">
        <v>0.06</v>
      </c>
      <c r="Z31" s="18">
        <v>0.2</v>
      </c>
      <c r="AA31" s="18">
        <v>0.2</v>
      </c>
      <c r="AB31" s="18">
        <v>0.2</v>
      </c>
      <c r="AC31" s="18">
        <v>0.2</v>
      </c>
      <c r="AD31" s="18">
        <v>0.2</v>
      </c>
      <c r="AE31" s="18">
        <v>0.2</v>
      </c>
      <c r="AF31" s="18">
        <v>0.2</v>
      </c>
      <c r="AG31" s="18">
        <v>0.2</v>
      </c>
      <c r="AH31" s="18">
        <v>0.2</v>
      </c>
      <c r="AI31" s="18">
        <v>0.2</v>
      </c>
      <c r="AJ31" s="18">
        <v>0.2</v>
      </c>
      <c r="AK31" s="18">
        <v>0.2</v>
      </c>
      <c r="AL31" s="18">
        <v>0.2</v>
      </c>
      <c r="AM31" s="18">
        <v>0.2</v>
      </c>
      <c r="AN31" s="18">
        <v>0.2</v>
      </c>
      <c r="AO31" s="18">
        <v>0.2</v>
      </c>
      <c r="AP31" s="18">
        <v>0.2</v>
      </c>
      <c r="AQ31" s="18">
        <v>0.2</v>
      </c>
      <c r="AR31" s="18">
        <v>0.2</v>
      </c>
      <c r="AS31" s="18">
        <v>0.2</v>
      </c>
      <c r="AT31" s="18">
        <v>0.2</v>
      </c>
      <c r="AU31" s="18">
        <v>0.2</v>
      </c>
      <c r="AV31" s="18">
        <v>0.2</v>
      </c>
      <c r="AW31" s="18">
        <v>0.2</v>
      </c>
      <c r="AX31" s="18">
        <v>0.2</v>
      </c>
      <c r="AY31" s="18">
        <v>0.2</v>
      </c>
      <c r="AZ31" s="18">
        <v>0.2</v>
      </c>
      <c r="BA31" s="18">
        <v>0.2</v>
      </c>
      <c r="BB31" s="18">
        <v>0.2</v>
      </c>
      <c r="BC31" s="18">
        <v>0.2</v>
      </c>
      <c r="BD31" s="18">
        <v>0.2</v>
      </c>
      <c r="BE31" s="17" t="s">
        <v>520</v>
      </c>
    </row>
    <row r="32" spans="1:58" hidden="1">
      <c r="A32" s="45">
        <f t="shared" si="0"/>
        <v>0</v>
      </c>
      <c r="B32" s="45" t="e">
        <f>INDEX(#REF!,MATCH('BNL_RPS Targets (%)'!C32,#REF!,0))</f>
        <v>#REF!</v>
      </c>
      <c r="C32" s="37" t="s">
        <v>520</v>
      </c>
      <c r="D32" s="40"/>
      <c r="E32" s="19" t="s">
        <v>2499</v>
      </c>
      <c r="F32" s="18">
        <v>0</v>
      </c>
      <c r="G32" s="18">
        <v>0</v>
      </c>
      <c r="H32" s="18">
        <v>0</v>
      </c>
      <c r="I32" s="18">
        <v>0</v>
      </c>
      <c r="J32" s="18">
        <v>0</v>
      </c>
      <c r="K32" s="18">
        <v>0</v>
      </c>
      <c r="L32" s="18">
        <v>0</v>
      </c>
      <c r="M32" s="18">
        <v>0</v>
      </c>
      <c r="N32" s="18">
        <v>0.01</v>
      </c>
      <c r="O32" s="18">
        <v>0.01</v>
      </c>
      <c r="P32" s="18">
        <v>0.01</v>
      </c>
      <c r="Q32" s="18">
        <v>0.03</v>
      </c>
      <c r="R32" s="18">
        <v>0.03</v>
      </c>
      <c r="S32" s="18">
        <v>0.03</v>
      </c>
      <c r="T32" s="18">
        <v>0.03</v>
      </c>
      <c r="U32" s="18">
        <v>0.06</v>
      </c>
      <c r="V32" s="18">
        <v>0.06</v>
      </c>
      <c r="W32" s="18">
        <v>0.06</v>
      </c>
      <c r="X32" s="18">
        <v>0.06</v>
      </c>
      <c r="Y32" s="18">
        <v>0.06</v>
      </c>
      <c r="Z32" s="18">
        <v>0.1</v>
      </c>
      <c r="AA32" s="18">
        <v>0.1</v>
      </c>
      <c r="AB32" s="18">
        <v>0.1</v>
      </c>
      <c r="AC32" s="18">
        <v>0.1</v>
      </c>
      <c r="AD32" s="18">
        <v>0.1</v>
      </c>
      <c r="AE32" s="18">
        <v>0.1</v>
      </c>
      <c r="AF32" s="18">
        <v>0.1</v>
      </c>
      <c r="AG32" s="18">
        <v>0.1</v>
      </c>
      <c r="AH32" s="18">
        <v>0.1</v>
      </c>
      <c r="AI32" s="18">
        <v>0.1</v>
      </c>
      <c r="AJ32" s="18">
        <v>0.1</v>
      </c>
      <c r="AK32" s="18">
        <v>0.1</v>
      </c>
      <c r="AL32" s="18">
        <v>0.1</v>
      </c>
      <c r="AM32" s="18">
        <v>0.1</v>
      </c>
      <c r="AN32" s="18">
        <v>0.1</v>
      </c>
      <c r="AO32" s="18">
        <v>0.1</v>
      </c>
      <c r="AP32" s="18">
        <v>0.1</v>
      </c>
      <c r="AQ32" s="18">
        <v>0.1</v>
      </c>
      <c r="AR32" s="18">
        <v>0.1</v>
      </c>
      <c r="AS32" s="18">
        <v>0.1</v>
      </c>
      <c r="AT32" s="18">
        <v>0.1</v>
      </c>
      <c r="AU32" s="18">
        <v>0.1</v>
      </c>
      <c r="AV32" s="18">
        <v>0.1</v>
      </c>
      <c r="AW32" s="18">
        <v>0.1</v>
      </c>
      <c r="AX32" s="18">
        <v>0.1</v>
      </c>
      <c r="AY32" s="18">
        <v>0.1</v>
      </c>
      <c r="AZ32" s="18">
        <v>0.1</v>
      </c>
      <c r="BA32" s="18">
        <v>0.1</v>
      </c>
      <c r="BB32" s="18">
        <v>0.1</v>
      </c>
      <c r="BC32" s="18">
        <v>0.1</v>
      </c>
      <c r="BD32" s="18">
        <v>0.1</v>
      </c>
      <c r="BE32" s="17" t="s">
        <v>520</v>
      </c>
    </row>
    <row r="33" spans="1:58" hidden="1">
      <c r="A33" s="45">
        <f t="shared" si="0"/>
        <v>0</v>
      </c>
      <c r="B33" s="45" t="e">
        <f>INDEX(#REF!,MATCH('BNL_RPS Targets (%)'!C33,#REF!,0))</f>
        <v>#REF!</v>
      </c>
      <c r="C33" s="37" t="s">
        <v>520</v>
      </c>
      <c r="D33" s="40"/>
      <c r="E33" s="19" t="s">
        <v>2500</v>
      </c>
      <c r="F33" s="18">
        <v>0</v>
      </c>
      <c r="G33" s="18">
        <v>0</v>
      </c>
      <c r="H33" s="18">
        <v>0</v>
      </c>
      <c r="I33" s="18">
        <v>0</v>
      </c>
      <c r="J33" s="18">
        <v>0</v>
      </c>
      <c r="K33" s="18">
        <v>0</v>
      </c>
      <c r="L33" s="18">
        <v>0</v>
      </c>
      <c r="M33" s="18">
        <v>0</v>
      </c>
      <c r="N33" s="18">
        <v>0</v>
      </c>
      <c r="O33" s="18">
        <v>0</v>
      </c>
      <c r="P33" s="18">
        <v>0</v>
      </c>
      <c r="Q33" s="18">
        <v>6.0393066604972996E-3</v>
      </c>
      <c r="R33" s="18">
        <v>6.102431051640436E-3</v>
      </c>
      <c r="S33" s="18">
        <v>7.652823139054442E-3</v>
      </c>
      <c r="T33" s="18">
        <v>7.6351704171003787E-3</v>
      </c>
      <c r="U33" s="18">
        <v>1.062325693604883E-2</v>
      </c>
      <c r="V33" s="18">
        <v>1.0529124751071527E-2</v>
      </c>
      <c r="W33" s="18">
        <v>1.1954652453646538E-2</v>
      </c>
      <c r="X33" s="18">
        <v>1.1702025480104062E-2</v>
      </c>
      <c r="Y33" s="18">
        <v>1.1702025480104062E-2</v>
      </c>
      <c r="Z33" s="18">
        <v>1.9456431710912395E-2</v>
      </c>
      <c r="AA33" s="18">
        <v>1.9456431710912398E-2</v>
      </c>
      <c r="AB33" s="18">
        <v>1.9456431710912395E-2</v>
      </c>
      <c r="AC33" s="18">
        <v>1.9203401599773524E-2</v>
      </c>
      <c r="AD33" s="18">
        <v>1.9203401599773517E-2</v>
      </c>
      <c r="AE33" s="18">
        <v>1.9203401599773517E-2</v>
      </c>
      <c r="AF33" s="18">
        <v>1.9203401599773517E-2</v>
      </c>
      <c r="AG33" s="18">
        <v>1.9203401599773517E-2</v>
      </c>
      <c r="AH33" s="18">
        <v>1.9203401599773521E-2</v>
      </c>
      <c r="AI33" s="18">
        <v>1.9203401599773517E-2</v>
      </c>
      <c r="AJ33" s="18">
        <v>1.9203401599773521E-2</v>
      </c>
      <c r="AK33" s="18">
        <v>1.9203401599773521E-2</v>
      </c>
      <c r="AL33" s="18">
        <v>1.9203401599773521E-2</v>
      </c>
      <c r="AM33" s="18">
        <v>1.9203401599773517E-2</v>
      </c>
      <c r="AN33" s="18">
        <v>1.9203401599773521E-2</v>
      </c>
      <c r="AO33" s="18">
        <v>1.9203401599773517E-2</v>
      </c>
      <c r="AP33" s="18">
        <v>1.9203401599773514E-2</v>
      </c>
      <c r="AQ33" s="18">
        <v>1.9203401599773521E-2</v>
      </c>
      <c r="AR33" s="18">
        <v>1.9203401599773521E-2</v>
      </c>
      <c r="AS33" s="18">
        <v>1.9203401599773521E-2</v>
      </c>
      <c r="AT33" s="18">
        <v>1.9203401599773521E-2</v>
      </c>
      <c r="AU33" s="18">
        <v>1.9203401599773524E-2</v>
      </c>
      <c r="AV33" s="18">
        <v>1.9203401599773521E-2</v>
      </c>
      <c r="AW33" s="18">
        <v>1.9203401599773521E-2</v>
      </c>
      <c r="AX33" s="18">
        <v>1.9203401599773521E-2</v>
      </c>
      <c r="AY33" s="18">
        <v>1.9203401599773521E-2</v>
      </c>
      <c r="AZ33" s="18">
        <v>1.9203401599773521E-2</v>
      </c>
      <c r="BA33" s="18">
        <v>1.9203401599773521E-2</v>
      </c>
      <c r="BB33" s="18">
        <v>1.9203401599773521E-2</v>
      </c>
      <c r="BC33" s="18">
        <v>1.9203401599773521E-2</v>
      </c>
      <c r="BD33" s="18">
        <v>1.9203401599773517E-2</v>
      </c>
      <c r="BE33" s="17" t="s">
        <v>520</v>
      </c>
      <c r="BF33" s="15" t="s">
        <v>2493</v>
      </c>
    </row>
    <row r="34" spans="1:58" hidden="1">
      <c r="A34" s="45">
        <f t="shared" si="0"/>
        <v>0</v>
      </c>
      <c r="B34" s="45" t="e">
        <f>INDEX(#REF!,MATCH('BNL_RPS Targets (%)'!C34,#REF!,0))</f>
        <v>#REF!</v>
      </c>
      <c r="C34" s="37" t="s">
        <v>520</v>
      </c>
      <c r="D34" s="40"/>
      <c r="E34" s="19" t="s">
        <v>2497</v>
      </c>
      <c r="F34" s="18">
        <v>0</v>
      </c>
      <c r="G34" s="18">
        <v>0</v>
      </c>
      <c r="H34" s="18">
        <v>0</v>
      </c>
      <c r="I34" s="18">
        <v>0</v>
      </c>
      <c r="J34" s="18">
        <v>0</v>
      </c>
      <c r="K34" s="18">
        <v>0</v>
      </c>
      <c r="L34" s="18">
        <v>0</v>
      </c>
      <c r="M34" s="18">
        <v>0</v>
      </c>
      <c r="N34" s="18">
        <v>0</v>
      </c>
      <c r="O34" s="18">
        <v>0</v>
      </c>
      <c r="P34" s="18">
        <v>0</v>
      </c>
      <c r="Q34" s="18">
        <v>0.01</v>
      </c>
      <c r="R34" s="18">
        <v>0.01</v>
      </c>
      <c r="S34" s="18">
        <v>1.2500000000000001E-2</v>
      </c>
      <c r="T34" s="18">
        <v>1.2500000000000001E-2</v>
      </c>
      <c r="U34" s="18">
        <v>1.7500000000000002E-2</v>
      </c>
      <c r="V34" s="18">
        <v>1.7500000000000002E-2</v>
      </c>
      <c r="W34" s="18">
        <v>0.02</v>
      </c>
      <c r="X34" s="18">
        <v>0.02</v>
      </c>
      <c r="Y34" s="18">
        <v>0.02</v>
      </c>
      <c r="Z34" s="18">
        <v>0.03</v>
      </c>
      <c r="AA34" s="18">
        <v>0.03</v>
      </c>
      <c r="AB34" s="18">
        <v>0.03</v>
      </c>
      <c r="AC34" s="18">
        <v>0.03</v>
      </c>
      <c r="AD34" s="18">
        <v>0.03</v>
      </c>
      <c r="AE34" s="18">
        <v>0.03</v>
      </c>
      <c r="AF34" s="18">
        <v>0.03</v>
      </c>
      <c r="AG34" s="18">
        <v>0.03</v>
      </c>
      <c r="AH34" s="18">
        <v>0.03</v>
      </c>
      <c r="AI34" s="18">
        <v>0.03</v>
      </c>
      <c r="AJ34" s="18">
        <v>0.03</v>
      </c>
      <c r="AK34" s="18">
        <v>0.03</v>
      </c>
      <c r="AL34" s="18">
        <v>0.03</v>
      </c>
      <c r="AM34" s="18">
        <v>0.03</v>
      </c>
      <c r="AN34" s="18">
        <v>0.03</v>
      </c>
      <c r="AO34" s="18">
        <v>0.03</v>
      </c>
      <c r="AP34" s="18">
        <v>0.03</v>
      </c>
      <c r="AQ34" s="18">
        <v>0.03</v>
      </c>
      <c r="AR34" s="18">
        <v>0.03</v>
      </c>
      <c r="AS34" s="18">
        <v>0.03</v>
      </c>
      <c r="AT34" s="18">
        <v>0.03</v>
      </c>
      <c r="AU34" s="18">
        <v>0.03</v>
      </c>
      <c r="AV34" s="18">
        <v>0.03</v>
      </c>
      <c r="AW34" s="18">
        <v>0.03</v>
      </c>
      <c r="AX34" s="18">
        <v>0.03</v>
      </c>
      <c r="AY34" s="18">
        <v>0.03</v>
      </c>
      <c r="AZ34" s="18">
        <v>0.03</v>
      </c>
      <c r="BA34" s="18">
        <v>0.03</v>
      </c>
      <c r="BB34" s="18">
        <v>0.03</v>
      </c>
      <c r="BC34" s="18">
        <v>0.03</v>
      </c>
      <c r="BD34" s="18">
        <v>0.03</v>
      </c>
      <c r="BE34" s="17" t="s">
        <v>520</v>
      </c>
    </row>
    <row r="35" spans="1:58" hidden="1">
      <c r="A35" s="45">
        <f t="shared" si="0"/>
        <v>0</v>
      </c>
      <c r="B35" s="45" t="e">
        <f>INDEX(#REF!,MATCH('BNL_RPS Targets (%)'!C35,#REF!,0))</f>
        <v>#REF!</v>
      </c>
      <c r="C35" s="37" t="s">
        <v>520</v>
      </c>
      <c r="D35" s="40"/>
      <c r="E35" s="19" t="s">
        <v>2501</v>
      </c>
      <c r="F35" s="18">
        <v>0</v>
      </c>
      <c r="G35" s="18">
        <v>0</v>
      </c>
      <c r="H35" s="18">
        <v>0</v>
      </c>
      <c r="I35" s="18">
        <v>0</v>
      </c>
      <c r="J35" s="18">
        <v>0</v>
      </c>
      <c r="K35" s="18">
        <v>0</v>
      </c>
      <c r="L35" s="18">
        <v>0</v>
      </c>
      <c r="M35" s="18">
        <v>0</v>
      </c>
      <c r="N35" s="18">
        <v>0</v>
      </c>
      <c r="O35" s="18">
        <v>0</v>
      </c>
      <c r="P35" s="18">
        <v>0</v>
      </c>
      <c r="Q35" s="18">
        <v>0</v>
      </c>
      <c r="R35" s="18">
        <v>0</v>
      </c>
      <c r="S35" s="18">
        <v>0</v>
      </c>
      <c r="T35" s="18">
        <v>0</v>
      </c>
      <c r="U35" s="18">
        <v>0</v>
      </c>
      <c r="V35" s="18">
        <v>0</v>
      </c>
      <c r="W35" s="18">
        <v>0</v>
      </c>
      <c r="X35" s="18">
        <v>0</v>
      </c>
      <c r="Y35" s="18">
        <v>0</v>
      </c>
      <c r="Z35" s="18">
        <v>0.01</v>
      </c>
      <c r="AA35" s="18">
        <v>0.01</v>
      </c>
      <c r="AB35" s="18">
        <v>0.01</v>
      </c>
      <c r="AC35" s="18">
        <v>0.01</v>
      </c>
      <c r="AD35" s="18">
        <v>0.01</v>
      </c>
      <c r="AE35" s="18">
        <v>0.01</v>
      </c>
      <c r="AF35" s="18">
        <v>0.01</v>
      </c>
      <c r="AG35" s="18">
        <v>0.01</v>
      </c>
      <c r="AH35" s="18">
        <v>0.01</v>
      </c>
      <c r="AI35" s="18">
        <v>0.01</v>
      </c>
      <c r="AJ35" s="18">
        <v>0.01</v>
      </c>
      <c r="AK35" s="18">
        <v>0.01</v>
      </c>
      <c r="AL35" s="18">
        <v>0.01</v>
      </c>
      <c r="AM35" s="18">
        <v>0.01</v>
      </c>
      <c r="AN35" s="18">
        <v>0.01</v>
      </c>
      <c r="AO35" s="18">
        <v>0.01</v>
      </c>
      <c r="AP35" s="18">
        <v>0.01</v>
      </c>
      <c r="AQ35" s="18">
        <v>0.01</v>
      </c>
      <c r="AR35" s="18">
        <v>0.01</v>
      </c>
      <c r="AS35" s="18">
        <v>0.01</v>
      </c>
      <c r="AT35" s="18">
        <v>0.01</v>
      </c>
      <c r="AU35" s="18">
        <v>0.01</v>
      </c>
      <c r="AV35" s="18">
        <v>0.01</v>
      </c>
      <c r="AW35" s="18">
        <v>0.01</v>
      </c>
      <c r="AX35" s="18">
        <v>0.01</v>
      </c>
      <c r="AY35" s="18">
        <v>0.01</v>
      </c>
      <c r="AZ35" s="18">
        <v>0.01</v>
      </c>
      <c r="BA35" s="18">
        <v>0.01</v>
      </c>
      <c r="BB35" s="18">
        <v>0.01</v>
      </c>
      <c r="BC35" s="18">
        <v>0.01</v>
      </c>
      <c r="BD35" s="18">
        <v>0.01</v>
      </c>
      <c r="BE35" s="17" t="s">
        <v>520</v>
      </c>
    </row>
    <row r="36" spans="1:58" hidden="1">
      <c r="A36" s="45">
        <f t="shared" si="0"/>
        <v>0</v>
      </c>
      <c r="B36" s="45" t="e">
        <f>INDEX(#REF!,MATCH('BNL_RPS Targets (%)'!C36,#REF!,0))</f>
        <v>#REF!</v>
      </c>
      <c r="C36" s="37" t="s">
        <v>520</v>
      </c>
      <c r="D36" s="39"/>
      <c r="E36" s="19" t="s">
        <v>2502</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7.4999999999999997E-3</v>
      </c>
      <c r="AA36" s="18">
        <v>7.4999999999999997E-3</v>
      </c>
      <c r="AB36" s="18">
        <v>7.4999999999999997E-3</v>
      </c>
      <c r="AC36" s="18">
        <v>7.4999999999999997E-3</v>
      </c>
      <c r="AD36" s="18">
        <v>7.4999999999999997E-3</v>
      </c>
      <c r="AE36" s="18">
        <v>7.4999999999999997E-3</v>
      </c>
      <c r="AF36" s="18">
        <v>7.4999999999999997E-3</v>
      </c>
      <c r="AG36" s="18">
        <v>7.4999999999999997E-3</v>
      </c>
      <c r="AH36" s="18">
        <v>7.4999999999999997E-3</v>
      </c>
      <c r="AI36" s="18">
        <v>7.4999999999999997E-3</v>
      </c>
      <c r="AJ36" s="18">
        <v>7.4999999999999997E-3</v>
      </c>
      <c r="AK36" s="18">
        <v>7.4999999999999997E-3</v>
      </c>
      <c r="AL36" s="18">
        <v>7.4999999999999997E-3</v>
      </c>
      <c r="AM36" s="18">
        <v>7.4999999999999997E-3</v>
      </c>
      <c r="AN36" s="18">
        <v>7.4999999999999997E-3</v>
      </c>
      <c r="AO36" s="18">
        <v>7.4999999999999997E-3</v>
      </c>
      <c r="AP36" s="18">
        <v>7.4999999999999997E-3</v>
      </c>
      <c r="AQ36" s="18">
        <v>7.4999999999999997E-3</v>
      </c>
      <c r="AR36" s="18">
        <v>7.4999999999999997E-3</v>
      </c>
      <c r="AS36" s="18">
        <v>7.4999999999999997E-3</v>
      </c>
      <c r="AT36" s="18">
        <v>7.4999999999999997E-3</v>
      </c>
      <c r="AU36" s="18">
        <v>7.4999999999999997E-3</v>
      </c>
      <c r="AV36" s="18">
        <v>7.4999999999999997E-3</v>
      </c>
      <c r="AW36" s="18">
        <v>7.4999999999999997E-3</v>
      </c>
      <c r="AX36" s="18">
        <v>7.4999999999999997E-3</v>
      </c>
      <c r="AY36" s="18">
        <v>7.4999999999999997E-3</v>
      </c>
      <c r="AZ36" s="18">
        <v>7.4999999999999997E-3</v>
      </c>
      <c r="BA36" s="18">
        <v>7.4999999999999997E-3</v>
      </c>
      <c r="BB36" s="18">
        <v>7.4999999999999997E-3</v>
      </c>
      <c r="BC36" s="18">
        <v>7.4999999999999997E-3</v>
      </c>
      <c r="BD36" s="18">
        <v>7.4999999999999997E-3</v>
      </c>
      <c r="BE36" s="17" t="s">
        <v>520</v>
      </c>
    </row>
    <row r="37" spans="1:58">
      <c r="A37" s="45">
        <f t="shared" si="0"/>
        <v>1</v>
      </c>
      <c r="B37" s="45" t="e">
        <f>INDEX(#REF!,MATCH('BNL_RPS Targets (%)'!C37,#REF!,0))</f>
        <v>#REF!</v>
      </c>
      <c r="C37" s="37" t="s">
        <v>554</v>
      </c>
      <c r="D37" s="38" t="s">
        <v>2503</v>
      </c>
      <c r="E37" s="19" t="s">
        <v>2491</v>
      </c>
      <c r="F37" s="18">
        <v>0</v>
      </c>
      <c r="G37" s="18">
        <v>6.25E-2</v>
      </c>
      <c r="H37" s="18">
        <v>6.5000000000000002E-2</v>
      </c>
      <c r="I37" s="18">
        <v>7.0000000000000007E-2</v>
      </c>
      <c r="J37" s="18">
        <v>0.04</v>
      </c>
      <c r="K37" s="18">
        <v>4.4999999999999998E-2</v>
      </c>
      <c r="L37" s="18">
        <v>0.05</v>
      </c>
      <c r="M37" s="18">
        <v>6.5000000000000002E-2</v>
      </c>
      <c r="N37" s="18">
        <v>0.08</v>
      </c>
      <c r="O37" s="18">
        <v>0.09</v>
      </c>
      <c r="P37" s="18">
        <v>0.1</v>
      </c>
      <c r="Q37" s="18">
        <v>0.11</v>
      </c>
      <c r="R37" s="18">
        <v>0.12</v>
      </c>
      <c r="S37" s="18">
        <v>0.13</v>
      </c>
      <c r="T37" s="18">
        <v>0.14000000000000001</v>
      </c>
      <c r="U37" s="18">
        <v>0.155</v>
      </c>
      <c r="V37" s="18">
        <v>0.17</v>
      </c>
      <c r="W37" s="18">
        <v>0.185</v>
      </c>
      <c r="X37" s="18">
        <v>0.21000000000000002</v>
      </c>
      <c r="Y37" s="18">
        <v>0.23500000000000001</v>
      </c>
      <c r="Z37" s="18">
        <v>0.25</v>
      </c>
      <c r="AA37" s="18">
        <v>0.26500000000000001</v>
      </c>
      <c r="AB37" s="18">
        <v>0.27999999999999997</v>
      </c>
      <c r="AC37" s="18">
        <v>0.3</v>
      </c>
      <c r="AD37" s="18">
        <v>0.32</v>
      </c>
      <c r="AE37" s="18">
        <v>0.34</v>
      </c>
      <c r="AF37" s="18">
        <v>0.36000000000000004</v>
      </c>
      <c r="AG37" s="18">
        <v>0.38000000000000006</v>
      </c>
      <c r="AH37" s="18">
        <v>0.40000000000000008</v>
      </c>
      <c r="AI37" s="18">
        <v>0.4200000000000001</v>
      </c>
      <c r="AJ37" s="18">
        <v>0.44000000000000011</v>
      </c>
      <c r="AK37" s="18">
        <v>0.44000000000000011</v>
      </c>
      <c r="AL37" s="18">
        <v>0.44000000000000011</v>
      </c>
      <c r="AM37" s="18">
        <v>0.44000000000000011</v>
      </c>
      <c r="AN37" s="18">
        <v>0.44000000000000011</v>
      </c>
      <c r="AO37" s="18">
        <v>0.44000000000000011</v>
      </c>
      <c r="AP37" s="18">
        <v>0.44000000000000011</v>
      </c>
      <c r="AQ37" s="18">
        <v>0.44000000000000011</v>
      </c>
      <c r="AR37" s="18">
        <v>0.44000000000000011</v>
      </c>
      <c r="AS37" s="18">
        <v>0.44000000000000011</v>
      </c>
      <c r="AT37" s="18">
        <v>0.44000000000000011</v>
      </c>
      <c r="AU37" s="18">
        <v>0.44000000000000011</v>
      </c>
      <c r="AV37" s="18">
        <v>0.44000000000000011</v>
      </c>
      <c r="AW37" s="18">
        <v>0.44000000000000011</v>
      </c>
      <c r="AX37" s="18">
        <v>0.44000000000000011</v>
      </c>
      <c r="AY37" s="18">
        <v>0.44000000000000011</v>
      </c>
      <c r="AZ37" s="18">
        <v>0.44000000000000011</v>
      </c>
      <c r="BA37" s="18">
        <v>0.44000000000000011</v>
      </c>
      <c r="BB37" s="18">
        <v>0.44000000000000011</v>
      </c>
      <c r="BC37" s="18">
        <v>0.44000000000000011</v>
      </c>
      <c r="BD37" s="18">
        <v>0.44000000000000011</v>
      </c>
      <c r="BE37" s="17" t="s">
        <v>554</v>
      </c>
      <c r="BF37" s="15" t="s">
        <v>2491</v>
      </c>
    </row>
    <row r="38" spans="1:58" hidden="1">
      <c r="A38" s="45">
        <f t="shared" si="0"/>
        <v>0</v>
      </c>
      <c r="B38" s="45" t="e">
        <f>INDEX(#REF!,MATCH('BNL_RPS Targets (%)'!C38,#REF!,0))</f>
        <v>#REF!</v>
      </c>
      <c r="C38" s="37" t="s">
        <v>554</v>
      </c>
      <c r="D38" s="40"/>
      <c r="E38" s="19" t="s">
        <v>2504</v>
      </c>
      <c r="F38" s="18">
        <v>0</v>
      </c>
      <c r="G38" s="18">
        <v>7.4999999999999997E-3</v>
      </c>
      <c r="H38" s="18">
        <v>0.01</v>
      </c>
      <c r="I38" s="18">
        <v>1.4999999999999999E-2</v>
      </c>
      <c r="J38" s="18">
        <v>0.01</v>
      </c>
      <c r="K38" s="18">
        <v>1.4999999999999999E-2</v>
      </c>
      <c r="L38" s="18">
        <v>0.02</v>
      </c>
      <c r="M38" s="18">
        <v>3.5000000000000003E-2</v>
      </c>
      <c r="N38" s="18">
        <v>0.05</v>
      </c>
      <c r="O38" s="18">
        <v>0.06</v>
      </c>
      <c r="P38" s="18">
        <v>7.0000000000000007E-2</v>
      </c>
      <c r="Q38" s="18">
        <v>0.08</v>
      </c>
      <c r="R38" s="18">
        <v>0.09</v>
      </c>
      <c r="S38" s="18">
        <v>0.1</v>
      </c>
      <c r="T38" s="18">
        <v>0.11</v>
      </c>
      <c r="U38" s="18">
        <v>0.125</v>
      </c>
      <c r="V38" s="18">
        <v>0.14000000000000001</v>
      </c>
      <c r="W38" s="18">
        <v>0.155</v>
      </c>
      <c r="X38" s="18">
        <v>0.17</v>
      </c>
      <c r="Y38" s="18">
        <v>0.19500000000000001</v>
      </c>
      <c r="Z38" s="18">
        <v>0.21</v>
      </c>
      <c r="AA38" s="18">
        <v>0.22500000000000001</v>
      </c>
      <c r="AB38" s="18">
        <v>0.24</v>
      </c>
      <c r="AC38" s="18">
        <v>0.26</v>
      </c>
      <c r="AD38" s="18">
        <v>0.28000000000000003</v>
      </c>
      <c r="AE38" s="18">
        <v>0.30000000000000004</v>
      </c>
      <c r="AF38" s="18">
        <v>0.32000000000000006</v>
      </c>
      <c r="AG38" s="18">
        <v>0.34000000000000008</v>
      </c>
      <c r="AH38" s="18">
        <v>0.3600000000000001</v>
      </c>
      <c r="AI38" s="18">
        <v>0.38000000000000012</v>
      </c>
      <c r="AJ38" s="18">
        <v>0.40000000000000013</v>
      </c>
      <c r="AK38" s="18">
        <v>0.40000000000000013</v>
      </c>
      <c r="AL38" s="18">
        <v>0.40000000000000013</v>
      </c>
      <c r="AM38" s="18">
        <v>0.40000000000000013</v>
      </c>
      <c r="AN38" s="18">
        <v>0.40000000000000013</v>
      </c>
      <c r="AO38" s="18">
        <v>0.40000000000000013</v>
      </c>
      <c r="AP38" s="18">
        <v>0.40000000000000013</v>
      </c>
      <c r="AQ38" s="18">
        <v>0.40000000000000013</v>
      </c>
      <c r="AR38" s="18">
        <v>0.40000000000000013</v>
      </c>
      <c r="AS38" s="18">
        <v>0.40000000000000013</v>
      </c>
      <c r="AT38" s="18">
        <v>0.40000000000000013</v>
      </c>
      <c r="AU38" s="18">
        <v>0.40000000000000013</v>
      </c>
      <c r="AV38" s="18">
        <v>0.40000000000000013</v>
      </c>
      <c r="AW38" s="18">
        <v>0.40000000000000013</v>
      </c>
      <c r="AX38" s="18">
        <v>0.40000000000000013</v>
      </c>
      <c r="AY38" s="18">
        <v>0.40000000000000013</v>
      </c>
      <c r="AZ38" s="18">
        <v>0.40000000000000013</v>
      </c>
      <c r="BA38" s="18">
        <v>0.40000000000000013</v>
      </c>
      <c r="BB38" s="18">
        <v>0.40000000000000013</v>
      </c>
      <c r="BC38" s="18">
        <v>0.40000000000000013</v>
      </c>
      <c r="BD38" s="18">
        <v>0.40000000000000013</v>
      </c>
      <c r="BE38" s="17" t="s">
        <v>554</v>
      </c>
      <c r="BF38" s="15" t="s">
        <v>2505</v>
      </c>
    </row>
    <row r="39" spans="1:58" hidden="1">
      <c r="A39" s="45">
        <f t="shared" si="0"/>
        <v>0</v>
      </c>
      <c r="B39" s="45" t="e">
        <f>INDEX(#REF!,MATCH('BNL_RPS Targets (%)'!C39,#REF!,0))</f>
        <v>#REF!</v>
      </c>
      <c r="C39" s="37" t="s">
        <v>554</v>
      </c>
      <c r="D39" s="39"/>
      <c r="E39" s="19" t="s">
        <v>2506</v>
      </c>
      <c r="F39" s="18">
        <v>0</v>
      </c>
      <c r="G39" s="18">
        <v>5.5E-2</v>
      </c>
      <c r="H39" s="18">
        <v>5.5E-2</v>
      </c>
      <c r="I39" s="18">
        <v>5.5E-2</v>
      </c>
      <c r="J39" s="18">
        <v>0.03</v>
      </c>
      <c r="K39" s="18">
        <v>0.03</v>
      </c>
      <c r="L39" s="18">
        <v>0.03</v>
      </c>
      <c r="M39" s="18">
        <v>0.03</v>
      </c>
      <c r="N39" s="18">
        <v>0.03</v>
      </c>
      <c r="O39" s="18">
        <v>0.03</v>
      </c>
      <c r="P39" s="18">
        <v>0.03</v>
      </c>
      <c r="Q39" s="18">
        <v>0.03</v>
      </c>
      <c r="R39" s="18">
        <v>0.03</v>
      </c>
      <c r="S39" s="18">
        <v>0.03</v>
      </c>
      <c r="T39" s="18">
        <v>0.03</v>
      </c>
      <c r="U39" s="18">
        <v>0.03</v>
      </c>
      <c r="V39" s="18">
        <v>0.03</v>
      </c>
      <c r="W39" s="18">
        <v>0.03</v>
      </c>
      <c r="X39" s="18">
        <v>0.04</v>
      </c>
      <c r="Y39" s="18">
        <v>0.04</v>
      </c>
      <c r="Z39" s="18">
        <v>0.04</v>
      </c>
      <c r="AA39" s="18">
        <v>0.04</v>
      </c>
      <c r="AB39" s="18">
        <v>0.04</v>
      </c>
      <c r="AC39" s="18">
        <v>0.04</v>
      </c>
      <c r="AD39" s="18">
        <v>0.04</v>
      </c>
      <c r="AE39" s="18">
        <v>0.04</v>
      </c>
      <c r="AF39" s="18">
        <v>0.04</v>
      </c>
      <c r="AG39" s="18">
        <v>0.04</v>
      </c>
      <c r="AH39" s="18">
        <v>0.04</v>
      </c>
      <c r="AI39" s="18">
        <v>0.04</v>
      </c>
      <c r="AJ39" s="18">
        <v>0.04</v>
      </c>
      <c r="AK39" s="18">
        <v>0.04</v>
      </c>
      <c r="AL39" s="18">
        <v>0.04</v>
      </c>
      <c r="AM39" s="18">
        <v>0.04</v>
      </c>
      <c r="AN39" s="18">
        <v>0.04</v>
      </c>
      <c r="AO39" s="18">
        <v>0.04</v>
      </c>
      <c r="AP39" s="18">
        <v>0.04</v>
      </c>
      <c r="AQ39" s="18">
        <v>0.04</v>
      </c>
      <c r="AR39" s="18">
        <v>0.04</v>
      </c>
      <c r="AS39" s="18">
        <v>0.04</v>
      </c>
      <c r="AT39" s="18">
        <v>0.04</v>
      </c>
      <c r="AU39" s="18">
        <v>0.04</v>
      </c>
      <c r="AV39" s="18">
        <v>0.04</v>
      </c>
      <c r="AW39" s="18">
        <v>0.04</v>
      </c>
      <c r="AX39" s="18">
        <v>0.04</v>
      </c>
      <c r="AY39" s="18">
        <v>0.04</v>
      </c>
      <c r="AZ39" s="18">
        <v>0.04</v>
      </c>
      <c r="BA39" s="18">
        <v>0.04</v>
      </c>
      <c r="BB39" s="18">
        <v>0.04</v>
      </c>
      <c r="BC39" s="18">
        <v>0.04</v>
      </c>
      <c r="BD39" s="18">
        <v>0.04</v>
      </c>
      <c r="BE39" s="17" t="s">
        <v>554</v>
      </c>
      <c r="BF39" s="15" t="s">
        <v>2507</v>
      </c>
    </row>
    <row r="40" spans="1:58">
      <c r="A40" s="45">
        <f t="shared" si="0"/>
        <v>1</v>
      </c>
      <c r="B40" s="45" t="e">
        <f>INDEX(#REF!,MATCH('BNL_RPS Targets (%)'!C40,#REF!,0))</f>
        <v>#REF!</v>
      </c>
      <c r="C40" s="37" t="s">
        <v>560</v>
      </c>
      <c r="D40" s="38" t="s">
        <v>2503</v>
      </c>
      <c r="E40" s="19" t="s">
        <v>2491</v>
      </c>
      <c r="F40" s="18">
        <v>0</v>
      </c>
      <c r="G40" s="18">
        <v>0</v>
      </c>
      <c r="H40" s="18">
        <v>0</v>
      </c>
      <c r="I40" s="18">
        <v>0</v>
      </c>
      <c r="J40" s="18">
        <v>0</v>
      </c>
      <c r="K40" s="18">
        <v>0</v>
      </c>
      <c r="L40" s="18">
        <v>0</v>
      </c>
      <c r="M40" s="18">
        <v>0.04</v>
      </c>
      <c r="N40" s="18">
        <v>4.4999999999999998E-2</v>
      </c>
      <c r="O40" s="18">
        <v>0.05</v>
      </c>
      <c r="P40" s="18">
        <v>5.5E-2</v>
      </c>
      <c r="Q40" s="18">
        <v>6.5000000000000002E-2</v>
      </c>
      <c r="R40" s="18">
        <v>7.5000000000000011E-2</v>
      </c>
      <c r="S40" s="18">
        <v>0.09</v>
      </c>
      <c r="T40" s="18">
        <v>0.10500000000000001</v>
      </c>
      <c r="U40" s="18">
        <v>0.12</v>
      </c>
      <c r="V40" s="18">
        <v>0.13500000000000001</v>
      </c>
      <c r="W40" s="18">
        <v>0.15000000000000002</v>
      </c>
      <c r="X40" s="18">
        <v>0.16500000000000001</v>
      </c>
      <c r="Y40" s="18">
        <v>0.18</v>
      </c>
      <c r="Z40" s="18">
        <v>0.2</v>
      </c>
      <c r="AA40" s="18">
        <v>0.26250000000000001</v>
      </c>
      <c r="AB40" s="18">
        <v>0.32500000000000001</v>
      </c>
      <c r="AC40" s="18">
        <v>0.38750000000000001</v>
      </c>
      <c r="AD40" s="18">
        <v>0.44999999999999996</v>
      </c>
      <c r="AE40" s="18">
        <v>0.52</v>
      </c>
      <c r="AF40" s="18">
        <v>0.59</v>
      </c>
      <c r="AG40" s="18">
        <v>0.66</v>
      </c>
      <c r="AH40" s="18">
        <v>0.73</v>
      </c>
      <c r="AI40" s="18">
        <v>0.8</v>
      </c>
      <c r="AJ40" s="18">
        <v>0.87</v>
      </c>
      <c r="AK40" s="18">
        <v>0.94</v>
      </c>
      <c r="AL40" s="18">
        <v>1</v>
      </c>
      <c r="AM40" s="18">
        <v>1</v>
      </c>
      <c r="AN40" s="18">
        <v>1</v>
      </c>
      <c r="AO40" s="18">
        <v>1</v>
      </c>
      <c r="AP40" s="18">
        <v>1</v>
      </c>
      <c r="AQ40" s="18">
        <v>1</v>
      </c>
      <c r="AR40" s="18">
        <v>1</v>
      </c>
      <c r="AS40" s="18">
        <v>1</v>
      </c>
      <c r="AT40" s="18">
        <v>1</v>
      </c>
      <c r="AU40" s="18">
        <v>1</v>
      </c>
      <c r="AV40" s="18">
        <v>1</v>
      </c>
      <c r="AW40" s="18">
        <v>1</v>
      </c>
      <c r="AX40" s="18">
        <v>1</v>
      </c>
      <c r="AY40" s="18">
        <v>1</v>
      </c>
      <c r="AZ40" s="18">
        <v>1</v>
      </c>
      <c r="BA40" s="18">
        <v>1</v>
      </c>
      <c r="BB40" s="18">
        <v>1</v>
      </c>
      <c r="BC40" s="18">
        <v>1</v>
      </c>
      <c r="BD40" s="18">
        <v>1</v>
      </c>
      <c r="BE40" s="17" t="s">
        <v>560</v>
      </c>
      <c r="BF40" s="15" t="s">
        <v>2491</v>
      </c>
    </row>
    <row r="41" spans="1:58" hidden="1">
      <c r="A41" s="45">
        <f t="shared" si="0"/>
        <v>0</v>
      </c>
      <c r="B41" s="45" t="e">
        <f>INDEX(#REF!,MATCH('BNL_RPS Targets (%)'!C41,#REF!,0))</f>
        <v>#REF!</v>
      </c>
      <c r="C41" s="37" t="s">
        <v>560</v>
      </c>
      <c r="D41" s="40"/>
      <c r="E41" s="22" t="s">
        <v>2508</v>
      </c>
      <c r="F41" s="18">
        <v>0</v>
      </c>
      <c r="G41" s="18">
        <v>0</v>
      </c>
      <c r="H41" s="18">
        <v>0</v>
      </c>
      <c r="I41" s="18">
        <v>0</v>
      </c>
      <c r="J41" s="18">
        <v>0</v>
      </c>
      <c r="K41" s="18">
        <v>0</v>
      </c>
      <c r="L41" s="18">
        <v>0</v>
      </c>
      <c r="M41" s="18">
        <v>5.0000000000000001E-4</v>
      </c>
      <c r="N41" s="18">
        <v>1.1000000000000001E-3</v>
      </c>
      <c r="O41" s="18">
        <v>1.9E-3</v>
      </c>
      <c r="P41" s="18">
        <v>2.8E-3</v>
      </c>
      <c r="Q41" s="18">
        <v>4.0000000000000001E-3</v>
      </c>
      <c r="R41" s="18">
        <v>5.0000000000000001E-3</v>
      </c>
      <c r="S41" s="18">
        <v>5.0000000000000001E-3</v>
      </c>
      <c r="T41" s="18">
        <v>6.0000000000000001E-3</v>
      </c>
      <c r="U41" s="18">
        <v>7.0000000000000001E-3</v>
      </c>
      <c r="V41" s="18">
        <v>8.3000000000000001E-3</v>
      </c>
      <c r="W41" s="18">
        <v>9.7999999999999997E-3</v>
      </c>
      <c r="X41" s="18">
        <v>1.15E-2</v>
      </c>
      <c r="Y41" s="18">
        <v>1.8499999999999999E-2</v>
      </c>
      <c r="Z41" s="18">
        <v>2.1749999999999999E-2</v>
      </c>
      <c r="AA41" s="18">
        <v>2.5000000000000001E-2</v>
      </c>
      <c r="AB41" s="18">
        <v>2.5999999999999999E-2</v>
      </c>
      <c r="AC41" s="18">
        <v>2.8500000000000001E-2</v>
      </c>
      <c r="AD41" s="18">
        <v>3.15E-2</v>
      </c>
      <c r="AE41" s="18">
        <v>3.4500000000000003E-2</v>
      </c>
      <c r="AF41" s="18">
        <v>3.7499999999999999E-2</v>
      </c>
      <c r="AG41" s="18">
        <v>4.1000000000000002E-2</v>
      </c>
      <c r="AH41" s="18">
        <v>4.4999999999999998E-2</v>
      </c>
      <c r="AI41" s="18">
        <v>4.7500000000000001E-2</v>
      </c>
      <c r="AJ41" s="18">
        <v>0.05</v>
      </c>
      <c r="AK41" s="18">
        <v>5.2499999999999998E-2</v>
      </c>
      <c r="AL41" s="18">
        <v>5.5E-2</v>
      </c>
      <c r="AM41" s="18">
        <v>0.06</v>
      </c>
      <c r="AN41" s="18">
        <v>6.5000000000000002E-2</v>
      </c>
      <c r="AO41" s="18">
        <v>7.0000000000000007E-2</v>
      </c>
      <c r="AP41" s="18">
        <v>7.4999999999999997E-2</v>
      </c>
      <c r="AQ41" s="18">
        <v>0.08</v>
      </c>
      <c r="AR41" s="18">
        <v>8.5000000000000006E-2</v>
      </c>
      <c r="AS41" s="18">
        <v>0.09</v>
      </c>
      <c r="AT41" s="18">
        <v>9.5000000000000001E-2</v>
      </c>
      <c r="AU41" s="18">
        <v>0.1</v>
      </c>
      <c r="AV41" s="18">
        <v>0.1</v>
      </c>
      <c r="AW41" s="18">
        <v>0.1</v>
      </c>
      <c r="AX41" s="18">
        <v>0.1</v>
      </c>
      <c r="AY41" s="18">
        <v>0.1</v>
      </c>
      <c r="AZ41" s="18">
        <v>0.1</v>
      </c>
      <c r="BA41" s="18">
        <v>0.1</v>
      </c>
      <c r="BB41" s="18">
        <v>0.1</v>
      </c>
      <c r="BC41" s="18">
        <v>0.1</v>
      </c>
      <c r="BD41" s="18">
        <v>0.1</v>
      </c>
      <c r="BE41" s="17" t="s">
        <v>560</v>
      </c>
      <c r="BF41" s="15" t="s">
        <v>2493</v>
      </c>
    </row>
    <row r="42" spans="1:58" hidden="1">
      <c r="A42" s="45">
        <f t="shared" si="0"/>
        <v>0</v>
      </c>
      <c r="B42" s="45" t="e">
        <f>INDEX(#REF!,MATCH('BNL_RPS Targets (%)'!C42,#REF!,0))</f>
        <v>#REF!</v>
      </c>
      <c r="C42" s="37" t="s">
        <v>560</v>
      </c>
      <c r="D42" s="40"/>
      <c r="E42" s="22" t="s">
        <v>2509</v>
      </c>
      <c r="F42" s="18">
        <v>0</v>
      </c>
      <c r="G42" s="18">
        <v>0</v>
      </c>
      <c r="H42" s="18">
        <v>0</v>
      </c>
      <c r="I42" s="18">
        <v>0</v>
      </c>
      <c r="J42" s="18">
        <v>0</v>
      </c>
      <c r="K42" s="18">
        <v>0</v>
      </c>
      <c r="L42" s="18">
        <v>0</v>
      </c>
      <c r="M42" s="18">
        <v>1.4499999999999999E-2</v>
      </c>
      <c r="N42" s="18">
        <v>1.89E-2</v>
      </c>
      <c r="O42" s="18">
        <v>2.3100000000000002E-2</v>
      </c>
      <c r="P42" s="18">
        <v>2.7199999999999998E-2</v>
      </c>
      <c r="Q42" s="18">
        <v>3.6000000000000004E-2</v>
      </c>
      <c r="R42" s="18">
        <v>4.5000000000000005E-2</v>
      </c>
      <c r="S42" s="18">
        <v>6.0000000000000005E-2</v>
      </c>
      <c r="T42" s="18">
        <v>7.3999999999999996E-2</v>
      </c>
      <c r="U42" s="18">
        <v>8.7999999999999995E-2</v>
      </c>
      <c r="V42" s="18">
        <v>0.1067</v>
      </c>
      <c r="W42" s="18">
        <v>0.12520000000000001</v>
      </c>
      <c r="X42" s="18">
        <v>0.14349999999999999</v>
      </c>
      <c r="Y42" s="18">
        <v>0.1565</v>
      </c>
      <c r="Z42" s="18">
        <v>0.17825000000000002</v>
      </c>
      <c r="AA42" s="18">
        <v>0.23750000000000002</v>
      </c>
      <c r="AB42" s="18">
        <v>0.29899999999999999</v>
      </c>
      <c r="AC42" s="18">
        <v>0.35899999999999999</v>
      </c>
      <c r="AD42" s="18">
        <v>0.41849999999999998</v>
      </c>
      <c r="AE42" s="18">
        <v>0.48550000000000004</v>
      </c>
      <c r="AF42" s="18">
        <v>0.55249999999999999</v>
      </c>
      <c r="AG42" s="18">
        <v>0.61899999999999999</v>
      </c>
      <c r="AH42" s="18">
        <v>0.68499999999999994</v>
      </c>
      <c r="AI42" s="18">
        <v>0.75250000000000006</v>
      </c>
      <c r="AJ42" s="18">
        <v>0.82</v>
      </c>
      <c r="AK42" s="18">
        <v>0.88749999999999996</v>
      </c>
      <c r="AL42" s="18">
        <v>0.94499999999999995</v>
      </c>
      <c r="AM42" s="18">
        <v>0.94</v>
      </c>
      <c r="AN42" s="18">
        <v>0.93500000000000005</v>
      </c>
      <c r="AO42" s="18">
        <v>0.92999999999999994</v>
      </c>
      <c r="AP42" s="18">
        <v>0.92500000000000004</v>
      </c>
      <c r="AQ42" s="18">
        <v>0.92</v>
      </c>
      <c r="AR42" s="18">
        <v>0.91500000000000004</v>
      </c>
      <c r="AS42" s="18">
        <v>0.91</v>
      </c>
      <c r="AT42" s="18">
        <v>0.90500000000000003</v>
      </c>
      <c r="AU42" s="18">
        <v>0.9</v>
      </c>
      <c r="AV42" s="18">
        <v>0.9</v>
      </c>
      <c r="AW42" s="18">
        <v>0.9</v>
      </c>
      <c r="AX42" s="18">
        <v>0.9</v>
      </c>
      <c r="AY42" s="18">
        <v>0.9</v>
      </c>
      <c r="AZ42" s="18">
        <v>0.9</v>
      </c>
      <c r="BA42" s="18">
        <v>0.9</v>
      </c>
      <c r="BB42" s="18">
        <v>0.9</v>
      </c>
      <c r="BC42" s="18">
        <v>0.9</v>
      </c>
      <c r="BD42" s="18">
        <v>0.9</v>
      </c>
      <c r="BE42" s="17" t="s">
        <v>560</v>
      </c>
      <c r="BF42" s="15" t="s">
        <v>2505</v>
      </c>
    </row>
    <row r="43" spans="1:58" hidden="1">
      <c r="A43" s="45">
        <f t="shared" si="0"/>
        <v>0</v>
      </c>
      <c r="B43" s="45" t="e">
        <f>INDEX(#REF!,MATCH('BNL_RPS Targets (%)'!C43,#REF!,0))</f>
        <v>#REF!</v>
      </c>
      <c r="C43" s="37" t="s">
        <v>560</v>
      </c>
      <c r="D43" s="39"/>
      <c r="E43" s="22" t="s">
        <v>2510</v>
      </c>
      <c r="F43" s="18">
        <v>0</v>
      </c>
      <c r="G43" s="18">
        <v>0</v>
      </c>
      <c r="H43" s="18">
        <v>0</v>
      </c>
      <c r="I43" s="18">
        <v>0</v>
      </c>
      <c r="J43" s="18">
        <v>0</v>
      </c>
      <c r="K43" s="18">
        <v>0</v>
      </c>
      <c r="L43" s="18">
        <v>0</v>
      </c>
      <c r="M43" s="18">
        <v>2.5000000000000001E-2</v>
      </c>
      <c r="N43" s="18">
        <v>2.5000000000000001E-2</v>
      </c>
      <c r="O43" s="18">
        <v>2.5000000000000001E-2</v>
      </c>
      <c r="P43" s="18">
        <v>2.5000000000000001E-2</v>
      </c>
      <c r="Q43" s="18">
        <v>2.5000000000000001E-2</v>
      </c>
      <c r="R43" s="18">
        <v>2.5000000000000001E-2</v>
      </c>
      <c r="S43" s="18">
        <v>2.5000000000000001E-2</v>
      </c>
      <c r="T43" s="18">
        <v>2.5000000000000001E-2</v>
      </c>
      <c r="U43" s="18">
        <v>2.5000000000000001E-2</v>
      </c>
      <c r="V43" s="18">
        <v>0.02</v>
      </c>
      <c r="W43" s="18">
        <v>1.4999999999999999E-2</v>
      </c>
      <c r="X43" s="18">
        <v>0.01</v>
      </c>
      <c r="Y43" s="18">
        <v>5.0000000000000001E-3</v>
      </c>
      <c r="Z43" s="18">
        <v>0</v>
      </c>
      <c r="AA43" s="18">
        <v>0</v>
      </c>
      <c r="AB43" s="18">
        <v>0</v>
      </c>
      <c r="AC43" s="18">
        <v>0</v>
      </c>
      <c r="AD43" s="18">
        <v>0</v>
      </c>
      <c r="AE43" s="18">
        <v>0</v>
      </c>
      <c r="AF43" s="18">
        <v>0</v>
      </c>
      <c r="AG43" s="18">
        <v>0</v>
      </c>
      <c r="AH43" s="18">
        <v>0</v>
      </c>
      <c r="AI43" s="18">
        <v>0</v>
      </c>
      <c r="AJ43" s="18">
        <v>0</v>
      </c>
      <c r="AK43" s="18">
        <v>0</v>
      </c>
      <c r="AL43" s="18">
        <v>0</v>
      </c>
      <c r="AM43" s="18">
        <v>0</v>
      </c>
      <c r="AN43" s="18">
        <v>0</v>
      </c>
      <c r="AO43" s="18">
        <v>0</v>
      </c>
      <c r="AP43" s="18">
        <v>0</v>
      </c>
      <c r="AQ43" s="18">
        <v>0</v>
      </c>
      <c r="AR43" s="18">
        <v>0</v>
      </c>
      <c r="AS43" s="18">
        <v>0</v>
      </c>
      <c r="AT43" s="18">
        <v>0</v>
      </c>
      <c r="AU43" s="18">
        <v>0</v>
      </c>
      <c r="AV43" s="18">
        <v>0</v>
      </c>
      <c r="AW43" s="18">
        <v>0</v>
      </c>
      <c r="AX43" s="18">
        <v>0</v>
      </c>
      <c r="AY43" s="18">
        <v>0</v>
      </c>
      <c r="AZ43" s="18">
        <v>0</v>
      </c>
      <c r="BA43" s="18">
        <v>0</v>
      </c>
      <c r="BB43" s="18">
        <v>0</v>
      </c>
      <c r="BC43" s="18">
        <v>0</v>
      </c>
      <c r="BD43" s="18">
        <v>0</v>
      </c>
      <c r="BE43" s="17" t="s">
        <v>560</v>
      </c>
      <c r="BF43" s="15" t="s">
        <v>2507</v>
      </c>
    </row>
    <row r="44" spans="1:58">
      <c r="A44" s="45">
        <f t="shared" si="0"/>
        <v>1</v>
      </c>
      <c r="B44" s="45" t="e">
        <f>INDEX(#REF!,MATCH('BNL_RPS Targets (%)'!C44,#REF!,0))</f>
        <v>#REF!</v>
      </c>
      <c r="C44" s="37" t="s">
        <v>563</v>
      </c>
      <c r="D44" s="38" t="s">
        <v>2503</v>
      </c>
      <c r="E44" s="19" t="s">
        <v>2491</v>
      </c>
      <c r="F44" s="18">
        <v>0</v>
      </c>
      <c r="G44" s="18">
        <v>0</v>
      </c>
      <c r="H44" s="18">
        <v>0</v>
      </c>
      <c r="I44" s="18">
        <v>0</v>
      </c>
      <c r="J44" s="18">
        <v>0</v>
      </c>
      <c r="K44" s="18">
        <v>0</v>
      </c>
      <c r="L44" s="18">
        <v>0</v>
      </c>
      <c r="M44" s="18">
        <v>0</v>
      </c>
      <c r="N44" s="18">
        <v>0</v>
      </c>
      <c r="O44" s="18">
        <v>0</v>
      </c>
      <c r="P44" s="18">
        <v>0</v>
      </c>
      <c r="Q44" s="18">
        <v>0</v>
      </c>
      <c r="R44" s="18">
        <v>0</v>
      </c>
      <c r="S44" s="18">
        <v>0</v>
      </c>
      <c r="T44" s="18">
        <v>0.1</v>
      </c>
      <c r="U44" s="18">
        <v>0.115</v>
      </c>
      <c r="V44" s="18">
        <v>0.13</v>
      </c>
      <c r="W44" s="18">
        <v>0.14499999999999999</v>
      </c>
      <c r="X44" s="18">
        <v>0.16</v>
      </c>
      <c r="Y44" s="18">
        <v>0.17499999999999999</v>
      </c>
      <c r="Z44" s="18">
        <v>0.19</v>
      </c>
      <c r="AA44" s="18">
        <v>0.2</v>
      </c>
      <c r="AB44" s="18">
        <v>0.21</v>
      </c>
      <c r="AC44" s="18">
        <v>0.22</v>
      </c>
      <c r="AD44" s="18">
        <v>0.23</v>
      </c>
      <c r="AE44" s="18">
        <v>0.24</v>
      </c>
      <c r="AF44" s="18">
        <v>0.25</v>
      </c>
      <c r="AG44" s="18">
        <v>0.25</v>
      </c>
      <c r="AH44" s="18">
        <v>0.25</v>
      </c>
      <c r="AI44" s="18">
        <v>0.25</v>
      </c>
      <c r="AJ44" s="18">
        <v>0.25</v>
      </c>
      <c r="AK44" s="18">
        <v>0.25</v>
      </c>
      <c r="AL44" s="18">
        <v>0.25</v>
      </c>
      <c r="AM44" s="18">
        <v>0.25</v>
      </c>
      <c r="AN44" s="18">
        <v>0.25</v>
      </c>
      <c r="AO44" s="18">
        <v>0.25</v>
      </c>
      <c r="AP44" s="18">
        <v>0.25</v>
      </c>
      <c r="AQ44" s="18">
        <v>0.25</v>
      </c>
      <c r="AR44" s="18">
        <v>0.25</v>
      </c>
      <c r="AS44" s="18">
        <v>0.25</v>
      </c>
      <c r="AT44" s="18">
        <v>0.25</v>
      </c>
      <c r="AU44" s="18">
        <v>0.25</v>
      </c>
      <c r="AV44" s="18">
        <v>0.25</v>
      </c>
      <c r="AW44" s="18">
        <v>0.25</v>
      </c>
      <c r="AX44" s="18">
        <v>0.25</v>
      </c>
      <c r="AY44" s="18">
        <v>0.25</v>
      </c>
      <c r="AZ44" s="18">
        <v>0.25</v>
      </c>
      <c r="BA44" s="18">
        <v>0.25</v>
      </c>
      <c r="BB44" s="18">
        <v>0.25</v>
      </c>
      <c r="BC44" s="18">
        <v>0.25</v>
      </c>
      <c r="BD44" s="18">
        <v>0.25</v>
      </c>
      <c r="BE44" s="17" t="s">
        <v>563</v>
      </c>
      <c r="BF44" s="15" t="s">
        <v>2491</v>
      </c>
    </row>
    <row r="45" spans="1:58" hidden="1">
      <c r="A45" s="45">
        <f t="shared" si="0"/>
        <v>0</v>
      </c>
      <c r="B45" s="45" t="e">
        <f>INDEX(#REF!,MATCH('BNL_RPS Targets (%)'!C45,#REF!,0))</f>
        <v>#REF!</v>
      </c>
      <c r="C45" s="37" t="s">
        <v>563</v>
      </c>
      <c r="D45" s="40"/>
      <c r="E45" s="22" t="s">
        <v>2508</v>
      </c>
      <c r="F45" s="18">
        <v>0</v>
      </c>
      <c r="G45" s="18">
        <v>0</v>
      </c>
      <c r="H45" s="18">
        <v>0</v>
      </c>
      <c r="I45" s="18">
        <v>0</v>
      </c>
      <c r="J45" s="18">
        <v>0</v>
      </c>
      <c r="K45" s="18">
        <v>0</v>
      </c>
      <c r="L45" s="18">
        <v>0</v>
      </c>
      <c r="M45" s="18">
        <v>0</v>
      </c>
      <c r="N45" s="18">
        <v>0</v>
      </c>
      <c r="O45" s="18">
        <v>1.1E-4</v>
      </c>
      <c r="P45" s="18">
        <v>1.3999999999999999E-4</v>
      </c>
      <c r="Q45" s="18">
        <v>1.8000000000000001E-4</v>
      </c>
      <c r="R45" s="18">
        <v>2E-3</v>
      </c>
      <c r="S45" s="18">
        <v>4.0000000000000001E-3</v>
      </c>
      <c r="T45" s="18">
        <v>6.0000000000000001E-3</v>
      </c>
      <c r="U45" s="18">
        <v>8.0000000000000002E-3</v>
      </c>
      <c r="V45" s="18">
        <v>0.01</v>
      </c>
      <c r="W45" s="18">
        <v>1.2500000000000001E-2</v>
      </c>
      <c r="X45" s="18">
        <v>1.4999999999999999E-2</v>
      </c>
      <c r="Y45" s="18">
        <v>1.7500000000000002E-2</v>
      </c>
      <c r="Z45" s="18">
        <v>0.02</v>
      </c>
      <c r="AA45" s="18">
        <v>2.2499999999999999E-2</v>
      </c>
      <c r="AB45" s="18">
        <v>2.5000000000000001E-2</v>
      </c>
      <c r="AC45" s="18">
        <v>2.75E-2</v>
      </c>
      <c r="AD45" s="18">
        <v>0.03</v>
      </c>
      <c r="AE45" s="18">
        <v>3.2500000000000001E-2</v>
      </c>
      <c r="AF45" s="18">
        <v>3.5000000000000003E-2</v>
      </c>
      <c r="AG45" s="18">
        <v>3.5000000000000003E-2</v>
      </c>
      <c r="AH45" s="18">
        <v>3.5000000000000003E-2</v>
      </c>
      <c r="AI45" s="18">
        <v>3.5000000000000003E-2</v>
      </c>
      <c r="AJ45" s="18">
        <v>3.5000000000000003E-2</v>
      </c>
      <c r="AK45" s="18">
        <v>3.5000000000000003E-2</v>
      </c>
      <c r="AL45" s="18">
        <v>3.5000000000000003E-2</v>
      </c>
      <c r="AM45" s="18">
        <v>3.5000000000000003E-2</v>
      </c>
      <c r="AN45" s="18">
        <v>3.5000000000000003E-2</v>
      </c>
      <c r="AO45" s="18">
        <v>3.5000000000000003E-2</v>
      </c>
      <c r="AP45" s="18">
        <v>3.5000000000000003E-2</v>
      </c>
      <c r="AQ45" s="18">
        <v>3.5000000000000003E-2</v>
      </c>
      <c r="AR45" s="18">
        <v>3.5000000000000003E-2</v>
      </c>
      <c r="AS45" s="18">
        <v>3.5000000000000003E-2</v>
      </c>
      <c r="AT45" s="18">
        <v>3.5000000000000003E-2</v>
      </c>
      <c r="AU45" s="18">
        <v>3.5000000000000003E-2</v>
      </c>
      <c r="AV45" s="18">
        <v>3.5000000000000003E-2</v>
      </c>
      <c r="AW45" s="18">
        <v>3.5000000000000003E-2</v>
      </c>
      <c r="AX45" s="18">
        <v>3.5000000000000003E-2</v>
      </c>
      <c r="AY45" s="18">
        <v>3.5000000000000003E-2</v>
      </c>
      <c r="AZ45" s="18">
        <v>3.5000000000000003E-2</v>
      </c>
      <c r="BA45" s="18">
        <v>3.5000000000000003E-2</v>
      </c>
      <c r="BB45" s="18">
        <v>3.5000000000000003E-2</v>
      </c>
      <c r="BC45" s="18">
        <v>3.5000000000000003E-2</v>
      </c>
      <c r="BD45" s="18">
        <v>3.5000000000000003E-2</v>
      </c>
      <c r="BE45" s="17" t="s">
        <v>563</v>
      </c>
      <c r="BF45" s="15" t="s">
        <v>2493</v>
      </c>
    </row>
    <row r="46" spans="1:58" hidden="1">
      <c r="A46" s="45">
        <f t="shared" si="0"/>
        <v>0</v>
      </c>
      <c r="B46" s="45" t="e">
        <f>INDEX(#REF!,MATCH('BNL_RPS Targets (%)'!C46,#REF!,0))</f>
        <v>#REF!</v>
      </c>
      <c r="C46" s="37" t="s">
        <v>563</v>
      </c>
      <c r="D46" s="40"/>
      <c r="E46" s="22" t="s">
        <v>2511</v>
      </c>
      <c r="F46" s="18">
        <v>0</v>
      </c>
      <c r="G46" s="18">
        <v>0</v>
      </c>
      <c r="H46" s="18">
        <v>0</v>
      </c>
      <c r="I46" s="18">
        <v>0</v>
      </c>
      <c r="J46" s="18">
        <v>0</v>
      </c>
      <c r="K46" s="18">
        <v>0</v>
      </c>
      <c r="L46" s="18">
        <v>0</v>
      </c>
      <c r="M46" s="18">
        <v>0</v>
      </c>
      <c r="N46" s="18">
        <v>0</v>
      </c>
      <c r="O46" s="18">
        <v>0</v>
      </c>
      <c r="P46" s="18">
        <v>0</v>
      </c>
      <c r="Q46" s="18">
        <v>0</v>
      </c>
      <c r="R46" s="18">
        <v>0</v>
      </c>
      <c r="S46" s="18">
        <v>0</v>
      </c>
      <c r="T46" s="18">
        <v>8.4000000000000005E-2</v>
      </c>
      <c r="U46" s="18">
        <v>9.7000000000000017E-2</v>
      </c>
      <c r="V46" s="18">
        <v>0.11000000000000001</v>
      </c>
      <c r="W46" s="18">
        <v>0.12249999999999998</v>
      </c>
      <c r="X46" s="18">
        <v>0.13500000000000001</v>
      </c>
      <c r="Y46" s="18">
        <v>0.14749999999999996</v>
      </c>
      <c r="Z46" s="18">
        <v>0.17</v>
      </c>
      <c r="AA46" s="18">
        <v>0.17750000000000002</v>
      </c>
      <c r="AB46" s="18">
        <v>0.185</v>
      </c>
      <c r="AC46" s="18">
        <v>0.1925</v>
      </c>
      <c r="AD46" s="18">
        <v>0.2</v>
      </c>
      <c r="AE46" s="18">
        <v>0.20749999999999999</v>
      </c>
      <c r="AF46" s="18">
        <v>0.215</v>
      </c>
      <c r="AG46" s="18">
        <v>0.215</v>
      </c>
      <c r="AH46" s="18">
        <v>0.215</v>
      </c>
      <c r="AI46" s="18">
        <v>0.215</v>
      </c>
      <c r="AJ46" s="18">
        <v>0.215</v>
      </c>
      <c r="AK46" s="18">
        <v>0.215</v>
      </c>
      <c r="AL46" s="18">
        <v>0.215</v>
      </c>
      <c r="AM46" s="18">
        <v>0.215</v>
      </c>
      <c r="AN46" s="18">
        <v>0.215</v>
      </c>
      <c r="AO46" s="18">
        <v>0.215</v>
      </c>
      <c r="AP46" s="18">
        <v>0.215</v>
      </c>
      <c r="AQ46" s="18">
        <v>0.215</v>
      </c>
      <c r="AR46" s="18">
        <v>0.215</v>
      </c>
      <c r="AS46" s="18">
        <v>0.215</v>
      </c>
      <c r="AT46" s="18">
        <v>0.215</v>
      </c>
      <c r="AU46" s="18">
        <v>0.215</v>
      </c>
      <c r="AV46" s="18">
        <v>0.215</v>
      </c>
      <c r="AW46" s="18">
        <v>0.215</v>
      </c>
      <c r="AX46" s="18">
        <v>0.215</v>
      </c>
      <c r="AY46" s="18">
        <v>0.215</v>
      </c>
      <c r="AZ46" s="18">
        <v>0.215</v>
      </c>
      <c r="BA46" s="18">
        <v>0.215</v>
      </c>
      <c r="BB46" s="18">
        <v>0.215</v>
      </c>
      <c r="BC46" s="18">
        <v>0.215</v>
      </c>
      <c r="BD46" s="18">
        <v>0.215</v>
      </c>
      <c r="BE46" s="17" t="s">
        <v>563</v>
      </c>
      <c r="BF46" s="15" t="s">
        <v>2505</v>
      </c>
    </row>
    <row r="47" spans="1:58" hidden="1">
      <c r="A47" s="45">
        <f t="shared" si="0"/>
        <v>0</v>
      </c>
      <c r="B47" s="45" t="e">
        <f>INDEX(#REF!,MATCH('BNL_RPS Targets (%)'!C47,#REF!,0))</f>
        <v>#REF!</v>
      </c>
      <c r="C47" s="37" t="s">
        <v>563</v>
      </c>
      <c r="D47" s="39"/>
      <c r="E47" s="22" t="s">
        <v>2512</v>
      </c>
      <c r="F47" s="18">
        <v>0</v>
      </c>
      <c r="G47" s="18">
        <v>0</v>
      </c>
      <c r="H47" s="18">
        <v>0</v>
      </c>
      <c r="I47" s="18">
        <v>0</v>
      </c>
      <c r="J47" s="18">
        <v>0</v>
      </c>
      <c r="K47" s="18">
        <v>0</v>
      </c>
      <c r="L47" s="18">
        <v>0</v>
      </c>
      <c r="M47" s="18">
        <v>0</v>
      </c>
      <c r="N47" s="18">
        <v>0.01</v>
      </c>
      <c r="O47" s="18">
        <v>0.01</v>
      </c>
      <c r="P47" s="18">
        <v>0.01</v>
      </c>
      <c r="Q47" s="18">
        <v>0.01</v>
      </c>
      <c r="R47" s="18">
        <v>0.01</v>
      </c>
      <c r="S47" s="18">
        <v>0.01</v>
      </c>
      <c r="T47" s="18">
        <v>0.01</v>
      </c>
      <c r="U47" s="18">
        <v>0.01</v>
      </c>
      <c r="V47" s="18">
        <v>0.01</v>
      </c>
      <c r="W47" s="18">
        <v>0.01</v>
      </c>
      <c r="X47" s="18">
        <v>0.01</v>
      </c>
      <c r="Y47" s="18">
        <v>0.01</v>
      </c>
      <c r="Z47" s="18">
        <v>0</v>
      </c>
      <c r="AA47" s="18">
        <v>0</v>
      </c>
      <c r="AB47" s="18">
        <v>0</v>
      </c>
      <c r="AC47" s="18">
        <v>0</v>
      </c>
      <c r="AD47" s="18">
        <v>0</v>
      </c>
      <c r="AE47" s="18">
        <v>0</v>
      </c>
      <c r="AF47" s="18">
        <v>0</v>
      </c>
      <c r="AG47" s="18">
        <v>0</v>
      </c>
      <c r="AH47" s="18">
        <v>0</v>
      </c>
      <c r="AI47" s="18">
        <v>0</v>
      </c>
      <c r="AJ47" s="18">
        <v>0</v>
      </c>
      <c r="AK47" s="18">
        <v>0</v>
      </c>
      <c r="AL47" s="18">
        <v>0</v>
      </c>
      <c r="AM47" s="18">
        <v>0</v>
      </c>
      <c r="AN47" s="18">
        <v>0</v>
      </c>
      <c r="AO47" s="18">
        <v>0</v>
      </c>
      <c r="AP47" s="18">
        <v>0</v>
      </c>
      <c r="AQ47" s="18">
        <v>0</v>
      </c>
      <c r="AR47" s="18">
        <v>0</v>
      </c>
      <c r="AS47" s="18">
        <v>0</v>
      </c>
      <c r="AT47" s="18">
        <v>0</v>
      </c>
      <c r="AU47" s="18">
        <v>0</v>
      </c>
      <c r="AV47" s="18">
        <v>0</v>
      </c>
      <c r="AW47" s="18">
        <v>0</v>
      </c>
      <c r="AX47" s="18">
        <v>0</v>
      </c>
      <c r="AY47" s="18">
        <v>0</v>
      </c>
      <c r="AZ47" s="18">
        <v>0</v>
      </c>
      <c r="BA47" s="18">
        <v>0</v>
      </c>
      <c r="BB47" s="18">
        <v>0</v>
      </c>
      <c r="BC47" s="18">
        <v>0</v>
      </c>
      <c r="BD47" s="18">
        <v>0</v>
      </c>
      <c r="BE47" s="17" t="s">
        <v>563</v>
      </c>
      <c r="BF47" s="15" t="s">
        <v>2507</v>
      </c>
    </row>
    <row r="48" spans="1:58">
      <c r="A48" s="45">
        <f t="shared" si="0"/>
        <v>1</v>
      </c>
      <c r="B48" s="45" t="e">
        <f>INDEX(#REF!,MATCH('BNL_RPS Targets (%)'!C48,#REF!,0))</f>
        <v>#REF!</v>
      </c>
      <c r="C48" s="21" t="s">
        <v>663</v>
      </c>
      <c r="D48" s="20" t="s">
        <v>2503</v>
      </c>
      <c r="E48" s="19" t="s">
        <v>2491</v>
      </c>
      <c r="F48" s="18">
        <v>0</v>
      </c>
      <c r="G48" s="18">
        <v>0</v>
      </c>
      <c r="H48" s="18">
        <v>0</v>
      </c>
      <c r="I48" s="18">
        <v>0</v>
      </c>
      <c r="J48" s="18">
        <v>0</v>
      </c>
      <c r="K48" s="18">
        <v>0.08</v>
      </c>
      <c r="L48" s="18">
        <v>0</v>
      </c>
      <c r="M48" s="18">
        <v>0</v>
      </c>
      <c r="N48" s="18">
        <v>0</v>
      </c>
      <c r="O48" s="18">
        <v>0</v>
      </c>
      <c r="P48" s="18">
        <v>0.1</v>
      </c>
      <c r="Q48" s="18">
        <v>0.1</v>
      </c>
      <c r="R48" s="18">
        <v>0.1</v>
      </c>
      <c r="S48" s="18">
        <v>0.1</v>
      </c>
      <c r="T48" s="18">
        <v>0.1</v>
      </c>
      <c r="U48" s="18">
        <v>0.15</v>
      </c>
      <c r="V48" s="18">
        <v>0.15</v>
      </c>
      <c r="W48" s="18">
        <v>0.15</v>
      </c>
      <c r="X48" s="18">
        <v>0.15</v>
      </c>
      <c r="Y48" s="18">
        <v>0.15</v>
      </c>
      <c r="Z48" s="18">
        <v>0.3</v>
      </c>
      <c r="AA48" s="18">
        <v>0.3</v>
      </c>
      <c r="AB48" s="18">
        <v>0.3</v>
      </c>
      <c r="AC48" s="18">
        <v>0.3</v>
      </c>
      <c r="AD48" s="18">
        <v>0.3</v>
      </c>
      <c r="AE48" s="18">
        <v>0.3</v>
      </c>
      <c r="AF48" s="18">
        <v>0.3</v>
      </c>
      <c r="AG48" s="18">
        <v>0.3</v>
      </c>
      <c r="AH48" s="18">
        <v>0.3</v>
      </c>
      <c r="AI48" s="18">
        <v>0.3</v>
      </c>
      <c r="AJ48" s="18">
        <v>0.4</v>
      </c>
      <c r="AK48" s="18">
        <v>0.4</v>
      </c>
      <c r="AL48" s="18">
        <v>0.4</v>
      </c>
      <c r="AM48" s="18">
        <v>0.4</v>
      </c>
      <c r="AN48" s="18">
        <v>0.4</v>
      </c>
      <c r="AO48" s="18">
        <v>0.4</v>
      </c>
      <c r="AP48" s="18">
        <v>0.4</v>
      </c>
      <c r="AQ48" s="18">
        <v>0.4</v>
      </c>
      <c r="AR48" s="18">
        <v>0.4</v>
      </c>
      <c r="AS48" s="18">
        <v>0.4</v>
      </c>
      <c r="AT48" s="18">
        <v>0.7</v>
      </c>
      <c r="AU48" s="18">
        <v>0.7</v>
      </c>
      <c r="AV48" s="18">
        <v>0.7</v>
      </c>
      <c r="AW48" s="18">
        <v>0.7</v>
      </c>
      <c r="AX48" s="18">
        <v>0.7</v>
      </c>
      <c r="AY48" s="18">
        <v>1</v>
      </c>
      <c r="AZ48" s="18">
        <v>1</v>
      </c>
      <c r="BA48" s="18">
        <v>1</v>
      </c>
      <c r="BB48" s="18">
        <v>1</v>
      </c>
      <c r="BC48" s="18">
        <v>1</v>
      </c>
      <c r="BD48" s="18">
        <v>1</v>
      </c>
      <c r="BE48" s="17" t="s">
        <v>663</v>
      </c>
      <c r="BF48" s="15" t="s">
        <v>2491</v>
      </c>
    </row>
    <row r="49" spans="1:58">
      <c r="A49" s="45">
        <f t="shared" si="0"/>
        <v>1</v>
      </c>
      <c r="B49" s="45" t="e">
        <f>INDEX(#REF!,MATCH('BNL_RPS Targets (%)'!C49,#REF!,0))</f>
        <v>#REF!</v>
      </c>
      <c r="C49" s="21" t="s">
        <v>669</v>
      </c>
      <c r="D49" s="22" t="s">
        <v>2513</v>
      </c>
      <c r="E49" s="19" t="s">
        <v>2491</v>
      </c>
      <c r="F49" s="18">
        <v>1.0000416176886875E-2</v>
      </c>
      <c r="G49" s="18">
        <v>9.9997035246791374E-3</v>
      </c>
      <c r="H49" s="18">
        <v>9.6149298602568444E-3</v>
      </c>
      <c r="I49" s="18">
        <v>9.6224774828171447E-3</v>
      </c>
      <c r="J49" s="18">
        <v>9.8260960382296914E-3</v>
      </c>
      <c r="K49" s="18">
        <v>9.2528336803145966E-3</v>
      </c>
      <c r="L49" s="18">
        <v>9.0790219284468728E-3</v>
      </c>
      <c r="M49" s="18">
        <v>8.7291759870343107E-3</v>
      </c>
      <c r="N49" s="18">
        <v>8.7380653255754986E-3</v>
      </c>
      <c r="O49" s="18">
        <v>9.2105431137800998E-3</v>
      </c>
      <c r="P49" s="18">
        <v>8.7343926988272449E-3</v>
      </c>
      <c r="Q49" s="18">
        <v>8.6766559675109396E-3</v>
      </c>
      <c r="R49" s="18">
        <v>8.6437624106150083E-3</v>
      </c>
      <c r="S49" s="18">
        <v>8.4989879366089288E-3</v>
      </c>
      <c r="T49" s="18">
        <v>8.4023867209566533E-3</v>
      </c>
      <c r="U49" s="18">
        <v>8.3727842054983556E-3</v>
      </c>
      <c r="V49" s="18">
        <v>8.142011881226709E-3</v>
      </c>
      <c r="W49" s="18">
        <v>8.0470209359925875E-3</v>
      </c>
      <c r="X49" s="18">
        <v>7.7077293646848049E-3</v>
      </c>
      <c r="Y49" s="18">
        <v>7.6030434321913863E-3</v>
      </c>
      <c r="Z49" s="18">
        <v>7.7522263135726011E-3</v>
      </c>
      <c r="AA49" s="18">
        <v>7.6788990704348145E-3</v>
      </c>
      <c r="AB49" s="18">
        <v>7.6033104940818582E-3</v>
      </c>
      <c r="AC49" s="18">
        <v>7.554627527247039E-3</v>
      </c>
      <c r="AD49" s="18">
        <v>7.5056853399230504E-3</v>
      </c>
      <c r="AE49" s="18">
        <v>7.4590358214711612E-3</v>
      </c>
      <c r="AF49" s="18">
        <v>7.4113337470845652E-3</v>
      </c>
      <c r="AG49" s="18">
        <v>7.3804202676333057E-3</v>
      </c>
      <c r="AH49" s="18">
        <v>7.3280196989020654E-3</v>
      </c>
      <c r="AI49" s="18">
        <v>7.2829182720953707E-3</v>
      </c>
      <c r="AJ49" s="18">
        <v>7.2402792566460417E-3</v>
      </c>
      <c r="AK49" s="18">
        <v>7.2063461200587639E-3</v>
      </c>
      <c r="AL49" s="18">
        <v>7.1687791614033726E-3</v>
      </c>
      <c r="AM49" s="18">
        <v>7.1321816311373893E-3</v>
      </c>
      <c r="AN49" s="18">
        <v>7.080069196600574E-3</v>
      </c>
      <c r="AO49" s="18">
        <v>7.0353381821137715E-3</v>
      </c>
      <c r="AP49" s="18">
        <v>6.9961166011144786E-3</v>
      </c>
      <c r="AQ49" s="18">
        <v>6.9448410536301734E-3</v>
      </c>
      <c r="AR49" s="18">
        <v>6.8996038589900785E-3</v>
      </c>
      <c r="AS49" s="18">
        <v>6.8505579954828552E-3</v>
      </c>
      <c r="AT49" s="18">
        <v>6.8059573829094234E-3</v>
      </c>
      <c r="AU49" s="18">
        <v>6.7586052608119545E-3</v>
      </c>
      <c r="AV49" s="18">
        <v>6.7108024109981401E-3</v>
      </c>
      <c r="AW49" s="18">
        <v>6.6621081247004157E-3</v>
      </c>
      <c r="AX49" s="18">
        <v>6.610192356738525E-3</v>
      </c>
      <c r="AY49" s="18">
        <v>6.5608432300165069E-3</v>
      </c>
      <c r="AZ49" s="18">
        <v>6.5109868055350014E-3</v>
      </c>
      <c r="BA49" s="18">
        <v>6.4582430202006743E-3</v>
      </c>
      <c r="BB49" s="18">
        <v>6.4084109590603422E-3</v>
      </c>
      <c r="BC49" s="18">
        <v>6.3535221567984418E-3</v>
      </c>
      <c r="BD49" s="18">
        <v>6.3028467785617159E-3</v>
      </c>
      <c r="BE49" s="17" t="s">
        <v>669</v>
      </c>
      <c r="BF49" s="15" t="s">
        <v>2491</v>
      </c>
    </row>
    <row r="50" spans="1:58" ht="12.6" customHeight="1">
      <c r="A50" s="45">
        <f t="shared" si="0"/>
        <v>1</v>
      </c>
      <c r="B50" s="45" t="e">
        <f>INDEX(#REF!,MATCH('BNL_RPS Targets (%)'!C50,#REF!,0))</f>
        <v>#REF!</v>
      </c>
      <c r="C50" s="37" t="s">
        <v>707</v>
      </c>
      <c r="D50" s="38" t="s">
        <v>2514</v>
      </c>
      <c r="E50" s="19" t="s">
        <v>2491</v>
      </c>
      <c r="F50" s="18">
        <v>0</v>
      </c>
      <c r="G50" s="18">
        <v>0</v>
      </c>
      <c r="H50" s="18">
        <v>0</v>
      </c>
      <c r="I50" s="18">
        <v>0</v>
      </c>
      <c r="J50" s="18">
        <v>0</v>
      </c>
      <c r="K50" s="18">
        <v>0</v>
      </c>
      <c r="L50" s="18">
        <v>0</v>
      </c>
      <c r="M50" s="18">
        <v>0</v>
      </c>
      <c r="N50" s="18">
        <v>0</v>
      </c>
      <c r="O50" s="18">
        <v>0.02</v>
      </c>
      <c r="P50" s="18">
        <v>0.04</v>
      </c>
      <c r="Q50" s="18">
        <v>0.05</v>
      </c>
      <c r="R50" s="18">
        <v>0.06</v>
      </c>
      <c r="S50" s="18">
        <v>7.0000000000000007E-2</v>
      </c>
      <c r="T50" s="18">
        <v>0.08</v>
      </c>
      <c r="U50" s="18">
        <v>0.09</v>
      </c>
      <c r="V50" s="18">
        <v>0.1</v>
      </c>
      <c r="W50" s="18">
        <v>0.115</v>
      </c>
      <c r="X50" s="18">
        <v>0.13</v>
      </c>
      <c r="Y50" s="18">
        <v>0.14500000000000002</v>
      </c>
      <c r="Z50" s="18">
        <v>0.16000000000000003</v>
      </c>
      <c r="AA50" s="18">
        <v>0.17499999999999999</v>
      </c>
      <c r="AB50" s="18">
        <v>0.19000000000000006</v>
      </c>
      <c r="AC50" s="18">
        <v>0.20500000000000007</v>
      </c>
      <c r="AD50" s="18">
        <v>0.22000000000000008</v>
      </c>
      <c r="AE50" s="18">
        <v>0.2350000000000001</v>
      </c>
      <c r="AF50" s="18">
        <v>0.25000000000000011</v>
      </c>
      <c r="AG50" s="18">
        <v>0.25000000000000011</v>
      </c>
      <c r="AH50" s="18">
        <v>0.25</v>
      </c>
      <c r="AI50" s="18">
        <v>0.25</v>
      </c>
      <c r="AJ50" s="18">
        <v>0.25</v>
      </c>
      <c r="AK50" s="18">
        <v>0.25</v>
      </c>
      <c r="AL50" s="18">
        <v>0.25</v>
      </c>
      <c r="AM50" s="18">
        <v>0.25</v>
      </c>
      <c r="AN50" s="18">
        <v>0.25</v>
      </c>
      <c r="AO50" s="18">
        <v>0.25</v>
      </c>
      <c r="AP50" s="18">
        <v>0.25</v>
      </c>
      <c r="AQ50" s="18">
        <v>0.25</v>
      </c>
      <c r="AR50" s="18">
        <v>0.25</v>
      </c>
      <c r="AS50" s="18">
        <v>0.25</v>
      </c>
      <c r="AT50" s="18">
        <v>0.25</v>
      </c>
      <c r="AU50" s="18">
        <v>0.25</v>
      </c>
      <c r="AV50" s="18">
        <v>0.25</v>
      </c>
      <c r="AW50" s="18">
        <v>0.25</v>
      </c>
      <c r="AX50" s="18">
        <v>0.25</v>
      </c>
      <c r="AY50" s="18">
        <v>0.25</v>
      </c>
      <c r="AZ50" s="18">
        <v>0.25</v>
      </c>
      <c r="BA50" s="18">
        <v>0.25</v>
      </c>
      <c r="BB50" s="18">
        <v>0.25</v>
      </c>
      <c r="BC50" s="18">
        <v>0.25</v>
      </c>
      <c r="BD50" s="18">
        <v>0.25</v>
      </c>
      <c r="BE50" s="17" t="s">
        <v>707</v>
      </c>
      <c r="BF50" s="15" t="s">
        <v>2491</v>
      </c>
    </row>
    <row r="51" spans="1:58" hidden="1">
      <c r="A51" s="45">
        <f t="shared" si="0"/>
        <v>0</v>
      </c>
      <c r="B51" s="45" t="e">
        <f>INDEX(#REF!,MATCH('BNL_RPS Targets (%)'!C51,#REF!,0))</f>
        <v>#REF!</v>
      </c>
      <c r="C51" s="37" t="s">
        <v>707</v>
      </c>
      <c r="D51" s="40"/>
      <c r="E51" s="22" t="s">
        <v>2515</v>
      </c>
      <c r="F51" s="18">
        <v>0</v>
      </c>
      <c r="G51" s="18">
        <v>0</v>
      </c>
      <c r="H51" s="18">
        <v>0</v>
      </c>
      <c r="I51" s="18">
        <v>0</v>
      </c>
      <c r="J51" s="18">
        <v>0</v>
      </c>
      <c r="K51" s="18">
        <v>0</v>
      </c>
      <c r="L51" s="18">
        <v>0</v>
      </c>
      <c r="M51" s="18">
        <v>0</v>
      </c>
      <c r="N51" s="18">
        <v>0</v>
      </c>
      <c r="O51" s="18">
        <v>0</v>
      </c>
      <c r="P51" s="18">
        <v>0</v>
      </c>
      <c r="Q51" s="18">
        <v>0</v>
      </c>
      <c r="R51" s="18">
        <v>0</v>
      </c>
      <c r="S51" s="18">
        <v>0</v>
      </c>
      <c r="T51" s="18">
        <v>0</v>
      </c>
      <c r="U51" s="18">
        <v>0</v>
      </c>
      <c r="V51" s="18">
        <v>0</v>
      </c>
      <c r="W51" s="18">
        <v>0</v>
      </c>
      <c r="X51" s="18">
        <v>0</v>
      </c>
      <c r="Y51" s="18">
        <v>0</v>
      </c>
      <c r="Z51" s="18">
        <v>0</v>
      </c>
      <c r="AA51" s="18">
        <v>1.5370434772150983E-2</v>
      </c>
      <c r="AB51" s="18">
        <v>1.5031359891256767E-2</v>
      </c>
      <c r="AC51" s="18">
        <v>1.4894438448038439E-2</v>
      </c>
      <c r="AD51" s="18">
        <v>1.4821859235426799E-2</v>
      </c>
      <c r="AE51" s="18">
        <v>1.474931062776769E-2</v>
      </c>
      <c r="AF51" s="18">
        <v>2.2036376897106847E-2</v>
      </c>
      <c r="AG51" s="18">
        <v>2.1934053116125039E-2</v>
      </c>
      <c r="AH51" s="18">
        <v>2.1882682038336917E-2</v>
      </c>
      <c r="AI51" s="18">
        <v>2.1732260389942144E-2</v>
      </c>
      <c r="AJ51" s="18">
        <v>2.1617038676818516E-2</v>
      </c>
      <c r="AK51" s="18">
        <v>2.8672975423591353E-2</v>
      </c>
      <c r="AL51" s="18">
        <v>2.8546499534218388E-2</v>
      </c>
      <c r="AM51" s="18">
        <v>2.8404458205682423E-2</v>
      </c>
      <c r="AN51" s="18">
        <v>2.828098105397021E-2</v>
      </c>
      <c r="AO51" s="18">
        <v>2.807955758256522E-2</v>
      </c>
      <c r="AP51" s="18">
        <v>2.7911320809222085E-2</v>
      </c>
      <c r="AQ51" s="18">
        <v>2.7775754437894741E-2</v>
      </c>
      <c r="AR51" s="18">
        <v>2.7575093756410034E-2</v>
      </c>
      <c r="AS51" s="18">
        <v>2.7412355869404159E-2</v>
      </c>
      <c r="AT51" s="18">
        <v>2.7232155505326705E-2</v>
      </c>
      <c r="AU51" s="18">
        <v>2.7073432683470053E-2</v>
      </c>
      <c r="AV51" s="18">
        <v>2.6906194637492928E-2</v>
      </c>
      <c r="AW51" s="18">
        <v>2.6736294573703891E-2</v>
      </c>
      <c r="AX51" s="18">
        <v>2.6556181266444833E-2</v>
      </c>
      <c r="AY51" s="18">
        <v>2.6361779605431474E-2</v>
      </c>
      <c r="AZ51" s="18">
        <v>2.6176880969186377E-2</v>
      </c>
      <c r="BA51" s="18">
        <v>2.5984992476059621E-2</v>
      </c>
      <c r="BB51" s="18">
        <v>2.5777555330389335E-2</v>
      </c>
      <c r="BC51" s="18">
        <v>2.5585680791645232E-2</v>
      </c>
      <c r="BD51" s="18">
        <v>2.5371332769263313E-2</v>
      </c>
      <c r="BE51" s="17" t="s">
        <v>707</v>
      </c>
    </row>
    <row r="52" spans="1:58" hidden="1">
      <c r="A52" s="45">
        <f t="shared" si="0"/>
        <v>0</v>
      </c>
      <c r="B52" s="45" t="e">
        <f>INDEX(#REF!,MATCH('BNL_RPS Targets (%)'!C52,#REF!,0))</f>
        <v>#REF!</v>
      </c>
      <c r="C52" s="37" t="s">
        <v>707</v>
      </c>
      <c r="D52" s="40"/>
      <c r="E52" s="22" t="s">
        <v>2516</v>
      </c>
      <c r="F52" s="18">
        <v>0</v>
      </c>
      <c r="G52" s="18">
        <v>0</v>
      </c>
      <c r="H52" s="18">
        <v>0</v>
      </c>
      <c r="I52" s="18">
        <v>0</v>
      </c>
      <c r="J52" s="18">
        <v>0</v>
      </c>
      <c r="K52" s="18">
        <v>0</v>
      </c>
      <c r="L52" s="18">
        <v>0</v>
      </c>
      <c r="M52" s="18">
        <v>0</v>
      </c>
      <c r="N52" s="18">
        <v>0</v>
      </c>
      <c r="O52" s="18">
        <v>0</v>
      </c>
      <c r="P52" s="18">
        <v>0</v>
      </c>
      <c r="Q52" s="18">
        <v>0</v>
      </c>
      <c r="R52" s="18">
        <v>0</v>
      </c>
      <c r="S52" s="18">
        <v>0</v>
      </c>
      <c r="T52" s="18">
        <v>0</v>
      </c>
      <c r="U52" s="18">
        <v>0</v>
      </c>
      <c r="V52" s="18">
        <v>0</v>
      </c>
      <c r="W52" s="18">
        <v>0</v>
      </c>
      <c r="X52" s="18">
        <v>0</v>
      </c>
      <c r="Y52" s="18">
        <v>0</v>
      </c>
      <c r="Z52" s="18">
        <v>0</v>
      </c>
      <c r="AA52" s="18">
        <v>1.5370434772150983E-2</v>
      </c>
      <c r="AB52" s="18">
        <v>1.5031359891256767E-2</v>
      </c>
      <c r="AC52" s="18">
        <v>1.4894438448038439E-2</v>
      </c>
      <c r="AD52" s="18">
        <v>1.4821859235426799E-2</v>
      </c>
      <c r="AE52" s="18">
        <v>1.474931062776769E-2</v>
      </c>
      <c r="AF52" s="18">
        <v>2.2036376897106847E-2</v>
      </c>
      <c r="AG52" s="18">
        <v>2.1934053116125039E-2</v>
      </c>
      <c r="AH52" s="18">
        <v>2.1882682038336917E-2</v>
      </c>
      <c r="AI52" s="18">
        <v>2.1732260389942144E-2</v>
      </c>
      <c r="AJ52" s="18">
        <v>2.1617038676818516E-2</v>
      </c>
      <c r="AK52" s="18">
        <v>2.8672975423591353E-2</v>
      </c>
      <c r="AL52" s="18">
        <v>2.8546499534218388E-2</v>
      </c>
      <c r="AM52" s="18">
        <v>2.8404458205682423E-2</v>
      </c>
      <c r="AN52" s="18">
        <v>2.828098105397021E-2</v>
      </c>
      <c r="AO52" s="18">
        <v>2.807955758256522E-2</v>
      </c>
      <c r="AP52" s="18">
        <v>2.7911320809222085E-2</v>
      </c>
      <c r="AQ52" s="18">
        <v>2.7775754437894741E-2</v>
      </c>
      <c r="AR52" s="18">
        <v>2.7575093756410034E-2</v>
      </c>
      <c r="AS52" s="18">
        <v>2.7412355869404159E-2</v>
      </c>
      <c r="AT52" s="18">
        <v>2.7232155505326705E-2</v>
      </c>
      <c r="AU52" s="18">
        <v>2.7073432683470053E-2</v>
      </c>
      <c r="AV52" s="18">
        <v>2.6906194637492928E-2</v>
      </c>
      <c r="AW52" s="18">
        <v>2.6736294573703891E-2</v>
      </c>
      <c r="AX52" s="18">
        <v>2.6556181266444833E-2</v>
      </c>
      <c r="AY52" s="18">
        <v>2.6361779605431474E-2</v>
      </c>
      <c r="AZ52" s="18">
        <v>2.6176880969186377E-2</v>
      </c>
      <c r="BA52" s="18">
        <v>2.5984992476059621E-2</v>
      </c>
      <c r="BB52" s="18">
        <v>2.5777555330389335E-2</v>
      </c>
      <c r="BC52" s="18">
        <v>2.5585680791645232E-2</v>
      </c>
      <c r="BD52" s="18">
        <v>2.5371332769263313E-2</v>
      </c>
      <c r="BE52" s="17" t="s">
        <v>707</v>
      </c>
      <c r="BF52" s="15" t="s">
        <v>2493</v>
      </c>
    </row>
    <row r="53" spans="1:58" hidden="1">
      <c r="A53" s="45">
        <f t="shared" si="0"/>
        <v>0</v>
      </c>
      <c r="B53" s="45" t="e">
        <f>INDEX(#REF!,MATCH('BNL_RPS Targets (%)'!C53,#REF!,0))</f>
        <v>#REF!</v>
      </c>
      <c r="C53" s="37" t="s">
        <v>707</v>
      </c>
      <c r="D53" s="39"/>
      <c r="E53" s="22" t="s">
        <v>2517</v>
      </c>
      <c r="F53" s="18">
        <v>0</v>
      </c>
      <c r="G53" s="18">
        <v>0</v>
      </c>
      <c r="H53" s="18">
        <v>0</v>
      </c>
      <c r="I53" s="18">
        <v>0</v>
      </c>
      <c r="J53" s="18">
        <v>0</v>
      </c>
      <c r="K53" s="18">
        <v>0</v>
      </c>
      <c r="L53" s="18">
        <v>0</v>
      </c>
      <c r="M53" s="18">
        <v>0</v>
      </c>
      <c r="N53" s="18">
        <v>0</v>
      </c>
      <c r="O53" s="18">
        <v>0</v>
      </c>
      <c r="P53" s="18">
        <v>0</v>
      </c>
      <c r="Q53" s="18">
        <v>0</v>
      </c>
      <c r="R53" s="18">
        <v>0</v>
      </c>
      <c r="S53" s="18">
        <v>0</v>
      </c>
      <c r="T53" s="18">
        <v>0</v>
      </c>
      <c r="U53" s="18">
        <v>0</v>
      </c>
      <c r="V53" s="18">
        <v>0</v>
      </c>
      <c r="W53" s="18">
        <v>0</v>
      </c>
      <c r="X53" s="18">
        <v>0</v>
      </c>
      <c r="Y53" s="18">
        <v>0</v>
      </c>
      <c r="Z53" s="18">
        <v>0</v>
      </c>
      <c r="AA53" s="18">
        <v>3.8426086930377456E-3</v>
      </c>
      <c r="AB53" s="18">
        <v>3.7578399728141918E-3</v>
      </c>
      <c r="AC53" s="18">
        <v>3.7236096120096098E-3</v>
      </c>
      <c r="AD53" s="18">
        <v>3.7054648088566998E-3</v>
      </c>
      <c r="AE53" s="18">
        <v>3.6873276569419225E-3</v>
      </c>
      <c r="AF53" s="18">
        <v>5.5090942242767118E-3</v>
      </c>
      <c r="AG53" s="18">
        <v>5.4835132790312597E-3</v>
      </c>
      <c r="AH53" s="18">
        <v>5.4706705095842294E-3</v>
      </c>
      <c r="AI53" s="18">
        <v>5.4330650974855361E-3</v>
      </c>
      <c r="AJ53" s="18">
        <v>5.404259669204629E-3</v>
      </c>
      <c r="AK53" s="18">
        <v>7.1682438558978382E-3</v>
      </c>
      <c r="AL53" s="18">
        <v>7.1366248835545969E-3</v>
      </c>
      <c r="AM53" s="18">
        <v>7.1011145514206057E-3</v>
      </c>
      <c r="AN53" s="18">
        <v>7.0702452634925526E-3</v>
      </c>
      <c r="AO53" s="18">
        <v>7.019889395641305E-3</v>
      </c>
      <c r="AP53" s="18">
        <v>6.9778302023055213E-3</v>
      </c>
      <c r="AQ53" s="18">
        <v>6.9439386094736853E-3</v>
      </c>
      <c r="AR53" s="18">
        <v>6.8937734391025084E-3</v>
      </c>
      <c r="AS53" s="18">
        <v>6.8530889673510398E-3</v>
      </c>
      <c r="AT53" s="18">
        <v>6.8080388763316763E-3</v>
      </c>
      <c r="AU53" s="18">
        <v>6.7683581708675132E-3</v>
      </c>
      <c r="AV53" s="18">
        <v>6.726548659373232E-3</v>
      </c>
      <c r="AW53" s="18">
        <v>6.6840736434259727E-3</v>
      </c>
      <c r="AX53" s="18">
        <v>6.6390453166112083E-3</v>
      </c>
      <c r="AY53" s="18">
        <v>6.5904449013578685E-3</v>
      </c>
      <c r="AZ53" s="18">
        <v>6.5442202422965941E-3</v>
      </c>
      <c r="BA53" s="18">
        <v>6.4962481190149052E-3</v>
      </c>
      <c r="BB53" s="18">
        <v>6.4443888325973336E-3</v>
      </c>
      <c r="BC53" s="18">
        <v>6.3964201979113079E-3</v>
      </c>
      <c r="BD53" s="18">
        <v>6.3428331923158282E-3</v>
      </c>
      <c r="BE53" s="17" t="s">
        <v>707</v>
      </c>
    </row>
    <row r="54" spans="1:58" ht="12.6" customHeight="1">
      <c r="A54" s="45">
        <f t="shared" si="0"/>
        <v>1</v>
      </c>
      <c r="B54" s="45" t="e">
        <f>INDEX(#REF!,MATCH('BNL_RPS Targets (%)'!C54,#REF!,0))</f>
        <v>#REF!</v>
      </c>
      <c r="C54" s="37" t="s">
        <v>865</v>
      </c>
      <c r="D54" s="38" t="s">
        <v>2518</v>
      </c>
      <c r="E54" s="19" t="s">
        <v>2491</v>
      </c>
      <c r="F54" s="18">
        <v>0</v>
      </c>
      <c r="G54" s="18">
        <v>0</v>
      </c>
      <c r="H54" s="18">
        <v>0</v>
      </c>
      <c r="I54" s="18">
        <v>0.01</v>
      </c>
      <c r="J54" s="18">
        <v>1.4999999999999999E-2</v>
      </c>
      <c r="K54" s="18">
        <v>0.02</v>
      </c>
      <c r="L54" s="18">
        <v>2.5000000000000001E-2</v>
      </c>
      <c r="M54" s="18">
        <v>0.03</v>
      </c>
      <c r="N54" s="18">
        <v>3.5000000000000003E-2</v>
      </c>
      <c r="O54" s="18">
        <v>0.111</v>
      </c>
      <c r="P54" s="18">
        <v>0.121</v>
      </c>
      <c r="Q54" s="18">
        <v>0.13100000000000001</v>
      </c>
      <c r="R54" s="18">
        <v>0.14099999999999999</v>
      </c>
      <c r="S54" s="18">
        <v>0.13</v>
      </c>
      <c r="T54" s="18">
        <v>0.14300000000000002</v>
      </c>
      <c r="U54" s="18">
        <v>0.15500000000000003</v>
      </c>
      <c r="V54" s="18">
        <v>0.170319</v>
      </c>
      <c r="W54" s="18">
        <v>0.18090899999999999</v>
      </c>
      <c r="X54" s="18">
        <v>0.19115500000000002</v>
      </c>
      <c r="Y54" s="18">
        <v>0.20183300000000001</v>
      </c>
      <c r="Z54" s="18">
        <v>0.22705600000000004</v>
      </c>
      <c r="AA54" s="18">
        <v>0.247056</v>
      </c>
      <c r="AB54" s="18">
        <v>0.26705599999999996</v>
      </c>
      <c r="AC54" s="18">
        <v>0.28705599999999998</v>
      </c>
      <c r="AD54" s="18">
        <v>0.307056</v>
      </c>
      <c r="AE54" s="18">
        <v>0.32705600000000001</v>
      </c>
      <c r="AF54" s="18">
        <v>0.34705600000000003</v>
      </c>
      <c r="AG54" s="18">
        <v>0.36705600000000005</v>
      </c>
      <c r="AH54" s="18">
        <v>0.38705599999999996</v>
      </c>
      <c r="AI54" s="18">
        <v>0.40705600000000008</v>
      </c>
      <c r="AJ54" s="18">
        <v>0.41705599999999998</v>
      </c>
      <c r="AK54" s="18">
        <v>0.4270560000000001</v>
      </c>
      <c r="AL54" s="18">
        <v>0.43705600000000011</v>
      </c>
      <c r="AM54" s="18">
        <v>0.44705600000000012</v>
      </c>
      <c r="AN54" s="18">
        <v>0.45705600000000013</v>
      </c>
      <c r="AO54" s="18">
        <v>0.46705600000000003</v>
      </c>
      <c r="AP54" s="18">
        <v>0.47705600000000015</v>
      </c>
      <c r="AQ54" s="18">
        <v>0.48705600000000016</v>
      </c>
      <c r="AR54" s="18">
        <v>0.49705600000000016</v>
      </c>
      <c r="AS54" s="18">
        <v>0.50705600000000017</v>
      </c>
      <c r="AT54" s="18">
        <v>0.51705600000000007</v>
      </c>
      <c r="AU54" s="18">
        <v>0.52705600000000008</v>
      </c>
      <c r="AV54" s="18">
        <v>0.53705600000000009</v>
      </c>
      <c r="AW54" s="18">
        <v>0.54705600000000021</v>
      </c>
      <c r="AX54" s="18">
        <v>0.55705600000000022</v>
      </c>
      <c r="AY54" s="18">
        <v>0.56705600000000023</v>
      </c>
      <c r="AZ54" s="18">
        <v>0.57705600000000012</v>
      </c>
      <c r="BA54" s="18">
        <v>0.58705600000000013</v>
      </c>
      <c r="BB54" s="18">
        <v>0.59705600000000014</v>
      </c>
      <c r="BC54" s="18">
        <v>0.60705600000000015</v>
      </c>
      <c r="BD54" s="18">
        <v>0.61705600000000027</v>
      </c>
      <c r="BE54" s="17" t="s">
        <v>865</v>
      </c>
      <c r="BF54" s="15" t="s">
        <v>2491</v>
      </c>
    </row>
    <row r="55" spans="1:58" hidden="1">
      <c r="A55" s="45">
        <f t="shared" si="0"/>
        <v>0</v>
      </c>
      <c r="B55" s="45" t="e">
        <f>INDEX(#REF!,MATCH('BNL_RPS Targets (%)'!C55,#REF!,0))</f>
        <v>#REF!</v>
      </c>
      <c r="C55" s="37" t="s">
        <v>865</v>
      </c>
      <c r="D55" s="40"/>
      <c r="E55" s="22" t="s">
        <v>2519</v>
      </c>
      <c r="F55" s="18">
        <v>0</v>
      </c>
      <c r="G55" s="18">
        <v>0</v>
      </c>
      <c r="H55" s="18">
        <v>0</v>
      </c>
      <c r="I55" s="18">
        <v>0</v>
      </c>
      <c r="J55" s="18">
        <v>0</v>
      </c>
      <c r="K55" s="18">
        <v>0</v>
      </c>
      <c r="L55" s="18">
        <v>0</v>
      </c>
      <c r="M55" s="18">
        <v>0</v>
      </c>
      <c r="N55" s="18">
        <v>0</v>
      </c>
      <c r="O55" s="18">
        <v>0</v>
      </c>
      <c r="P55" s="18">
        <v>6.9827709263613224E-4</v>
      </c>
      <c r="Q55" s="18">
        <v>1.6565590151020157E-3</v>
      </c>
      <c r="R55" s="18">
        <v>1.7027194157070483E-3</v>
      </c>
      <c r="S55" s="18">
        <v>3.9593834031688572E-3</v>
      </c>
      <c r="T55" s="18">
        <v>1.0794287595148354E-2</v>
      </c>
      <c r="U55" s="18">
        <v>2.601820735859103E-2</v>
      </c>
      <c r="V55" s="18">
        <v>2.7329556097220403E-2</v>
      </c>
      <c r="W55" s="18">
        <v>5.0886347403921131E-2</v>
      </c>
      <c r="X55" s="18">
        <v>6.41927242497876E-2</v>
      </c>
      <c r="Y55" s="18">
        <v>6.6579893685600397E-2</v>
      </c>
      <c r="Z55" s="18">
        <v>7.9791566806042227E-2</v>
      </c>
      <c r="AA55" s="18">
        <v>9.1744135238016861E-2</v>
      </c>
      <c r="AB55" s="18">
        <v>0.10423795648948342</v>
      </c>
      <c r="AC55" s="18">
        <v>0.11670955467725097</v>
      </c>
      <c r="AD55" s="18">
        <v>0.12925454269012615</v>
      </c>
      <c r="AE55" s="18">
        <v>0.14205985384009057</v>
      </c>
      <c r="AF55" s="18">
        <v>0.15452612076960454</v>
      </c>
      <c r="AG55" s="18">
        <v>0.1612475404882355</v>
      </c>
      <c r="AH55" s="18">
        <v>0.16081422996304393</v>
      </c>
      <c r="AI55" s="18">
        <v>0.15956179658449407</v>
      </c>
      <c r="AJ55" s="18">
        <v>0.15855419026981815</v>
      </c>
      <c r="AK55" s="18">
        <v>0.15748631040544439</v>
      </c>
      <c r="AL55" s="18">
        <v>0.15656221338026008</v>
      </c>
      <c r="AM55" s="18">
        <v>0.15579621814058733</v>
      </c>
      <c r="AN55" s="18">
        <v>0.15502418010532418</v>
      </c>
      <c r="AO55" s="18">
        <v>0.1538743959982517</v>
      </c>
      <c r="AP55" s="18">
        <v>0.15284917884617452</v>
      </c>
      <c r="AQ55" s="18">
        <v>0.15174285355085707</v>
      </c>
      <c r="AR55" s="18">
        <v>0.15099412165539772</v>
      </c>
      <c r="AS55" s="18">
        <v>0.15018517083159155</v>
      </c>
      <c r="AT55" s="18">
        <v>0.14923861778435071</v>
      </c>
      <c r="AU55" s="18">
        <v>0.14822260528977801</v>
      </c>
      <c r="AV55" s="18">
        <v>0.14722471177141463</v>
      </c>
      <c r="AW55" s="18">
        <v>0.14608659237296312</v>
      </c>
      <c r="AX55" s="18">
        <v>0.14494014184648607</v>
      </c>
      <c r="AY55" s="18">
        <v>0.14378200569151106</v>
      </c>
      <c r="AZ55" s="18">
        <v>0.14256610883348833</v>
      </c>
      <c r="BA55" s="18">
        <v>0.14132659407660722</v>
      </c>
      <c r="BB55" s="18">
        <v>0.13999101517193657</v>
      </c>
      <c r="BC55" s="18">
        <v>0.13862525755392771</v>
      </c>
      <c r="BD55" s="18">
        <v>0.13728983942097411</v>
      </c>
      <c r="BE55" s="17" t="s">
        <v>865</v>
      </c>
      <c r="BF55" s="15" t="s">
        <v>2493</v>
      </c>
    </row>
    <row r="56" spans="1:58" hidden="1">
      <c r="A56" s="45">
        <f t="shared" si="0"/>
        <v>0</v>
      </c>
      <c r="B56" s="45" t="e">
        <f>INDEX(#REF!,MATCH('BNL_RPS Targets (%)'!C56,#REF!,0))</f>
        <v>#REF!</v>
      </c>
      <c r="C56" s="37" t="s">
        <v>865</v>
      </c>
      <c r="D56" s="40"/>
      <c r="E56" s="22" t="s">
        <v>2520</v>
      </c>
      <c r="F56" s="18">
        <v>0</v>
      </c>
      <c r="G56" s="18">
        <v>0</v>
      </c>
      <c r="H56" s="18">
        <v>0</v>
      </c>
      <c r="I56" s="18">
        <v>0.01</v>
      </c>
      <c r="J56" s="18">
        <v>1.4999999999999999E-2</v>
      </c>
      <c r="K56" s="18">
        <v>0.02</v>
      </c>
      <c r="L56" s="18">
        <v>2.5000000000000001E-2</v>
      </c>
      <c r="M56" s="18">
        <v>0.03</v>
      </c>
      <c r="N56" s="18">
        <v>3.5000000000000003E-2</v>
      </c>
      <c r="O56" s="18">
        <v>0.04</v>
      </c>
      <c r="P56" s="18">
        <v>4.9301722907363864E-2</v>
      </c>
      <c r="Q56" s="18">
        <v>5.8343440984897972E-2</v>
      </c>
      <c r="R56" s="18">
        <v>6.8297280584292949E-2</v>
      </c>
      <c r="S56" s="18">
        <v>7.6040616596831145E-2</v>
      </c>
      <c r="T56" s="18">
        <v>7.920571240485165E-2</v>
      </c>
      <c r="U56" s="18">
        <v>7.3981792641408972E-2</v>
      </c>
      <c r="V56" s="18">
        <v>8.2670443902779597E-2</v>
      </c>
      <c r="W56" s="18">
        <v>6.9113652596078851E-2</v>
      </c>
      <c r="X56" s="18">
        <v>6.5807275750212404E-2</v>
      </c>
      <c r="Y56" s="18">
        <v>7.3420106314399616E-2</v>
      </c>
      <c r="Z56" s="18">
        <v>8.020843319395779E-2</v>
      </c>
      <c r="AA56" s="18">
        <v>8.8255864761983133E-2</v>
      </c>
      <c r="AB56" s="18">
        <v>9.5762043510516565E-2</v>
      </c>
      <c r="AC56" s="18">
        <v>0.10329044532274899</v>
      </c>
      <c r="AD56" s="18">
        <v>0.1107454573098738</v>
      </c>
      <c r="AE56" s="18">
        <v>0.11794014615990937</v>
      </c>
      <c r="AF56" s="18">
        <v>0.12547387923039544</v>
      </c>
      <c r="AG56" s="18">
        <v>0.13875245951176449</v>
      </c>
      <c r="AH56" s="18">
        <v>0.15918577003695605</v>
      </c>
      <c r="AI56" s="18">
        <v>0.18043820341550595</v>
      </c>
      <c r="AJ56" s="18">
        <v>0.19144580973018185</v>
      </c>
      <c r="AK56" s="18">
        <v>0.20251368959455571</v>
      </c>
      <c r="AL56" s="18">
        <v>0.21343778661973997</v>
      </c>
      <c r="AM56" s="18">
        <v>0.22420378185941273</v>
      </c>
      <c r="AN56" s="18">
        <v>0.23497581989467589</v>
      </c>
      <c r="AO56" s="18">
        <v>0.24612560400174835</v>
      </c>
      <c r="AP56" s="18">
        <v>0.25715082115382559</v>
      </c>
      <c r="AQ56" s="18">
        <v>0.26825714644914306</v>
      </c>
      <c r="AR56" s="18">
        <v>0.27900587834460239</v>
      </c>
      <c r="AS56" s="18">
        <v>0.28981482916840856</v>
      </c>
      <c r="AT56" s="18">
        <v>0.30076138221564935</v>
      </c>
      <c r="AU56" s="18">
        <v>0.31177739471022209</v>
      </c>
      <c r="AV56" s="18">
        <v>0.32277528822858548</v>
      </c>
      <c r="AW56" s="18">
        <v>0.33391340762703708</v>
      </c>
      <c r="AX56" s="18">
        <v>0.34505985815351414</v>
      </c>
      <c r="AY56" s="18">
        <v>0.35621799430848911</v>
      </c>
      <c r="AZ56" s="18">
        <v>0.36743389116651176</v>
      </c>
      <c r="BA56" s="18">
        <v>0.37867340592339294</v>
      </c>
      <c r="BB56" s="18">
        <v>0.39000898482806357</v>
      </c>
      <c r="BC56" s="18">
        <v>0.40137474244607246</v>
      </c>
      <c r="BD56" s="18">
        <v>0.4127101605790261</v>
      </c>
      <c r="BE56" s="17" t="s">
        <v>865</v>
      </c>
      <c r="BF56" s="15" t="s">
        <v>2505</v>
      </c>
    </row>
    <row r="57" spans="1:58" hidden="1">
      <c r="A57" s="45">
        <f t="shared" si="0"/>
        <v>0</v>
      </c>
      <c r="B57" s="45" t="e">
        <f>INDEX(#REF!,MATCH('BNL_RPS Targets (%)'!C57,#REF!,0))</f>
        <v>#REF!</v>
      </c>
      <c r="C57" s="37" t="s">
        <v>865</v>
      </c>
      <c r="D57" s="40"/>
      <c r="E57" s="22" t="s">
        <v>2521</v>
      </c>
      <c r="F57" s="18">
        <v>0</v>
      </c>
      <c r="G57" s="18">
        <v>0</v>
      </c>
      <c r="H57" s="18">
        <v>0</v>
      </c>
      <c r="I57" s="18">
        <v>0</v>
      </c>
      <c r="J57" s="18">
        <v>0</v>
      </c>
      <c r="K57" s="18">
        <v>0</v>
      </c>
      <c r="L57" s="18">
        <v>0</v>
      </c>
      <c r="M57" s="18">
        <v>0</v>
      </c>
      <c r="N57" s="18">
        <v>0</v>
      </c>
      <c r="O57" s="18">
        <v>3.5999999999999997E-2</v>
      </c>
      <c r="P57" s="18">
        <v>3.5999999999999997E-2</v>
      </c>
      <c r="Q57" s="18">
        <v>3.5999999999999997E-2</v>
      </c>
      <c r="R57" s="18">
        <v>3.5999999999999997E-2</v>
      </c>
      <c r="S57" s="18">
        <v>1.4999999999999999E-2</v>
      </c>
      <c r="T57" s="18">
        <v>1.7999999999999999E-2</v>
      </c>
      <c r="U57" s="18">
        <v>0.02</v>
      </c>
      <c r="V57" s="18">
        <v>2.5319000000000001E-2</v>
      </c>
      <c r="W57" s="18">
        <v>2.5909000000000005E-2</v>
      </c>
      <c r="X57" s="18">
        <v>2.6155000000000001E-2</v>
      </c>
      <c r="Y57" s="18">
        <v>2.6832999999999996E-2</v>
      </c>
      <c r="Z57" s="18">
        <v>3.2056000000000001E-2</v>
      </c>
      <c r="AA57" s="18">
        <v>3.2056000000000001E-2</v>
      </c>
      <c r="AB57" s="18">
        <v>3.2056000000000001E-2</v>
      </c>
      <c r="AC57" s="18">
        <v>3.2056000000000001E-2</v>
      </c>
      <c r="AD57" s="18">
        <v>3.2056000000000001E-2</v>
      </c>
      <c r="AE57" s="18">
        <v>3.2056000000000001E-2</v>
      </c>
      <c r="AF57" s="18">
        <v>3.2056000000000001E-2</v>
      </c>
      <c r="AG57" s="18">
        <v>3.2056000000000001E-2</v>
      </c>
      <c r="AH57" s="18">
        <v>3.2056000000000001E-2</v>
      </c>
      <c r="AI57" s="18">
        <v>3.2056000000000001E-2</v>
      </c>
      <c r="AJ57" s="18">
        <v>3.2056000000000001E-2</v>
      </c>
      <c r="AK57" s="18">
        <v>3.2056000000000001E-2</v>
      </c>
      <c r="AL57" s="18">
        <v>3.2056000000000001E-2</v>
      </c>
      <c r="AM57" s="18">
        <v>3.2056000000000001E-2</v>
      </c>
      <c r="AN57" s="18">
        <v>3.2056000000000001E-2</v>
      </c>
      <c r="AO57" s="18">
        <v>3.2056000000000001E-2</v>
      </c>
      <c r="AP57" s="18">
        <v>3.2056000000000001E-2</v>
      </c>
      <c r="AQ57" s="18">
        <v>3.2056000000000001E-2</v>
      </c>
      <c r="AR57" s="18">
        <v>3.2056000000000001E-2</v>
      </c>
      <c r="AS57" s="18">
        <v>3.2056000000000001E-2</v>
      </c>
      <c r="AT57" s="18">
        <v>3.2056000000000001E-2</v>
      </c>
      <c r="AU57" s="18">
        <v>3.2056000000000001E-2</v>
      </c>
      <c r="AV57" s="18">
        <v>3.2056000000000001E-2</v>
      </c>
      <c r="AW57" s="18">
        <v>3.2056000000000001E-2</v>
      </c>
      <c r="AX57" s="18">
        <v>3.2056000000000001E-2</v>
      </c>
      <c r="AY57" s="18">
        <v>3.2056000000000001E-2</v>
      </c>
      <c r="AZ57" s="18">
        <v>3.2056000000000001E-2</v>
      </c>
      <c r="BA57" s="18">
        <v>3.2056000000000001E-2</v>
      </c>
      <c r="BB57" s="18">
        <v>3.2056000000000001E-2</v>
      </c>
      <c r="BC57" s="18">
        <v>3.2056000000000001E-2</v>
      </c>
      <c r="BD57" s="18">
        <v>3.2056000000000001E-2</v>
      </c>
      <c r="BE57" s="17" t="s">
        <v>865</v>
      </c>
      <c r="BF57" s="15" t="s">
        <v>2507</v>
      </c>
    </row>
    <row r="58" spans="1:58" hidden="1">
      <c r="A58" s="45">
        <f t="shared" si="0"/>
        <v>0</v>
      </c>
      <c r="B58" s="45" t="e">
        <f>INDEX(#REF!,MATCH('BNL_RPS Targets (%)'!C58,#REF!,0))</f>
        <v>#REF!</v>
      </c>
      <c r="C58" s="37" t="s">
        <v>865</v>
      </c>
      <c r="D58" s="39"/>
      <c r="E58" s="22" t="s">
        <v>2522</v>
      </c>
      <c r="F58" s="18">
        <v>0</v>
      </c>
      <c r="G58" s="18">
        <v>0</v>
      </c>
      <c r="H58" s="18">
        <v>0</v>
      </c>
      <c r="I58" s="18">
        <v>0</v>
      </c>
      <c r="J58" s="18">
        <v>0</v>
      </c>
      <c r="K58" s="18">
        <v>0</v>
      </c>
      <c r="L58" s="18">
        <v>0</v>
      </c>
      <c r="M58" s="18">
        <v>0</v>
      </c>
      <c r="N58" s="18">
        <v>0</v>
      </c>
      <c r="O58" s="18">
        <v>3.5000000000000003E-2</v>
      </c>
      <c r="P58" s="18">
        <v>3.5000000000000003E-2</v>
      </c>
      <c r="Q58" s="18">
        <v>3.5000000000000003E-2</v>
      </c>
      <c r="R58" s="18">
        <v>3.5000000000000003E-2</v>
      </c>
      <c r="S58" s="18">
        <v>3.5000000000000003E-2</v>
      </c>
      <c r="T58" s="18">
        <v>3.5000000000000003E-2</v>
      </c>
      <c r="U58" s="18">
        <v>3.5000000000000003E-2</v>
      </c>
      <c r="V58" s="18">
        <v>3.5000000000000003E-2</v>
      </c>
      <c r="W58" s="18">
        <v>3.5000000000000003E-2</v>
      </c>
      <c r="X58" s="18">
        <v>3.5000000000000003E-2</v>
      </c>
      <c r="Y58" s="18">
        <v>3.5000000000000003E-2</v>
      </c>
      <c r="Z58" s="18">
        <v>3.5000000000000003E-2</v>
      </c>
      <c r="AA58" s="18">
        <v>3.5000000000000003E-2</v>
      </c>
      <c r="AB58" s="18">
        <v>3.5000000000000003E-2</v>
      </c>
      <c r="AC58" s="18">
        <v>3.5000000000000003E-2</v>
      </c>
      <c r="AD58" s="18">
        <v>3.5000000000000003E-2</v>
      </c>
      <c r="AE58" s="18">
        <v>3.5000000000000003E-2</v>
      </c>
      <c r="AF58" s="18">
        <v>3.5000000000000003E-2</v>
      </c>
      <c r="AG58" s="18">
        <v>3.5000000000000003E-2</v>
      </c>
      <c r="AH58" s="18">
        <v>3.5000000000000003E-2</v>
      </c>
      <c r="AI58" s="18">
        <v>3.5000000000000003E-2</v>
      </c>
      <c r="AJ58" s="18">
        <v>3.5000000000000003E-2</v>
      </c>
      <c r="AK58" s="18">
        <v>3.5000000000000003E-2</v>
      </c>
      <c r="AL58" s="18">
        <v>3.5000000000000003E-2</v>
      </c>
      <c r="AM58" s="18">
        <v>3.5000000000000003E-2</v>
      </c>
      <c r="AN58" s="18">
        <v>3.5000000000000003E-2</v>
      </c>
      <c r="AO58" s="18">
        <v>3.5000000000000003E-2</v>
      </c>
      <c r="AP58" s="18">
        <v>3.5000000000000003E-2</v>
      </c>
      <c r="AQ58" s="18">
        <v>3.5000000000000003E-2</v>
      </c>
      <c r="AR58" s="18">
        <v>3.5000000000000003E-2</v>
      </c>
      <c r="AS58" s="18">
        <v>3.5000000000000003E-2</v>
      </c>
      <c r="AT58" s="18">
        <v>3.5000000000000003E-2</v>
      </c>
      <c r="AU58" s="18">
        <v>3.5000000000000003E-2</v>
      </c>
      <c r="AV58" s="18">
        <v>3.5000000000000003E-2</v>
      </c>
      <c r="AW58" s="18">
        <v>3.5000000000000003E-2</v>
      </c>
      <c r="AX58" s="18">
        <v>3.5000000000000003E-2</v>
      </c>
      <c r="AY58" s="18">
        <v>3.5000000000000003E-2</v>
      </c>
      <c r="AZ58" s="18">
        <v>3.5000000000000003E-2</v>
      </c>
      <c r="BA58" s="18">
        <v>3.5000000000000003E-2</v>
      </c>
      <c r="BB58" s="18">
        <v>3.5000000000000003E-2</v>
      </c>
      <c r="BC58" s="18">
        <v>3.5000000000000003E-2</v>
      </c>
      <c r="BD58" s="18">
        <v>3.5000000000000003E-2</v>
      </c>
      <c r="BE58" s="17" t="s">
        <v>865</v>
      </c>
      <c r="BF58" s="15" t="s">
        <v>2507</v>
      </c>
    </row>
    <row r="59" spans="1:58" ht="12.6" customHeight="1">
      <c r="A59" s="45">
        <f t="shared" si="0"/>
        <v>1</v>
      </c>
      <c r="B59" s="45" t="e">
        <f>INDEX(#REF!,MATCH('BNL_RPS Targets (%)'!C59,#REF!,0))</f>
        <v>#REF!</v>
      </c>
      <c r="C59" s="37" t="s">
        <v>888</v>
      </c>
      <c r="D59" s="38" t="s">
        <v>2523</v>
      </c>
      <c r="E59" s="19" t="s">
        <v>2491</v>
      </c>
      <c r="F59" s="18">
        <v>0</v>
      </c>
      <c r="G59" s="18">
        <v>0</v>
      </c>
      <c r="H59" s="18">
        <v>0</v>
      </c>
      <c r="I59" s="18">
        <v>0</v>
      </c>
      <c r="J59" s="18">
        <v>0</v>
      </c>
      <c r="K59" s="18">
        <v>0</v>
      </c>
      <c r="L59" s="18">
        <v>3.5000000000000003E-2</v>
      </c>
      <c r="M59" s="18">
        <v>3.5000000000000003E-2</v>
      </c>
      <c r="N59" s="18">
        <v>4.505E-2</v>
      </c>
      <c r="O59" s="18">
        <v>4.5100000000000001E-2</v>
      </c>
      <c r="P59" s="18">
        <v>5.525E-2</v>
      </c>
      <c r="Q59" s="18">
        <v>7.5000000000000011E-2</v>
      </c>
      <c r="R59" s="18">
        <v>0.09</v>
      </c>
      <c r="S59" s="18">
        <v>0.10700000000000001</v>
      </c>
      <c r="T59" s="18">
        <v>0.128</v>
      </c>
      <c r="U59" s="18">
        <v>0.13</v>
      </c>
      <c r="V59" s="18">
        <v>0.152</v>
      </c>
      <c r="W59" s="18">
        <v>0.156</v>
      </c>
      <c r="X59" s="18">
        <v>0.18300000000000002</v>
      </c>
      <c r="Y59" s="18">
        <v>0.23199999999999998</v>
      </c>
      <c r="Z59" s="18">
        <v>0.30500000000000005</v>
      </c>
      <c r="AA59" s="18">
        <v>0.308</v>
      </c>
      <c r="AB59" s="18">
        <v>0.33099999999999996</v>
      </c>
      <c r="AC59" s="18">
        <v>0.35399999999999998</v>
      </c>
      <c r="AD59" s="18">
        <v>0.377</v>
      </c>
      <c r="AE59" s="18">
        <v>0.4</v>
      </c>
      <c r="AF59" s="18">
        <v>0.42499999999999999</v>
      </c>
      <c r="AG59" s="18">
        <v>0.45500000000000002</v>
      </c>
      <c r="AH59" s="18">
        <v>0.47499999999999998</v>
      </c>
      <c r="AI59" s="18">
        <v>0.48499999999999993</v>
      </c>
      <c r="AJ59" s="18">
        <v>0.5</v>
      </c>
      <c r="AK59" s="18">
        <v>0.5</v>
      </c>
      <c r="AL59" s="18">
        <v>0.49999999999999994</v>
      </c>
      <c r="AM59" s="18">
        <v>0.5</v>
      </c>
      <c r="AN59" s="18">
        <v>0.5</v>
      </c>
      <c r="AO59" s="18">
        <v>0.5</v>
      </c>
      <c r="AP59" s="18">
        <v>0.5</v>
      </c>
      <c r="AQ59" s="18">
        <v>0.5</v>
      </c>
      <c r="AR59" s="18">
        <v>0.5</v>
      </c>
      <c r="AS59" s="18">
        <v>0.5</v>
      </c>
      <c r="AT59" s="18">
        <v>0.5</v>
      </c>
      <c r="AU59" s="18">
        <v>0.5</v>
      </c>
      <c r="AV59" s="18">
        <v>0.5</v>
      </c>
      <c r="AW59" s="18">
        <v>0.5</v>
      </c>
      <c r="AX59" s="18">
        <v>0.49999999999999994</v>
      </c>
      <c r="AY59" s="18">
        <v>0.5</v>
      </c>
      <c r="AZ59" s="18">
        <v>0.5</v>
      </c>
      <c r="BA59" s="18">
        <v>0.5</v>
      </c>
      <c r="BB59" s="18">
        <v>0.5</v>
      </c>
      <c r="BC59" s="18">
        <v>0.49999999999999994</v>
      </c>
      <c r="BD59" s="18">
        <v>0.5</v>
      </c>
      <c r="BE59" s="17" t="s">
        <v>888</v>
      </c>
      <c r="BF59" s="15" t="s">
        <v>2491</v>
      </c>
    </row>
    <row r="60" spans="1:58" hidden="1">
      <c r="A60" s="45">
        <f t="shared" si="0"/>
        <v>0</v>
      </c>
      <c r="B60" s="45" t="e">
        <f>INDEX(#REF!,MATCH('BNL_RPS Targets (%)'!C60,#REF!,0))</f>
        <v>#REF!</v>
      </c>
      <c r="C60" s="37" t="s">
        <v>888</v>
      </c>
      <c r="D60" s="40"/>
      <c r="E60" s="22" t="s">
        <v>2508</v>
      </c>
      <c r="F60" s="18">
        <v>0</v>
      </c>
      <c r="G60" s="18">
        <v>0</v>
      </c>
      <c r="H60" s="18">
        <v>0</v>
      </c>
      <c r="I60" s="18">
        <v>0</v>
      </c>
      <c r="J60" s="18">
        <v>0</v>
      </c>
      <c r="K60" s="18">
        <v>0</v>
      </c>
      <c r="L60" s="18">
        <v>0</v>
      </c>
      <c r="M60" s="18">
        <v>0</v>
      </c>
      <c r="N60" s="18">
        <v>5.0000000000000002E-5</v>
      </c>
      <c r="O60" s="18">
        <v>1E-4</v>
      </c>
      <c r="P60" s="18">
        <v>2.5000000000000001E-4</v>
      </c>
      <c r="Q60" s="18">
        <v>5.0000000000000001E-4</v>
      </c>
      <c r="R60" s="18">
        <v>1E-3</v>
      </c>
      <c r="S60" s="18">
        <v>2.5000000000000001E-3</v>
      </c>
      <c r="T60" s="18">
        <v>3.5000000000000001E-3</v>
      </c>
      <c r="U60" s="18">
        <v>5.0000000000000001E-3</v>
      </c>
      <c r="V60" s="18">
        <v>7.0000000000000001E-3</v>
      </c>
      <c r="W60" s="18">
        <v>1.15E-2</v>
      </c>
      <c r="X60" s="18">
        <v>1.4999999999999999E-2</v>
      </c>
      <c r="Y60" s="18">
        <v>5.5E-2</v>
      </c>
      <c r="Z60" s="18">
        <v>0.06</v>
      </c>
      <c r="AA60" s="18">
        <v>7.4999999999999997E-2</v>
      </c>
      <c r="AB60" s="18">
        <v>8.5000000000000006E-2</v>
      </c>
      <c r="AC60" s="18">
        <v>9.5000000000000001E-2</v>
      </c>
      <c r="AD60" s="18">
        <v>0.105</v>
      </c>
      <c r="AE60" s="18">
        <v>0.115</v>
      </c>
      <c r="AF60" s="18">
        <v>0.125</v>
      </c>
      <c r="AG60" s="18">
        <v>0.13500000000000001</v>
      </c>
      <c r="AH60" s="18">
        <v>0.14499999999999999</v>
      </c>
      <c r="AI60" s="18">
        <v>0.14499999999999999</v>
      </c>
      <c r="AJ60" s="18">
        <v>0.14499999999999999</v>
      </c>
      <c r="AK60" s="18">
        <v>0.14499999999999999</v>
      </c>
      <c r="AL60" s="18">
        <v>0.14499999999999999</v>
      </c>
      <c r="AM60" s="18">
        <v>0.14499999999999999</v>
      </c>
      <c r="AN60" s="18">
        <v>0.14499999999999999</v>
      </c>
      <c r="AO60" s="18">
        <v>0.14499999999999999</v>
      </c>
      <c r="AP60" s="18">
        <v>0.14499999999999999</v>
      </c>
      <c r="AQ60" s="18">
        <v>0.14499999999999999</v>
      </c>
      <c r="AR60" s="18">
        <v>0.14499999999999999</v>
      </c>
      <c r="AS60" s="18">
        <v>0.14499999999999999</v>
      </c>
      <c r="AT60" s="18">
        <v>0.14499999999999999</v>
      </c>
      <c r="AU60" s="18">
        <v>0.14499999999999999</v>
      </c>
      <c r="AV60" s="18">
        <v>0.14499999999999999</v>
      </c>
      <c r="AW60" s="18">
        <v>0.14499999999999999</v>
      </c>
      <c r="AX60" s="18">
        <v>0.14499999999999999</v>
      </c>
      <c r="AY60" s="18">
        <v>0.14499999999999999</v>
      </c>
      <c r="AZ60" s="18">
        <v>0.14499999999999999</v>
      </c>
      <c r="BA60" s="18">
        <v>0.14499999999999999</v>
      </c>
      <c r="BB60" s="18">
        <v>0.14499999999999999</v>
      </c>
      <c r="BC60" s="18">
        <v>0.14499999999999999</v>
      </c>
      <c r="BD60" s="18">
        <v>0.14499999999999999</v>
      </c>
      <c r="BE60" s="17" t="s">
        <v>888</v>
      </c>
      <c r="BF60" s="15" t="s">
        <v>2493</v>
      </c>
    </row>
    <row r="61" spans="1:58" hidden="1">
      <c r="A61" s="45">
        <f t="shared" si="0"/>
        <v>0</v>
      </c>
      <c r="B61" s="45" t="e">
        <f>INDEX(#REF!,MATCH('BNL_RPS Targets (%)'!C61,#REF!,0))</f>
        <v>#REF!</v>
      </c>
      <c r="C61" s="37" t="s">
        <v>888</v>
      </c>
      <c r="D61" s="40"/>
      <c r="E61" s="22" t="s">
        <v>2524</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0</v>
      </c>
      <c r="X61" s="18">
        <v>0</v>
      </c>
      <c r="Y61" s="18">
        <v>0</v>
      </c>
      <c r="Z61" s="18">
        <v>0</v>
      </c>
      <c r="AA61" s="18">
        <v>1.4851634526614754E-2</v>
      </c>
      <c r="AB61" s="18">
        <v>1.4787258802328635E-2</v>
      </c>
      <c r="AC61" s="18">
        <v>2.215732733001358E-2</v>
      </c>
      <c r="AD61" s="18">
        <v>2.2169365969885696E-2</v>
      </c>
      <c r="AE61" s="18">
        <v>2.217768433494624E-2</v>
      </c>
      <c r="AF61" s="18">
        <v>4.6297357720364571E-2</v>
      </c>
      <c r="AG61" s="18">
        <v>4.6269282725575074E-2</v>
      </c>
      <c r="AH61" s="18">
        <v>7.012706960091504E-2</v>
      </c>
      <c r="AI61" s="18">
        <v>6.969640387333674E-2</v>
      </c>
      <c r="AJ61" s="18">
        <v>9.3026735015566936E-2</v>
      </c>
      <c r="AK61" s="18">
        <v>9.2615933802397923E-2</v>
      </c>
      <c r="AL61" s="18">
        <v>9.2016402905901268E-2</v>
      </c>
      <c r="AM61" s="18">
        <v>9.155771320913722E-2</v>
      </c>
      <c r="AN61" s="18">
        <v>9.1057766141393159E-2</v>
      </c>
      <c r="AO61" s="18">
        <v>9.0466744854748038E-2</v>
      </c>
      <c r="AP61" s="18">
        <v>8.9865984631525425E-2</v>
      </c>
      <c r="AQ61" s="18">
        <v>8.9209984494735564E-2</v>
      </c>
      <c r="AR61" s="18">
        <v>8.86804849446194E-2</v>
      </c>
      <c r="AS61" s="18">
        <v>8.8144956568443747E-2</v>
      </c>
      <c r="AT61" s="18">
        <v>8.7555369999438387E-2</v>
      </c>
      <c r="AU61" s="18">
        <v>8.697877249155278E-2</v>
      </c>
      <c r="AV61" s="18">
        <v>8.6521143835463166E-2</v>
      </c>
      <c r="AW61" s="18">
        <v>8.5840431133896777E-2</v>
      </c>
      <c r="AX61" s="18">
        <v>8.5240502814710559E-2</v>
      </c>
      <c r="AY61" s="18">
        <v>8.4548363281149855E-2</v>
      </c>
      <c r="AZ61" s="18">
        <v>8.3831140178990529E-2</v>
      </c>
      <c r="BA61" s="18">
        <v>8.3101306551913959E-2</v>
      </c>
      <c r="BB61" s="18">
        <v>8.2345920061854386E-2</v>
      </c>
      <c r="BC61" s="18">
        <v>8.1513325082313001E-2</v>
      </c>
      <c r="BD61" s="18">
        <v>8.0733348078056169E-2</v>
      </c>
      <c r="BE61" s="17" t="s">
        <v>888</v>
      </c>
    </row>
    <row r="62" spans="1:58" hidden="1">
      <c r="A62" s="45">
        <f t="shared" si="0"/>
        <v>0</v>
      </c>
      <c r="B62" s="45" t="e">
        <f>INDEX(#REF!,MATCH('BNL_RPS Targets (%)'!C62,#REF!,0))</f>
        <v>#REF!</v>
      </c>
      <c r="C62" s="37" t="s">
        <v>888</v>
      </c>
      <c r="D62" s="40"/>
      <c r="E62" s="22" t="s">
        <v>2525</v>
      </c>
      <c r="F62" s="18">
        <v>0</v>
      </c>
      <c r="G62" s="18">
        <v>0</v>
      </c>
      <c r="H62" s="18">
        <v>0</v>
      </c>
      <c r="I62" s="18">
        <v>0</v>
      </c>
      <c r="J62" s="18">
        <v>0</v>
      </c>
      <c r="K62" s="18">
        <v>0</v>
      </c>
      <c r="L62" s="18">
        <v>0.01</v>
      </c>
      <c r="M62" s="18">
        <v>0.01</v>
      </c>
      <c r="N62" s="18">
        <v>1.9999999999999997E-2</v>
      </c>
      <c r="O62" s="18">
        <v>0.02</v>
      </c>
      <c r="P62" s="18">
        <v>0.03</v>
      </c>
      <c r="Q62" s="18">
        <v>4.9500000000000002E-2</v>
      </c>
      <c r="R62" s="18">
        <v>6.4000000000000001E-2</v>
      </c>
      <c r="S62" s="18">
        <v>7.9500000000000001E-2</v>
      </c>
      <c r="T62" s="18">
        <v>9.9499999999999991E-2</v>
      </c>
      <c r="U62" s="18">
        <v>9.9999999999999992E-2</v>
      </c>
      <c r="V62" s="18">
        <v>0.12</v>
      </c>
      <c r="W62" s="18">
        <v>0.11950000000000001</v>
      </c>
      <c r="X62" s="18">
        <v>0.14300000000000002</v>
      </c>
      <c r="Y62" s="18">
        <v>0.152</v>
      </c>
      <c r="Z62" s="18">
        <v>0.22000000000000003</v>
      </c>
      <c r="AA62" s="18">
        <v>0.21814836547338523</v>
      </c>
      <c r="AB62" s="18">
        <v>0.23121274119767135</v>
      </c>
      <c r="AC62" s="18">
        <v>0.23684267266998643</v>
      </c>
      <c r="AD62" s="18">
        <v>0.24983063403011432</v>
      </c>
      <c r="AE62" s="18">
        <v>0.26282231566505376</v>
      </c>
      <c r="AF62" s="18">
        <v>0.2537026422796354</v>
      </c>
      <c r="AG62" s="18">
        <v>0.27373071727442494</v>
      </c>
      <c r="AH62" s="18">
        <v>0.25987293039908493</v>
      </c>
      <c r="AI62" s="18">
        <v>0.27030359612666321</v>
      </c>
      <c r="AJ62" s="18">
        <v>0.26197326498443307</v>
      </c>
      <c r="AK62" s="18">
        <v>0.26238406619760207</v>
      </c>
      <c r="AL62" s="18">
        <v>0.26298359709409869</v>
      </c>
      <c r="AM62" s="18">
        <v>0.26344228679086279</v>
      </c>
      <c r="AN62" s="18">
        <v>0.26394223385860682</v>
      </c>
      <c r="AO62" s="18">
        <v>0.26453325514525194</v>
      </c>
      <c r="AP62" s="18">
        <v>0.26513401536847458</v>
      </c>
      <c r="AQ62" s="18">
        <v>0.26579001550526443</v>
      </c>
      <c r="AR62" s="18">
        <v>0.2663195150553806</v>
      </c>
      <c r="AS62" s="18">
        <v>0.26685504343155625</v>
      </c>
      <c r="AT62" s="18">
        <v>0.26744463000056162</v>
      </c>
      <c r="AU62" s="18">
        <v>0.2680212275084472</v>
      </c>
      <c r="AV62" s="18">
        <v>0.26847885616453682</v>
      </c>
      <c r="AW62" s="18">
        <v>0.2691595688661032</v>
      </c>
      <c r="AX62" s="18">
        <v>0.26975949718528941</v>
      </c>
      <c r="AY62" s="18">
        <v>0.27045163671885014</v>
      </c>
      <c r="AZ62" s="18">
        <v>0.27116885982100947</v>
      </c>
      <c r="BA62" s="18">
        <v>0.27189869344808604</v>
      </c>
      <c r="BB62" s="18">
        <v>0.27265407993814561</v>
      </c>
      <c r="BC62" s="18">
        <v>0.27348667491768697</v>
      </c>
      <c r="BD62" s="18">
        <v>0.27426665192194383</v>
      </c>
      <c r="BE62" s="17" t="s">
        <v>888</v>
      </c>
      <c r="BF62" s="15" t="s">
        <v>2505</v>
      </c>
    </row>
    <row r="63" spans="1:58" hidden="1">
      <c r="A63" s="45">
        <f t="shared" si="0"/>
        <v>0</v>
      </c>
      <c r="B63" s="45" t="e">
        <f>INDEX(#REF!,MATCH('BNL_RPS Targets (%)'!C63,#REF!,0))</f>
        <v>#REF!</v>
      </c>
      <c r="C63" s="37" t="s">
        <v>888</v>
      </c>
      <c r="D63" s="39"/>
      <c r="E63" s="22" t="s">
        <v>2510</v>
      </c>
      <c r="F63" s="18">
        <v>0</v>
      </c>
      <c r="G63" s="18">
        <v>0</v>
      </c>
      <c r="H63" s="18">
        <v>0</v>
      </c>
      <c r="I63" s="18">
        <v>0</v>
      </c>
      <c r="J63" s="18">
        <v>0</v>
      </c>
      <c r="K63" s="18">
        <v>0</v>
      </c>
      <c r="L63" s="18">
        <v>2.5000000000000001E-2</v>
      </c>
      <c r="M63" s="18">
        <v>2.5000000000000001E-2</v>
      </c>
      <c r="N63" s="18">
        <v>2.5000000000000001E-2</v>
      </c>
      <c r="O63" s="18">
        <v>2.5000000000000001E-2</v>
      </c>
      <c r="P63" s="18">
        <v>2.5000000000000001E-2</v>
      </c>
      <c r="Q63" s="18">
        <v>2.5000000000000001E-2</v>
      </c>
      <c r="R63" s="18">
        <v>2.5000000000000001E-2</v>
      </c>
      <c r="S63" s="18">
        <v>2.5000000000000001E-2</v>
      </c>
      <c r="T63" s="18">
        <v>2.5000000000000001E-2</v>
      </c>
      <c r="U63" s="18">
        <v>2.5000000000000001E-2</v>
      </c>
      <c r="V63" s="18">
        <v>2.5000000000000001E-2</v>
      </c>
      <c r="W63" s="18">
        <v>2.5000000000000001E-2</v>
      </c>
      <c r="X63" s="18">
        <v>2.5000000000000001E-2</v>
      </c>
      <c r="Y63" s="18">
        <v>2.5000000000000001E-2</v>
      </c>
      <c r="Z63" s="18">
        <v>2.5000000000000001E-2</v>
      </c>
      <c r="AA63" s="18">
        <v>0</v>
      </c>
      <c r="AB63" s="18">
        <v>0</v>
      </c>
      <c r="AC63" s="18">
        <v>0</v>
      </c>
      <c r="AD63" s="18">
        <v>0</v>
      </c>
      <c r="AE63" s="18">
        <v>0</v>
      </c>
      <c r="AF63" s="18">
        <v>0</v>
      </c>
      <c r="AG63" s="18">
        <v>0</v>
      </c>
      <c r="AH63" s="18">
        <v>0</v>
      </c>
      <c r="AI63" s="18">
        <v>0</v>
      </c>
      <c r="AJ63" s="18">
        <v>0</v>
      </c>
      <c r="AK63" s="18">
        <v>0</v>
      </c>
      <c r="AL63" s="18">
        <v>0</v>
      </c>
      <c r="AM63" s="18">
        <v>0</v>
      </c>
      <c r="AN63" s="18">
        <v>0</v>
      </c>
      <c r="AO63" s="18">
        <v>0</v>
      </c>
      <c r="AP63" s="18">
        <v>0</v>
      </c>
      <c r="AQ63" s="18">
        <v>0</v>
      </c>
      <c r="AR63" s="18">
        <v>0</v>
      </c>
      <c r="AS63" s="18">
        <v>0</v>
      </c>
      <c r="AT63" s="18">
        <v>0</v>
      </c>
      <c r="AU63" s="18">
        <v>0</v>
      </c>
      <c r="AV63" s="18">
        <v>0</v>
      </c>
      <c r="AW63" s="18">
        <v>0</v>
      </c>
      <c r="AX63" s="18">
        <v>0</v>
      </c>
      <c r="AY63" s="18">
        <v>0</v>
      </c>
      <c r="AZ63" s="18">
        <v>0</v>
      </c>
      <c r="BA63" s="18">
        <v>0</v>
      </c>
      <c r="BB63" s="18">
        <v>0</v>
      </c>
      <c r="BC63" s="18">
        <v>0</v>
      </c>
      <c r="BD63" s="18">
        <v>0</v>
      </c>
      <c r="BE63" s="17" t="s">
        <v>888</v>
      </c>
      <c r="BF63" s="15" t="s">
        <v>2507</v>
      </c>
    </row>
    <row r="64" spans="1:58">
      <c r="A64" s="45">
        <f t="shared" si="0"/>
        <v>1</v>
      </c>
      <c r="B64" s="45" t="e">
        <f>INDEX(#REF!,MATCH('BNL_RPS Targets (%)'!C64,#REF!,0))</f>
        <v>#REF!</v>
      </c>
      <c r="C64" s="37" t="s">
        <v>896</v>
      </c>
      <c r="D64" s="38" t="s">
        <v>2503</v>
      </c>
      <c r="E64" s="19" t="s">
        <v>2491</v>
      </c>
      <c r="F64" s="18">
        <v>0.3</v>
      </c>
      <c r="G64" s="18">
        <v>0.3</v>
      </c>
      <c r="H64" s="18">
        <v>0.3</v>
      </c>
      <c r="I64" s="18">
        <v>0.3</v>
      </c>
      <c r="J64" s="18">
        <v>0.3</v>
      </c>
      <c r="K64" s="18">
        <v>0.3</v>
      </c>
      <c r="L64" s="18">
        <v>0.3</v>
      </c>
      <c r="M64" s="18">
        <v>0.3</v>
      </c>
      <c r="N64" s="18">
        <v>0.31</v>
      </c>
      <c r="O64" s="18">
        <v>0.32</v>
      </c>
      <c r="P64" s="18">
        <v>0.32999999999999996</v>
      </c>
      <c r="Q64" s="18">
        <v>0.33999999999999997</v>
      </c>
      <c r="R64" s="18">
        <v>0.35</v>
      </c>
      <c r="S64" s="18">
        <v>0.36</v>
      </c>
      <c r="T64" s="18">
        <v>0.37</v>
      </c>
      <c r="U64" s="18">
        <v>0.38</v>
      </c>
      <c r="V64" s="18">
        <v>0.39</v>
      </c>
      <c r="W64" s="18">
        <v>0.4</v>
      </c>
      <c r="X64" s="18">
        <v>0.4</v>
      </c>
      <c r="Y64" s="18">
        <v>0.4</v>
      </c>
      <c r="Z64" s="18">
        <v>0.42499999999999999</v>
      </c>
      <c r="AA64" s="18">
        <v>0.45400000000000001</v>
      </c>
      <c r="AB64" s="18">
        <v>0.48799999999999999</v>
      </c>
      <c r="AC64" s="18">
        <v>0.52200000000000002</v>
      </c>
      <c r="AD64" s="18">
        <v>0.56600000000000006</v>
      </c>
      <c r="AE64" s="18">
        <v>0.6100000000000001</v>
      </c>
      <c r="AF64" s="18">
        <v>0.65400000000000003</v>
      </c>
      <c r="AG64" s="18">
        <v>0.69799999999999995</v>
      </c>
      <c r="AH64" s="18">
        <v>0.74199999999999999</v>
      </c>
      <c r="AI64" s="18">
        <v>0.78599999999999992</v>
      </c>
      <c r="AJ64" s="18">
        <v>0.84000000000000008</v>
      </c>
      <c r="AK64" s="18">
        <v>0.84000000000000008</v>
      </c>
      <c r="AL64" s="18">
        <v>0.84000000000000008</v>
      </c>
      <c r="AM64" s="18">
        <v>0.84000000000000008</v>
      </c>
      <c r="AN64" s="18">
        <v>0.84000000000000008</v>
      </c>
      <c r="AO64" s="18">
        <v>0.84000000000000008</v>
      </c>
      <c r="AP64" s="18">
        <v>0.84000000000000008</v>
      </c>
      <c r="AQ64" s="18">
        <v>0.84000000000000008</v>
      </c>
      <c r="AR64" s="18">
        <v>0.84000000000000008</v>
      </c>
      <c r="AS64" s="18">
        <v>0.84000000000000008</v>
      </c>
      <c r="AT64" s="18">
        <v>0.84000000000000008</v>
      </c>
      <c r="AU64" s="18">
        <v>0.84000000000000008</v>
      </c>
      <c r="AV64" s="18">
        <v>0.84000000000000008</v>
      </c>
      <c r="AW64" s="18">
        <v>0.84000000000000008</v>
      </c>
      <c r="AX64" s="18">
        <v>0.84000000000000008</v>
      </c>
      <c r="AY64" s="18">
        <v>0.84000000000000008</v>
      </c>
      <c r="AZ64" s="18">
        <v>0.84000000000000008</v>
      </c>
      <c r="BA64" s="18">
        <v>0.84000000000000008</v>
      </c>
      <c r="BB64" s="18">
        <v>0.84000000000000008</v>
      </c>
      <c r="BC64" s="18">
        <v>0.84000000000000008</v>
      </c>
      <c r="BD64" s="18">
        <v>0.84000000000000008</v>
      </c>
      <c r="BE64" s="17" t="s">
        <v>896</v>
      </c>
      <c r="BF64" s="15" t="s">
        <v>2491</v>
      </c>
    </row>
    <row r="65" spans="1:58" hidden="1">
      <c r="A65" s="45">
        <f t="shared" si="0"/>
        <v>0</v>
      </c>
      <c r="B65" s="45" t="e">
        <f>INDEX(#REF!,MATCH('BNL_RPS Targets (%)'!C65,#REF!,0))</f>
        <v>#REF!</v>
      </c>
      <c r="C65" s="37" t="s">
        <v>896</v>
      </c>
      <c r="D65" s="40"/>
      <c r="E65" s="22" t="s">
        <v>2526</v>
      </c>
      <c r="F65" s="18">
        <v>0</v>
      </c>
      <c r="G65" s="18">
        <v>0</v>
      </c>
      <c r="H65" s="18">
        <v>0</v>
      </c>
      <c r="I65" s="18">
        <v>0</v>
      </c>
      <c r="J65" s="18">
        <v>0</v>
      </c>
      <c r="K65" s="18">
        <v>0</v>
      </c>
      <c r="L65" s="18">
        <v>0</v>
      </c>
      <c r="M65" s="18">
        <v>0</v>
      </c>
      <c r="N65" s="18">
        <v>0.01</v>
      </c>
      <c r="O65" s="18">
        <v>0.02</v>
      </c>
      <c r="P65" s="18">
        <v>0.03</v>
      </c>
      <c r="Q65" s="18">
        <v>0.04</v>
      </c>
      <c r="R65" s="18">
        <v>0.05</v>
      </c>
      <c r="S65" s="18">
        <v>0.06</v>
      </c>
      <c r="T65" s="18">
        <v>7.0000000000000007E-2</v>
      </c>
      <c r="U65" s="18">
        <v>0.08</v>
      </c>
      <c r="V65" s="18">
        <v>0.09</v>
      </c>
      <c r="W65" s="18">
        <v>0.1</v>
      </c>
      <c r="X65" s="18">
        <v>0.1</v>
      </c>
      <c r="Y65" s="18">
        <v>0.1</v>
      </c>
      <c r="Z65" s="18">
        <v>0.1</v>
      </c>
      <c r="AA65" s="18">
        <v>0.1</v>
      </c>
      <c r="AB65" s="18">
        <v>0.1</v>
      </c>
      <c r="AC65" s="18">
        <v>0.1</v>
      </c>
      <c r="AD65" s="18">
        <v>0.1</v>
      </c>
      <c r="AE65" s="18">
        <v>0.1</v>
      </c>
      <c r="AF65" s="18">
        <v>0.1</v>
      </c>
      <c r="AG65" s="18">
        <v>0.1</v>
      </c>
      <c r="AH65" s="18">
        <v>0.1</v>
      </c>
      <c r="AI65" s="18">
        <v>0.1</v>
      </c>
      <c r="AJ65" s="18">
        <v>0.1</v>
      </c>
      <c r="AK65" s="18">
        <v>0.1</v>
      </c>
      <c r="AL65" s="18">
        <v>0.1</v>
      </c>
      <c r="AM65" s="18">
        <v>0.1</v>
      </c>
      <c r="AN65" s="18">
        <v>0.1</v>
      </c>
      <c r="AO65" s="18">
        <v>0.1</v>
      </c>
      <c r="AP65" s="18">
        <v>0.1</v>
      </c>
      <c r="AQ65" s="18">
        <v>0.1</v>
      </c>
      <c r="AR65" s="18">
        <v>0.1</v>
      </c>
      <c r="AS65" s="18">
        <v>0.1</v>
      </c>
      <c r="AT65" s="18">
        <v>0.1</v>
      </c>
      <c r="AU65" s="18">
        <v>0.1</v>
      </c>
      <c r="AV65" s="18">
        <v>0.1</v>
      </c>
      <c r="AW65" s="18">
        <v>0.1</v>
      </c>
      <c r="AX65" s="18">
        <v>0.1</v>
      </c>
      <c r="AY65" s="18">
        <v>0.1</v>
      </c>
      <c r="AZ65" s="18">
        <v>0.1</v>
      </c>
      <c r="BA65" s="18">
        <v>0.1</v>
      </c>
      <c r="BB65" s="18">
        <v>0.1</v>
      </c>
      <c r="BC65" s="18">
        <v>0.1</v>
      </c>
      <c r="BD65" s="18">
        <v>0.1</v>
      </c>
      <c r="BE65" s="17" t="s">
        <v>896</v>
      </c>
      <c r="BF65" s="15" t="s">
        <v>2505</v>
      </c>
    </row>
    <row r="66" spans="1:58" hidden="1">
      <c r="A66" s="45">
        <f t="shared" si="0"/>
        <v>0</v>
      </c>
      <c r="B66" s="45" t="e">
        <f>INDEX(#REF!,MATCH('BNL_RPS Targets (%)'!C66,#REF!,0))</f>
        <v>#REF!</v>
      </c>
      <c r="C66" s="37" t="s">
        <v>896</v>
      </c>
      <c r="D66" s="40"/>
      <c r="E66" s="22" t="s">
        <v>2527</v>
      </c>
      <c r="F66" s="18">
        <v>0</v>
      </c>
      <c r="G66" s="18">
        <v>0</v>
      </c>
      <c r="H66" s="18">
        <v>0</v>
      </c>
      <c r="I66" s="18">
        <v>0</v>
      </c>
      <c r="J66" s="18">
        <v>0</v>
      </c>
      <c r="K66" s="18">
        <v>0</v>
      </c>
      <c r="L66" s="18">
        <v>0</v>
      </c>
      <c r="M66" s="18">
        <v>0</v>
      </c>
      <c r="N66" s="18">
        <v>0</v>
      </c>
      <c r="O66" s="18">
        <v>0</v>
      </c>
      <c r="P66" s="18">
        <v>0</v>
      </c>
      <c r="Q66" s="18">
        <v>0</v>
      </c>
      <c r="R66" s="18">
        <v>0</v>
      </c>
      <c r="S66" s="18">
        <v>0</v>
      </c>
      <c r="T66" s="18">
        <v>0</v>
      </c>
      <c r="U66" s="18">
        <v>0</v>
      </c>
      <c r="V66" s="18">
        <v>0</v>
      </c>
      <c r="W66" s="18">
        <v>0</v>
      </c>
      <c r="X66" s="18">
        <v>0</v>
      </c>
      <c r="Y66" s="18">
        <v>0</v>
      </c>
      <c r="Z66" s="18">
        <v>2.5000000000000001E-2</v>
      </c>
      <c r="AA66" s="18">
        <v>0.05</v>
      </c>
      <c r="AB66" s="18">
        <v>0.08</v>
      </c>
      <c r="AC66" s="18">
        <v>0.11</v>
      </c>
      <c r="AD66" s="18">
        <v>0.15</v>
      </c>
      <c r="AE66" s="18">
        <v>0.19</v>
      </c>
      <c r="AF66" s="18">
        <v>0.23</v>
      </c>
      <c r="AG66" s="18">
        <v>0.27</v>
      </c>
      <c r="AH66" s="18">
        <v>0.31</v>
      </c>
      <c r="AI66" s="18">
        <v>0.35</v>
      </c>
      <c r="AJ66" s="18">
        <v>0.4</v>
      </c>
      <c r="AK66" s="18">
        <v>0.4</v>
      </c>
      <c r="AL66" s="18">
        <v>0.4</v>
      </c>
      <c r="AM66" s="18">
        <v>0.4</v>
      </c>
      <c r="AN66" s="18">
        <v>0.4</v>
      </c>
      <c r="AO66" s="18">
        <v>0.4</v>
      </c>
      <c r="AP66" s="18">
        <v>0.4</v>
      </c>
      <c r="AQ66" s="18">
        <v>0.4</v>
      </c>
      <c r="AR66" s="18">
        <v>0.4</v>
      </c>
      <c r="AS66" s="18">
        <v>0.4</v>
      </c>
      <c r="AT66" s="18">
        <v>0.4</v>
      </c>
      <c r="AU66" s="18">
        <v>0.4</v>
      </c>
      <c r="AV66" s="18">
        <v>0.4</v>
      </c>
      <c r="AW66" s="18">
        <v>0.4</v>
      </c>
      <c r="AX66" s="18">
        <v>0.4</v>
      </c>
      <c r="AY66" s="18">
        <v>0.4</v>
      </c>
      <c r="AZ66" s="18">
        <v>0.4</v>
      </c>
      <c r="BA66" s="18">
        <v>0.4</v>
      </c>
      <c r="BB66" s="18">
        <v>0.4</v>
      </c>
      <c r="BC66" s="18">
        <v>0.4</v>
      </c>
      <c r="BD66" s="18">
        <v>0.4</v>
      </c>
      <c r="BE66" s="17" t="s">
        <v>896</v>
      </c>
      <c r="BF66" s="15" t="s">
        <v>2505</v>
      </c>
    </row>
    <row r="67" spans="1:58" hidden="1">
      <c r="A67" s="45">
        <f t="shared" si="0"/>
        <v>0</v>
      </c>
      <c r="B67" s="45" t="e">
        <f>INDEX(#REF!,MATCH('BNL_RPS Targets (%)'!C67,#REF!,0))</f>
        <v>#REF!</v>
      </c>
      <c r="C67" s="37" t="s">
        <v>896</v>
      </c>
      <c r="D67" s="40"/>
      <c r="E67" s="22" t="s">
        <v>2528</v>
      </c>
      <c r="F67" s="18">
        <v>0</v>
      </c>
      <c r="G67" s="18">
        <v>0</v>
      </c>
      <c r="H67" s="18">
        <v>0</v>
      </c>
      <c r="I67" s="18">
        <v>0</v>
      </c>
      <c r="J67" s="18">
        <v>0</v>
      </c>
      <c r="K67" s="18">
        <v>0</v>
      </c>
      <c r="L67" s="18">
        <v>0</v>
      </c>
      <c r="M67" s="18">
        <v>0</v>
      </c>
      <c r="N67" s="18">
        <v>0</v>
      </c>
      <c r="O67" s="18">
        <v>0</v>
      </c>
      <c r="P67" s="18">
        <v>0</v>
      </c>
      <c r="Q67" s="18">
        <v>0</v>
      </c>
      <c r="R67" s="18">
        <v>0</v>
      </c>
      <c r="S67" s="18">
        <v>0</v>
      </c>
      <c r="T67" s="18">
        <v>0</v>
      </c>
      <c r="U67" s="18">
        <v>0</v>
      </c>
      <c r="V67" s="18">
        <v>0</v>
      </c>
      <c r="W67" s="18">
        <v>0</v>
      </c>
      <c r="X67" s="18">
        <v>0</v>
      </c>
      <c r="Y67" s="18">
        <v>0</v>
      </c>
      <c r="Z67" s="18">
        <v>0</v>
      </c>
      <c r="AA67" s="18">
        <v>4.0000000000000001E-3</v>
      </c>
      <c r="AB67" s="18">
        <v>8.0000000000000002E-3</v>
      </c>
      <c r="AC67" s="18">
        <v>1.2E-2</v>
      </c>
      <c r="AD67" s="18">
        <v>1.6E-2</v>
      </c>
      <c r="AE67" s="18">
        <v>0.02</v>
      </c>
      <c r="AF67" s="18">
        <v>2.4E-2</v>
      </c>
      <c r="AG67" s="18">
        <v>2.8000000000000001E-2</v>
      </c>
      <c r="AH67" s="18">
        <v>3.2000000000000001E-2</v>
      </c>
      <c r="AI67" s="18">
        <v>3.5999999999999997E-2</v>
      </c>
      <c r="AJ67" s="18">
        <v>0.04</v>
      </c>
      <c r="AK67" s="18">
        <v>0.04</v>
      </c>
      <c r="AL67" s="18">
        <v>0.04</v>
      </c>
      <c r="AM67" s="18">
        <v>0.04</v>
      </c>
      <c r="AN67" s="18">
        <v>0.04</v>
      </c>
      <c r="AO67" s="18">
        <v>0.04</v>
      </c>
      <c r="AP67" s="18">
        <v>0.04</v>
      </c>
      <c r="AQ67" s="18">
        <v>0.04</v>
      </c>
      <c r="AR67" s="18">
        <v>0.04</v>
      </c>
      <c r="AS67" s="18">
        <v>0.04</v>
      </c>
      <c r="AT67" s="18">
        <v>0.04</v>
      </c>
      <c r="AU67" s="18">
        <v>0.04</v>
      </c>
      <c r="AV67" s="18">
        <v>0.04</v>
      </c>
      <c r="AW67" s="18">
        <v>0.04</v>
      </c>
      <c r="AX67" s="18">
        <v>0.04</v>
      </c>
      <c r="AY67" s="18">
        <v>0.04</v>
      </c>
      <c r="AZ67" s="18">
        <v>0.04</v>
      </c>
      <c r="BA67" s="18">
        <v>0.04</v>
      </c>
      <c r="BB67" s="18">
        <v>0.04</v>
      </c>
      <c r="BC67" s="18">
        <v>0.04</v>
      </c>
      <c r="BD67" s="18">
        <v>0.04</v>
      </c>
      <c r="BE67" s="17" t="s">
        <v>896</v>
      </c>
      <c r="BF67" s="15" t="s">
        <v>2507</v>
      </c>
    </row>
    <row r="68" spans="1:58" hidden="1">
      <c r="A68" s="45">
        <f t="shared" si="0"/>
        <v>0</v>
      </c>
      <c r="B68" s="45" t="e">
        <f>INDEX(#REF!,MATCH('BNL_RPS Targets (%)'!C68,#REF!,0))</f>
        <v>#REF!</v>
      </c>
      <c r="C68" s="37" t="s">
        <v>896</v>
      </c>
      <c r="D68" s="39"/>
      <c r="E68" s="22" t="s">
        <v>2512</v>
      </c>
      <c r="F68" s="18">
        <v>0.3</v>
      </c>
      <c r="G68" s="18">
        <v>0.3</v>
      </c>
      <c r="H68" s="18">
        <v>0.3</v>
      </c>
      <c r="I68" s="18">
        <v>0.3</v>
      </c>
      <c r="J68" s="18">
        <v>0.3</v>
      </c>
      <c r="K68" s="18">
        <v>0.3</v>
      </c>
      <c r="L68" s="18">
        <v>0.3</v>
      </c>
      <c r="M68" s="18">
        <v>0.3</v>
      </c>
      <c r="N68" s="18">
        <v>0.3</v>
      </c>
      <c r="O68" s="18">
        <v>0.3</v>
      </c>
      <c r="P68" s="18">
        <v>0.3</v>
      </c>
      <c r="Q68" s="18">
        <v>0.3</v>
      </c>
      <c r="R68" s="18">
        <v>0.3</v>
      </c>
      <c r="S68" s="18">
        <v>0.3</v>
      </c>
      <c r="T68" s="18">
        <v>0.3</v>
      </c>
      <c r="U68" s="18">
        <v>0.3</v>
      </c>
      <c r="V68" s="18">
        <v>0.3</v>
      </c>
      <c r="W68" s="18">
        <v>0.3</v>
      </c>
      <c r="X68" s="18">
        <v>0.3</v>
      </c>
      <c r="Y68" s="18">
        <v>0.3</v>
      </c>
      <c r="Z68" s="18">
        <v>0.3</v>
      </c>
      <c r="AA68" s="18">
        <v>0.3</v>
      </c>
      <c r="AB68" s="18">
        <v>0.3</v>
      </c>
      <c r="AC68" s="18">
        <v>0.3</v>
      </c>
      <c r="AD68" s="18">
        <v>0.3</v>
      </c>
      <c r="AE68" s="18">
        <v>0.3</v>
      </c>
      <c r="AF68" s="18">
        <v>0.3</v>
      </c>
      <c r="AG68" s="18">
        <v>0.3</v>
      </c>
      <c r="AH68" s="18">
        <v>0.3</v>
      </c>
      <c r="AI68" s="18">
        <v>0.3</v>
      </c>
      <c r="AJ68" s="18">
        <v>0.3</v>
      </c>
      <c r="AK68" s="18">
        <v>0.3</v>
      </c>
      <c r="AL68" s="18">
        <v>0.3</v>
      </c>
      <c r="AM68" s="18">
        <v>0.3</v>
      </c>
      <c r="AN68" s="18">
        <v>0.3</v>
      </c>
      <c r="AO68" s="18">
        <v>0.3</v>
      </c>
      <c r="AP68" s="18">
        <v>0.3</v>
      </c>
      <c r="AQ68" s="18">
        <v>0.3</v>
      </c>
      <c r="AR68" s="18">
        <v>0.3</v>
      </c>
      <c r="AS68" s="18">
        <v>0.3</v>
      </c>
      <c r="AT68" s="18">
        <v>0.3</v>
      </c>
      <c r="AU68" s="18">
        <v>0.3</v>
      </c>
      <c r="AV68" s="18">
        <v>0.3</v>
      </c>
      <c r="AW68" s="18">
        <v>0.3</v>
      </c>
      <c r="AX68" s="18">
        <v>0.3</v>
      </c>
      <c r="AY68" s="18">
        <v>0.3</v>
      </c>
      <c r="AZ68" s="18">
        <v>0.3</v>
      </c>
      <c r="BA68" s="18">
        <v>0.3</v>
      </c>
      <c r="BB68" s="18">
        <v>0.3</v>
      </c>
      <c r="BC68" s="18">
        <v>0.3</v>
      </c>
      <c r="BD68" s="18">
        <v>0.3</v>
      </c>
      <c r="BE68" s="17" t="s">
        <v>896</v>
      </c>
      <c r="BF68" s="15" t="s">
        <v>2507</v>
      </c>
    </row>
    <row r="69" spans="1:58">
      <c r="A69" s="45">
        <f t="shared" si="0"/>
        <v>1</v>
      </c>
      <c r="B69" s="45" t="e">
        <f>INDEX(#REF!,MATCH('BNL_RPS Targets (%)'!C69,#REF!,0))</f>
        <v>#REF!</v>
      </c>
      <c r="C69" s="21" t="s">
        <v>902</v>
      </c>
      <c r="D69" s="22" t="s">
        <v>2529</v>
      </c>
      <c r="E69" s="22" t="s">
        <v>2491</v>
      </c>
      <c r="F69" s="18">
        <v>0</v>
      </c>
      <c r="G69" s="18">
        <v>0</v>
      </c>
      <c r="H69" s="18">
        <v>0</v>
      </c>
      <c r="I69" s="18">
        <v>0</v>
      </c>
      <c r="J69" s="18">
        <v>0</v>
      </c>
      <c r="K69" s="18">
        <v>0</v>
      </c>
      <c r="L69" s="18">
        <v>0</v>
      </c>
      <c r="M69" s="18">
        <v>0</v>
      </c>
      <c r="N69" s="18">
        <v>0</v>
      </c>
      <c r="O69" s="18">
        <v>0</v>
      </c>
      <c r="P69" s="18">
        <v>0</v>
      </c>
      <c r="Q69" s="18">
        <v>0</v>
      </c>
      <c r="R69" s="18">
        <v>3.6729607734077491E-2</v>
      </c>
      <c r="S69" s="18">
        <v>4.816067696204155E-2</v>
      </c>
      <c r="T69" s="18">
        <v>6.1113929589202157E-2</v>
      </c>
      <c r="U69" s="18">
        <v>0.1</v>
      </c>
      <c r="V69" s="18">
        <v>9.9004826491390224E-2</v>
      </c>
      <c r="W69" s="18">
        <v>0.10150058646743794</v>
      </c>
      <c r="X69" s="18">
        <v>9.8625607011594674E-2</v>
      </c>
      <c r="Y69" s="18">
        <v>0.125</v>
      </c>
      <c r="Z69" s="18">
        <v>0.12561821143603408</v>
      </c>
      <c r="AA69" s="18">
        <v>0.15</v>
      </c>
      <c r="AB69" s="18">
        <v>0.14727122980140708</v>
      </c>
      <c r="AC69" s="18">
        <v>0.14662332009284404</v>
      </c>
      <c r="AD69" s="18">
        <v>0.14596508116202483</v>
      </c>
      <c r="AE69" s="18">
        <v>0.14544122382802022</v>
      </c>
      <c r="AF69" s="18">
        <v>0.14482665065517678</v>
      </c>
      <c r="AG69" s="18">
        <v>0.14449580181426136</v>
      </c>
      <c r="AH69" s="18">
        <v>0.14355296042754992</v>
      </c>
      <c r="AI69" s="18">
        <v>0.14281265389019096</v>
      </c>
      <c r="AJ69" s="18">
        <v>0.14211441721606854</v>
      </c>
      <c r="AK69" s="18">
        <v>0.14149579950756802</v>
      </c>
      <c r="AL69" s="18">
        <v>0.1407939600977697</v>
      </c>
      <c r="AM69" s="18">
        <v>0.14017213093247316</v>
      </c>
      <c r="AN69" s="18">
        <v>0.13919286864794805</v>
      </c>
      <c r="AO69" s="18">
        <v>0.13835291197455868</v>
      </c>
      <c r="AP69" s="18">
        <v>0.13765660734452084</v>
      </c>
      <c r="AQ69" s="18">
        <v>0.13666635352368472</v>
      </c>
      <c r="AR69" s="18">
        <v>0.13584875326928006</v>
      </c>
      <c r="AS69" s="18">
        <v>0.13494876639518019</v>
      </c>
      <c r="AT69" s="18">
        <v>0.13416122715980541</v>
      </c>
      <c r="AU69" s="18">
        <v>0.13333017032754033</v>
      </c>
      <c r="AV69" s="18">
        <v>0.13248437576765301</v>
      </c>
      <c r="AW69" s="18">
        <v>0.13158437698176761</v>
      </c>
      <c r="AX69" s="18">
        <v>0.13061632545881693</v>
      </c>
      <c r="AY69" s="18">
        <v>0.12969127946510622</v>
      </c>
      <c r="AZ69" s="18">
        <v>0.12872813154164056</v>
      </c>
      <c r="BA69" s="18">
        <v>0.1276914003350621</v>
      </c>
      <c r="BB69" s="18">
        <v>0.1267217076923729</v>
      </c>
      <c r="BC69" s="18">
        <v>0.12564389282802574</v>
      </c>
      <c r="BD69" s="18">
        <v>0.12459369373829059</v>
      </c>
      <c r="BE69" s="17" t="s">
        <v>902</v>
      </c>
      <c r="BF69" s="15" t="s">
        <v>2491</v>
      </c>
    </row>
    <row r="70" spans="1:58" ht="12.6" customHeight="1">
      <c r="A70" s="45">
        <f t="shared" si="0"/>
        <v>1</v>
      </c>
      <c r="B70" s="45" t="e">
        <f>INDEX(#REF!,MATCH('BNL_RPS Targets (%)'!C70,#REF!,0))</f>
        <v>#REF!</v>
      </c>
      <c r="C70" s="37" t="s">
        <v>931</v>
      </c>
      <c r="D70" s="38" t="s">
        <v>2530</v>
      </c>
      <c r="E70" s="19" t="s">
        <v>2496</v>
      </c>
      <c r="F70" s="18">
        <v>0</v>
      </c>
      <c r="G70" s="18">
        <v>0</v>
      </c>
      <c r="H70" s="18">
        <v>0</v>
      </c>
      <c r="I70" s="18">
        <v>0</v>
      </c>
      <c r="J70" s="18">
        <v>0</v>
      </c>
      <c r="K70" s="18">
        <v>0.01</v>
      </c>
      <c r="L70" s="18">
        <v>1.9999999999999997E-2</v>
      </c>
      <c r="M70" s="18">
        <v>1.0000000000000002E-2</v>
      </c>
      <c r="N70" s="18">
        <v>1.0000000000000002E-2</v>
      </c>
      <c r="O70" s="18">
        <v>0.01</v>
      </c>
      <c r="P70" s="18">
        <v>0.10781824742469984</v>
      </c>
      <c r="Q70" s="18">
        <v>0.10740885478605405</v>
      </c>
      <c r="R70" s="18">
        <v>0.14788816322095505</v>
      </c>
      <c r="S70" s="18">
        <v>0.14745363604081368</v>
      </c>
      <c r="T70" s="18">
        <v>0.14687418652519568</v>
      </c>
      <c r="U70" s="18">
        <v>0.14733914543550786</v>
      </c>
      <c r="V70" s="18">
        <v>0.20645257746609422</v>
      </c>
      <c r="W70" s="18">
        <v>0.20546771461354299</v>
      </c>
      <c r="X70" s="18">
        <v>0.205483343536843</v>
      </c>
      <c r="Y70" s="18">
        <v>0.205483343536843</v>
      </c>
      <c r="Z70" s="18">
        <v>0.2443541794210537</v>
      </c>
      <c r="AA70" s="18">
        <v>0.24435417942105375</v>
      </c>
      <c r="AB70" s="18">
        <v>0.24435417942105372</v>
      </c>
      <c r="AC70" s="18">
        <v>0.24435417942105378</v>
      </c>
      <c r="AD70" s="18">
        <v>0.24435417942105375</v>
      </c>
      <c r="AE70" s="18">
        <v>0.27217708971052684</v>
      </c>
      <c r="AF70" s="18">
        <v>0.27217708971052684</v>
      </c>
      <c r="AG70" s="18">
        <v>0.2721770897105269</v>
      </c>
      <c r="AH70" s="18">
        <v>0.27217708971052684</v>
      </c>
      <c r="AI70" s="18">
        <v>0.2721770897105269</v>
      </c>
      <c r="AJ70" s="18">
        <v>0.2721770897105269</v>
      </c>
      <c r="AK70" s="18">
        <v>0.2721770897105269</v>
      </c>
      <c r="AL70" s="18">
        <v>0.27217708971052684</v>
      </c>
      <c r="AM70" s="18">
        <v>0.2721770897105269</v>
      </c>
      <c r="AN70" s="18">
        <v>0.27217708971052684</v>
      </c>
      <c r="AO70" s="18">
        <v>0.2721770897105269</v>
      </c>
      <c r="AP70" s="18">
        <v>0.2721770897105269</v>
      </c>
      <c r="AQ70" s="18">
        <v>0.2721770897105269</v>
      </c>
      <c r="AR70" s="18">
        <v>0.2721770897105269</v>
      </c>
      <c r="AS70" s="18">
        <v>0.2721770897105269</v>
      </c>
      <c r="AT70" s="18">
        <v>0.27217708971052684</v>
      </c>
      <c r="AU70" s="18">
        <v>0.2721770897105269</v>
      </c>
      <c r="AV70" s="18">
        <v>0.27217708971052684</v>
      </c>
      <c r="AW70" s="18">
        <v>0.27217708971052684</v>
      </c>
      <c r="AX70" s="18">
        <v>0.27217708971052684</v>
      </c>
      <c r="AY70" s="18">
        <v>0.2721770897105269</v>
      </c>
      <c r="AZ70" s="18">
        <v>0.27217708971052684</v>
      </c>
      <c r="BA70" s="18">
        <v>0.27217708971052684</v>
      </c>
      <c r="BB70" s="18">
        <v>0.27217708971052684</v>
      </c>
      <c r="BC70" s="18">
        <v>0.2721770897105269</v>
      </c>
      <c r="BD70" s="18">
        <v>0.2721770897105269</v>
      </c>
      <c r="BE70" s="17" t="s">
        <v>931</v>
      </c>
      <c r="BF70" s="15" t="s">
        <v>2491</v>
      </c>
    </row>
    <row r="71" spans="1:58" hidden="1">
      <c r="A71" s="45">
        <f t="shared" si="0"/>
        <v>0</v>
      </c>
      <c r="B71" s="45" t="e">
        <f>INDEX(#REF!,MATCH('BNL_RPS Targets (%)'!C71,#REF!,0))</f>
        <v>#REF!</v>
      </c>
      <c r="C71" s="37" t="s">
        <v>931</v>
      </c>
      <c r="D71" s="40"/>
      <c r="E71" s="19" t="s">
        <v>2531</v>
      </c>
      <c r="F71" s="18">
        <v>0</v>
      </c>
      <c r="G71" s="18">
        <v>0</v>
      </c>
      <c r="H71" s="18">
        <v>0</v>
      </c>
      <c r="I71" s="18">
        <v>0</v>
      </c>
      <c r="J71" s="18">
        <v>0</v>
      </c>
      <c r="K71" s="18">
        <v>0.01</v>
      </c>
      <c r="L71" s="18">
        <v>0.02</v>
      </c>
      <c r="M71" s="18">
        <v>0.01</v>
      </c>
      <c r="N71" s="18">
        <v>0.01</v>
      </c>
      <c r="O71" s="18">
        <v>0.01</v>
      </c>
      <c r="P71" s="18">
        <v>0.15</v>
      </c>
      <c r="Q71" s="18">
        <v>0.15</v>
      </c>
      <c r="R71" s="18">
        <v>0.18</v>
      </c>
      <c r="S71" s="18">
        <v>0.18</v>
      </c>
      <c r="T71" s="18">
        <v>0.18</v>
      </c>
      <c r="U71" s="18">
        <v>0.18</v>
      </c>
      <c r="V71" s="18">
        <v>0.25</v>
      </c>
      <c r="W71" s="18">
        <v>0.25</v>
      </c>
      <c r="X71" s="18">
        <v>0.25</v>
      </c>
      <c r="Y71" s="18">
        <v>0.25</v>
      </c>
      <c r="Z71" s="18">
        <v>0.3</v>
      </c>
      <c r="AA71" s="18">
        <v>0.3</v>
      </c>
      <c r="AB71" s="18">
        <v>0.3</v>
      </c>
      <c r="AC71" s="18">
        <v>0.3</v>
      </c>
      <c r="AD71" s="18">
        <v>0.3</v>
      </c>
      <c r="AE71" s="18">
        <v>0.3</v>
      </c>
      <c r="AF71" s="18">
        <v>0.3</v>
      </c>
      <c r="AG71" s="18">
        <v>0.3</v>
      </c>
      <c r="AH71" s="18">
        <v>0.3</v>
      </c>
      <c r="AI71" s="18">
        <v>0.3</v>
      </c>
      <c r="AJ71" s="18">
        <v>0.3</v>
      </c>
      <c r="AK71" s="18">
        <v>0.3</v>
      </c>
      <c r="AL71" s="18">
        <v>0.3</v>
      </c>
      <c r="AM71" s="18">
        <v>0.3</v>
      </c>
      <c r="AN71" s="18">
        <v>0.3</v>
      </c>
      <c r="AO71" s="18">
        <v>0.3</v>
      </c>
      <c r="AP71" s="18">
        <v>0.3</v>
      </c>
      <c r="AQ71" s="18">
        <v>0.3</v>
      </c>
      <c r="AR71" s="18">
        <v>0.3</v>
      </c>
      <c r="AS71" s="18">
        <v>0.3</v>
      </c>
      <c r="AT71" s="18">
        <v>0.3</v>
      </c>
      <c r="AU71" s="18">
        <v>0.3</v>
      </c>
      <c r="AV71" s="18">
        <v>0.3</v>
      </c>
      <c r="AW71" s="18">
        <v>0.3</v>
      </c>
      <c r="AX71" s="18">
        <v>0.3</v>
      </c>
      <c r="AY71" s="18">
        <v>0.3</v>
      </c>
      <c r="AZ71" s="18">
        <v>0.3</v>
      </c>
      <c r="BA71" s="18">
        <v>0.3</v>
      </c>
      <c r="BB71" s="18">
        <v>0.3</v>
      </c>
      <c r="BC71" s="18">
        <v>0.3</v>
      </c>
      <c r="BD71" s="18">
        <v>0.3</v>
      </c>
      <c r="BE71" s="17" t="s">
        <v>931</v>
      </c>
    </row>
    <row r="72" spans="1:58" hidden="1">
      <c r="A72" s="45">
        <f t="shared" si="0"/>
        <v>0</v>
      </c>
      <c r="B72" s="45" t="e">
        <f>INDEX(#REF!,MATCH('BNL_RPS Targets (%)'!C72,#REF!,0))</f>
        <v>#REF!</v>
      </c>
      <c r="C72" s="37" t="s">
        <v>931</v>
      </c>
      <c r="D72" s="40"/>
      <c r="E72" s="19" t="s">
        <v>2532</v>
      </c>
      <c r="F72" s="18">
        <v>0</v>
      </c>
      <c r="G72" s="18">
        <v>0</v>
      </c>
      <c r="H72" s="18">
        <v>0</v>
      </c>
      <c r="I72" s="18">
        <v>0</v>
      </c>
      <c r="J72" s="18">
        <v>0</v>
      </c>
      <c r="K72" s="18">
        <v>0.01</v>
      </c>
      <c r="L72" s="18">
        <v>0.02</v>
      </c>
      <c r="M72" s="18">
        <v>0.01</v>
      </c>
      <c r="N72" s="18">
        <v>0.01</v>
      </c>
      <c r="O72" s="18">
        <v>0.01</v>
      </c>
      <c r="P72" s="18">
        <v>7.0000000000000007E-2</v>
      </c>
      <c r="Q72" s="18">
        <v>7.0000000000000007E-2</v>
      </c>
      <c r="R72" s="18">
        <v>0.12</v>
      </c>
      <c r="S72" s="18">
        <v>0.12</v>
      </c>
      <c r="T72" s="18">
        <v>0.12</v>
      </c>
      <c r="U72" s="18">
        <v>0.12</v>
      </c>
      <c r="V72" s="18">
        <v>0.17</v>
      </c>
      <c r="W72" s="18">
        <v>0.17</v>
      </c>
      <c r="X72" s="18">
        <v>0.17</v>
      </c>
      <c r="Y72" s="18">
        <v>0.17</v>
      </c>
      <c r="Z72" s="18">
        <v>0.2</v>
      </c>
      <c r="AA72" s="18">
        <v>0.2</v>
      </c>
      <c r="AB72" s="18">
        <v>0.2</v>
      </c>
      <c r="AC72" s="18">
        <v>0.2</v>
      </c>
      <c r="AD72" s="18">
        <v>0.2</v>
      </c>
      <c r="AE72" s="18">
        <v>0.25</v>
      </c>
      <c r="AF72" s="18">
        <v>0.25</v>
      </c>
      <c r="AG72" s="18">
        <v>0.25</v>
      </c>
      <c r="AH72" s="18">
        <v>0.25</v>
      </c>
      <c r="AI72" s="18">
        <v>0.25</v>
      </c>
      <c r="AJ72" s="18">
        <v>0.25</v>
      </c>
      <c r="AK72" s="18">
        <v>0.25</v>
      </c>
      <c r="AL72" s="18">
        <v>0.25</v>
      </c>
      <c r="AM72" s="18">
        <v>0.25</v>
      </c>
      <c r="AN72" s="18">
        <v>0.25</v>
      </c>
      <c r="AO72" s="18">
        <v>0.25</v>
      </c>
      <c r="AP72" s="18">
        <v>0.25</v>
      </c>
      <c r="AQ72" s="18">
        <v>0.25</v>
      </c>
      <c r="AR72" s="18">
        <v>0.25</v>
      </c>
      <c r="AS72" s="18">
        <v>0.25</v>
      </c>
      <c r="AT72" s="18">
        <v>0.25</v>
      </c>
      <c r="AU72" s="18">
        <v>0.25</v>
      </c>
      <c r="AV72" s="18">
        <v>0.25</v>
      </c>
      <c r="AW72" s="18">
        <v>0.25</v>
      </c>
      <c r="AX72" s="18">
        <v>0.25</v>
      </c>
      <c r="AY72" s="18">
        <v>0.25</v>
      </c>
      <c r="AZ72" s="18">
        <v>0.25</v>
      </c>
      <c r="BA72" s="18">
        <v>0.25</v>
      </c>
      <c r="BB72" s="18">
        <v>0.25</v>
      </c>
      <c r="BC72" s="18">
        <v>0.25</v>
      </c>
      <c r="BD72" s="18">
        <v>0.25</v>
      </c>
      <c r="BE72" s="17" t="s">
        <v>931</v>
      </c>
    </row>
    <row r="73" spans="1:58" hidden="1">
      <c r="A73" s="45">
        <f t="shared" si="0"/>
        <v>0</v>
      </c>
      <c r="B73" s="45" t="e">
        <f>INDEX(#REF!,MATCH('BNL_RPS Targets (%)'!C73,#REF!,0))</f>
        <v>#REF!</v>
      </c>
      <c r="C73" s="37" t="s">
        <v>931</v>
      </c>
      <c r="D73" s="40"/>
      <c r="E73" s="22" t="s">
        <v>2533</v>
      </c>
      <c r="F73" s="18">
        <v>0</v>
      </c>
      <c r="G73" s="18">
        <v>0</v>
      </c>
      <c r="H73" s="18">
        <v>0</v>
      </c>
      <c r="I73" s="18">
        <v>0</v>
      </c>
      <c r="J73" s="18">
        <v>0</v>
      </c>
      <c r="K73" s="18">
        <v>0</v>
      </c>
      <c r="L73" s="18">
        <v>0</v>
      </c>
      <c r="M73" s="18">
        <v>8.3333333333333332E-3</v>
      </c>
      <c r="N73" s="18">
        <v>8.3333333333333332E-3</v>
      </c>
      <c r="O73" s="18">
        <v>8.3333333333333332E-3</v>
      </c>
      <c r="P73" s="18">
        <v>0.125</v>
      </c>
      <c r="Q73" s="18">
        <v>0.125</v>
      </c>
      <c r="R73" s="18">
        <v>0.15</v>
      </c>
      <c r="S73" s="18">
        <v>0.15</v>
      </c>
      <c r="T73" s="18">
        <v>0.15</v>
      </c>
      <c r="U73" s="18">
        <v>0.15</v>
      </c>
      <c r="V73" s="18">
        <v>0.20833333333333334</v>
      </c>
      <c r="W73" s="18">
        <v>0.20833333333333334</v>
      </c>
      <c r="X73" s="18">
        <v>0.20833333333333331</v>
      </c>
      <c r="Y73" s="18">
        <v>0.20833333333333334</v>
      </c>
      <c r="Z73" s="18">
        <v>0.25</v>
      </c>
      <c r="AA73" s="18">
        <v>0.25</v>
      </c>
      <c r="AB73" s="18">
        <v>0.25</v>
      </c>
      <c r="AC73" s="18">
        <v>0.25</v>
      </c>
      <c r="AD73" s="18">
        <v>0.25</v>
      </c>
      <c r="AE73" s="18">
        <v>0.25</v>
      </c>
      <c r="AF73" s="18">
        <v>0.25</v>
      </c>
      <c r="AG73" s="18">
        <v>0.25</v>
      </c>
      <c r="AH73" s="18">
        <v>0.25</v>
      </c>
      <c r="AI73" s="18">
        <v>0.25</v>
      </c>
      <c r="AJ73" s="18">
        <v>0.25</v>
      </c>
      <c r="AK73" s="18">
        <v>0.25</v>
      </c>
      <c r="AL73" s="18">
        <v>0.25</v>
      </c>
      <c r="AM73" s="18">
        <v>0.25</v>
      </c>
      <c r="AN73" s="18">
        <v>0.25</v>
      </c>
      <c r="AO73" s="18">
        <v>0.25</v>
      </c>
      <c r="AP73" s="18">
        <v>0.25</v>
      </c>
      <c r="AQ73" s="18">
        <v>0.25</v>
      </c>
      <c r="AR73" s="18">
        <v>0.25</v>
      </c>
      <c r="AS73" s="18">
        <v>0.25</v>
      </c>
      <c r="AT73" s="18">
        <v>0.25</v>
      </c>
      <c r="AU73" s="18">
        <v>0.25</v>
      </c>
      <c r="AV73" s="18">
        <v>0.25</v>
      </c>
      <c r="AW73" s="18">
        <v>0.25</v>
      </c>
      <c r="AX73" s="18">
        <v>0.25</v>
      </c>
      <c r="AY73" s="18">
        <v>0.25</v>
      </c>
      <c r="AZ73" s="18">
        <v>0.25</v>
      </c>
      <c r="BA73" s="18">
        <v>0.25</v>
      </c>
      <c r="BB73" s="18">
        <v>0.25</v>
      </c>
      <c r="BC73" s="18">
        <v>0.25</v>
      </c>
      <c r="BD73" s="18">
        <v>0.25</v>
      </c>
      <c r="BE73" s="17" t="s">
        <v>931</v>
      </c>
    </row>
    <row r="74" spans="1:58" hidden="1">
      <c r="A74" s="45">
        <f t="shared" si="0"/>
        <v>0</v>
      </c>
      <c r="B74" s="45" t="e">
        <f>INDEX(#REF!,MATCH('BNL_RPS Targets (%)'!C74,#REF!,0))</f>
        <v>#REF!</v>
      </c>
      <c r="C74" s="37" t="s">
        <v>931</v>
      </c>
      <c r="D74" s="39"/>
      <c r="E74" s="22" t="s">
        <v>2534</v>
      </c>
      <c r="F74" s="18">
        <v>0</v>
      </c>
      <c r="G74" s="18">
        <v>0</v>
      </c>
      <c r="H74" s="18">
        <v>0</v>
      </c>
      <c r="I74" s="18">
        <v>0</v>
      </c>
      <c r="J74" s="18">
        <v>0</v>
      </c>
      <c r="K74" s="18">
        <v>0</v>
      </c>
      <c r="L74" s="18">
        <v>0</v>
      </c>
      <c r="M74" s="18">
        <v>0</v>
      </c>
      <c r="N74" s="18">
        <v>0</v>
      </c>
      <c r="O74" s="18">
        <v>0</v>
      </c>
      <c r="P74" s="18">
        <v>0</v>
      </c>
      <c r="Q74" s="18">
        <v>0</v>
      </c>
      <c r="R74" s="18">
        <v>0</v>
      </c>
      <c r="S74" s="18">
        <v>0</v>
      </c>
      <c r="T74" s="18">
        <v>0</v>
      </c>
      <c r="U74" s="18">
        <v>0</v>
      </c>
      <c r="V74" s="18">
        <v>0</v>
      </c>
      <c r="W74" s="18">
        <v>0</v>
      </c>
      <c r="X74" s="18">
        <v>0</v>
      </c>
      <c r="Y74" s="18">
        <v>0</v>
      </c>
      <c r="Z74" s="18">
        <v>1.2494632400266506E-2</v>
      </c>
      <c r="AA74" s="18">
        <v>1.251979694630286E-2</v>
      </c>
      <c r="AB74" s="18">
        <v>1.2545663437088492E-2</v>
      </c>
      <c r="AC74" s="18">
        <v>1.2562821104782018E-2</v>
      </c>
      <c r="AD74" s="18">
        <v>1.2580043753178324E-2</v>
      </c>
      <c r="AE74" s="18">
        <v>1.2596508950094001E-2</v>
      </c>
      <c r="AF74" s="18">
        <v>1.2613295286779713E-2</v>
      </c>
      <c r="AG74" s="18">
        <v>1.2624660102652188E-2</v>
      </c>
      <c r="AH74" s="18">
        <v>1.264292448497395E-2</v>
      </c>
      <c r="AI74" s="18">
        <v>1.2658822458159705E-2</v>
      </c>
      <c r="AJ74" s="18">
        <v>1.2673912103158377E-2</v>
      </c>
      <c r="AK74" s="18">
        <v>1.2686190181622715E-2</v>
      </c>
      <c r="AL74" s="18">
        <v>1.2699621349724431E-2</v>
      </c>
      <c r="AM74" s="18">
        <v>1.2712727274503038E-2</v>
      </c>
      <c r="AN74" s="18">
        <v>1.2730791847082409E-2</v>
      </c>
      <c r="AO74" s="18">
        <v>1.2746472130153501E-2</v>
      </c>
      <c r="AP74" s="18">
        <v>1.2760371621897148E-2</v>
      </c>
      <c r="AQ74" s="18">
        <v>1.2778112599374373E-2</v>
      </c>
      <c r="AR74" s="18">
        <v>1.2793903272121794E-2</v>
      </c>
      <c r="AS74" s="18">
        <v>1.2810893730819815E-2</v>
      </c>
      <c r="AT74" s="18">
        <v>1.2826445816943879E-2</v>
      </c>
      <c r="AU74" s="18">
        <v>1.2842859064262087E-2</v>
      </c>
      <c r="AV74" s="18">
        <v>1.2859397996176258E-2</v>
      </c>
      <c r="AW74" s="18">
        <v>1.2876202846898483E-2</v>
      </c>
      <c r="AX74" s="18">
        <v>1.2894015450034116E-2</v>
      </c>
      <c r="AY74" s="18">
        <v>1.2910990989181869E-2</v>
      </c>
      <c r="AZ74" s="18">
        <v>1.2928109107164862E-2</v>
      </c>
      <c r="BA74" s="18">
        <v>1.2946126429498982E-2</v>
      </c>
      <c r="BB74" s="18">
        <v>1.2963198163579335E-2</v>
      </c>
      <c r="BC74" s="18">
        <v>1.2981857093790959E-2</v>
      </c>
      <c r="BD74" s="18">
        <v>1.2999157503227221E-2</v>
      </c>
      <c r="BE74" s="17" t="s">
        <v>931</v>
      </c>
      <c r="BF74" s="15" t="s">
        <v>2493</v>
      </c>
    </row>
    <row r="75" spans="1:58">
      <c r="A75" s="45">
        <f t="shared" si="0"/>
        <v>1</v>
      </c>
      <c r="B75" s="45" t="e">
        <f>INDEX(#REF!,MATCH('BNL_RPS Targets (%)'!C75,#REF!,0))</f>
        <v>#REF!</v>
      </c>
      <c r="C75" s="37" t="s">
        <v>972</v>
      </c>
      <c r="D75" s="38" t="s">
        <v>2503</v>
      </c>
      <c r="E75" s="19" t="s">
        <v>2491</v>
      </c>
      <c r="F75" s="18">
        <v>0</v>
      </c>
      <c r="G75" s="18">
        <v>0</v>
      </c>
      <c r="H75" s="18">
        <v>0</v>
      </c>
      <c r="I75" s="18">
        <v>0</v>
      </c>
      <c r="J75" s="18">
        <v>0</v>
      </c>
      <c r="K75" s="18">
        <v>0</v>
      </c>
      <c r="L75" s="18">
        <v>0</v>
      </c>
      <c r="M75" s="18">
        <v>0</v>
      </c>
      <c r="N75" s="18">
        <v>0</v>
      </c>
      <c r="O75" s="18">
        <v>0</v>
      </c>
      <c r="P75" s="18">
        <v>0</v>
      </c>
      <c r="Q75" s="18">
        <v>0.02</v>
      </c>
      <c r="R75" s="18">
        <v>0.02</v>
      </c>
      <c r="S75" s="18">
        <v>0.02</v>
      </c>
      <c r="T75" s="18">
        <v>0.05</v>
      </c>
      <c r="U75" s="18">
        <v>0.05</v>
      </c>
      <c r="V75" s="18">
        <v>0.05</v>
      </c>
      <c r="W75" s="18">
        <v>0.05</v>
      </c>
      <c r="X75" s="18">
        <v>0.1</v>
      </c>
      <c r="Y75" s="18">
        <v>0.1</v>
      </c>
      <c r="Z75" s="18">
        <v>0.1</v>
      </c>
      <c r="AA75" s="18">
        <v>0.15</v>
      </c>
      <c r="AB75" s="18">
        <v>0.15</v>
      </c>
      <c r="AC75" s="18">
        <v>0.15</v>
      </c>
      <c r="AD75" s="18">
        <v>0.15</v>
      </c>
      <c r="AE75" s="18">
        <v>0.15</v>
      </c>
      <c r="AF75" s="18">
        <v>0.15</v>
      </c>
      <c r="AG75" s="18">
        <v>0.15</v>
      </c>
      <c r="AH75" s="18">
        <v>0.15</v>
      </c>
      <c r="AI75" s="18">
        <v>0.15</v>
      </c>
      <c r="AJ75" s="18">
        <v>0.15</v>
      </c>
      <c r="AK75" s="18">
        <v>0.15</v>
      </c>
      <c r="AL75" s="18">
        <v>0.15</v>
      </c>
      <c r="AM75" s="18">
        <v>0.15</v>
      </c>
      <c r="AN75" s="18">
        <v>0.15</v>
      </c>
      <c r="AO75" s="18">
        <v>0.15</v>
      </c>
      <c r="AP75" s="18">
        <v>0.15</v>
      </c>
      <c r="AQ75" s="18">
        <v>0.15</v>
      </c>
      <c r="AR75" s="18">
        <v>0.15</v>
      </c>
      <c r="AS75" s="18">
        <v>0.15</v>
      </c>
      <c r="AT75" s="18">
        <v>0.15</v>
      </c>
      <c r="AU75" s="18">
        <v>0.15</v>
      </c>
      <c r="AV75" s="18">
        <v>0.15</v>
      </c>
      <c r="AW75" s="18">
        <v>0.15</v>
      </c>
      <c r="AX75" s="18">
        <v>0.15</v>
      </c>
      <c r="AY75" s="18">
        <v>0.15</v>
      </c>
      <c r="AZ75" s="18">
        <v>0.15</v>
      </c>
      <c r="BA75" s="18">
        <v>0.15</v>
      </c>
      <c r="BB75" s="18">
        <v>0.15</v>
      </c>
      <c r="BC75" s="18">
        <v>0.15</v>
      </c>
      <c r="BD75" s="18">
        <v>0.15</v>
      </c>
      <c r="BE75" s="17" t="s">
        <v>972</v>
      </c>
      <c r="BF75" s="15" t="s">
        <v>2491</v>
      </c>
    </row>
    <row r="76" spans="1:58" hidden="1">
      <c r="A76" s="45">
        <f t="shared" si="0"/>
        <v>0</v>
      </c>
      <c r="B76" s="45" t="e">
        <f>INDEX(#REF!,MATCH('BNL_RPS Targets (%)'!C76,#REF!,0))</f>
        <v>#REF!</v>
      </c>
      <c r="C76" s="37" t="s">
        <v>972</v>
      </c>
      <c r="D76" s="39"/>
      <c r="E76" s="22" t="s">
        <v>2508</v>
      </c>
      <c r="F76" s="18">
        <v>0</v>
      </c>
      <c r="G76" s="18">
        <v>0</v>
      </c>
      <c r="H76" s="18">
        <v>0</v>
      </c>
      <c r="I76" s="18">
        <v>0</v>
      </c>
      <c r="J76" s="18">
        <v>0</v>
      </c>
      <c r="K76" s="18">
        <v>0</v>
      </c>
      <c r="L76" s="18">
        <v>0</v>
      </c>
      <c r="M76" s="18">
        <v>0</v>
      </c>
      <c r="N76" s="18">
        <v>0</v>
      </c>
      <c r="O76" s="18">
        <v>0</v>
      </c>
      <c r="P76" s="18">
        <v>0</v>
      </c>
      <c r="Q76" s="18">
        <v>4.0000000000000002E-4</v>
      </c>
      <c r="R76" s="18">
        <v>4.0000000000000002E-4</v>
      </c>
      <c r="S76" s="18">
        <v>4.0000000000000002E-4</v>
      </c>
      <c r="T76" s="18">
        <v>1E-3</v>
      </c>
      <c r="U76" s="18">
        <v>1E-3</v>
      </c>
      <c r="V76" s="18">
        <v>1E-3</v>
      </c>
      <c r="W76" s="18">
        <v>1E-3</v>
      </c>
      <c r="X76" s="18">
        <v>2E-3</v>
      </c>
      <c r="Y76" s="18">
        <v>2E-3</v>
      </c>
      <c r="Z76" s="18">
        <v>2E-3</v>
      </c>
      <c r="AA76" s="18">
        <v>3.0000000000000001E-3</v>
      </c>
      <c r="AB76" s="18">
        <v>3.0000000000000001E-3</v>
      </c>
      <c r="AC76" s="18">
        <v>3.0000000000000001E-3</v>
      </c>
      <c r="AD76" s="18">
        <v>3.0000000000000001E-3</v>
      </c>
      <c r="AE76" s="18">
        <v>3.0000000000000001E-3</v>
      </c>
      <c r="AF76" s="18">
        <v>3.0000000000000001E-3</v>
      </c>
      <c r="AG76" s="18">
        <v>3.0000000000000001E-3</v>
      </c>
      <c r="AH76" s="18">
        <v>3.0000000000000001E-3</v>
      </c>
      <c r="AI76" s="18">
        <v>3.0000000000000001E-3</v>
      </c>
      <c r="AJ76" s="18">
        <v>3.0000000000000001E-3</v>
      </c>
      <c r="AK76" s="18">
        <v>3.0000000000000001E-3</v>
      </c>
      <c r="AL76" s="18">
        <v>3.0000000000000001E-3</v>
      </c>
      <c r="AM76" s="18">
        <v>3.0000000000000001E-3</v>
      </c>
      <c r="AN76" s="18">
        <v>3.0000000000000001E-3</v>
      </c>
      <c r="AO76" s="18">
        <v>3.0000000000000001E-3</v>
      </c>
      <c r="AP76" s="18">
        <v>3.0000000000000001E-3</v>
      </c>
      <c r="AQ76" s="18">
        <v>3.0000000000000001E-3</v>
      </c>
      <c r="AR76" s="18">
        <v>3.0000000000000001E-3</v>
      </c>
      <c r="AS76" s="18">
        <v>3.0000000000000001E-3</v>
      </c>
      <c r="AT76" s="18">
        <v>3.0000000000000001E-3</v>
      </c>
      <c r="AU76" s="18">
        <v>3.0000000000000001E-3</v>
      </c>
      <c r="AV76" s="18">
        <v>3.0000000000000001E-3</v>
      </c>
      <c r="AW76" s="18">
        <v>3.0000000000000001E-3</v>
      </c>
      <c r="AX76" s="18">
        <v>3.0000000000000001E-3</v>
      </c>
      <c r="AY76" s="18">
        <v>3.0000000000000001E-3</v>
      </c>
      <c r="AZ76" s="18">
        <v>3.0000000000000001E-3</v>
      </c>
      <c r="BA76" s="18">
        <v>3.0000000000000001E-3</v>
      </c>
      <c r="BB76" s="18">
        <v>3.0000000000000001E-3</v>
      </c>
      <c r="BC76" s="18">
        <v>3.0000000000000001E-3</v>
      </c>
      <c r="BD76" s="18">
        <v>3.0000000000000001E-3</v>
      </c>
      <c r="BE76" s="17" t="s">
        <v>972</v>
      </c>
      <c r="BF76" s="15" t="s">
        <v>2493</v>
      </c>
    </row>
    <row r="77" spans="1:58">
      <c r="A77" s="45">
        <f t="shared" si="0"/>
        <v>1</v>
      </c>
      <c r="B77" s="45" t="e">
        <f>INDEX(#REF!,MATCH('BNL_RPS Targets (%)'!C77,#REF!,0))</f>
        <v>#REF!</v>
      </c>
      <c r="C77" s="21" t="s">
        <v>1053</v>
      </c>
      <c r="D77" s="20" t="s">
        <v>2503</v>
      </c>
      <c r="E77" s="19" t="s">
        <v>2491</v>
      </c>
      <c r="F77" s="18">
        <v>0</v>
      </c>
      <c r="G77" s="18">
        <v>0</v>
      </c>
      <c r="H77" s="18">
        <v>0</v>
      </c>
      <c r="I77" s="18">
        <v>0</v>
      </c>
      <c r="J77" s="18">
        <v>0</v>
      </c>
      <c r="K77" s="18">
        <v>0</v>
      </c>
      <c r="L77" s="18">
        <v>0</v>
      </c>
      <c r="M77" s="18">
        <v>0</v>
      </c>
      <c r="N77" s="18">
        <v>0.05</v>
      </c>
      <c r="O77" s="18">
        <v>0.05</v>
      </c>
      <c r="P77" s="18">
        <v>0.1</v>
      </c>
      <c r="Q77" s="18">
        <v>0.1</v>
      </c>
      <c r="R77" s="18">
        <v>0.1</v>
      </c>
      <c r="S77" s="18">
        <v>0.1</v>
      </c>
      <c r="T77" s="18">
        <v>0.1</v>
      </c>
      <c r="U77" s="18">
        <v>0.15</v>
      </c>
      <c r="V77" s="18">
        <v>0.15</v>
      </c>
      <c r="W77" s="18">
        <v>0.15</v>
      </c>
      <c r="X77" s="18">
        <v>0.15</v>
      </c>
      <c r="Y77" s="18">
        <v>0.15</v>
      </c>
      <c r="Z77" s="18">
        <v>0.15</v>
      </c>
      <c r="AA77" s="18">
        <v>0.15</v>
      </c>
      <c r="AB77" s="18">
        <v>0.15</v>
      </c>
      <c r="AC77" s="18">
        <v>0.15</v>
      </c>
      <c r="AD77" s="18">
        <v>0.15</v>
      </c>
      <c r="AE77" s="18">
        <v>0.15</v>
      </c>
      <c r="AF77" s="18">
        <v>0.15</v>
      </c>
      <c r="AG77" s="18">
        <v>0.15</v>
      </c>
      <c r="AH77" s="18">
        <v>0.15</v>
      </c>
      <c r="AI77" s="18">
        <v>0.15</v>
      </c>
      <c r="AJ77" s="18">
        <v>0.15</v>
      </c>
      <c r="AK77" s="18">
        <v>0.15</v>
      </c>
      <c r="AL77" s="18">
        <v>0.15</v>
      </c>
      <c r="AM77" s="18">
        <v>0.15</v>
      </c>
      <c r="AN77" s="18">
        <v>0.15</v>
      </c>
      <c r="AO77" s="18">
        <v>0.15</v>
      </c>
      <c r="AP77" s="18">
        <v>0.15</v>
      </c>
      <c r="AQ77" s="18">
        <v>0.15</v>
      </c>
      <c r="AR77" s="18">
        <v>0.15</v>
      </c>
      <c r="AS77" s="18">
        <v>0.15</v>
      </c>
      <c r="AT77" s="18">
        <v>0.15</v>
      </c>
      <c r="AU77" s="18">
        <v>0.15</v>
      </c>
      <c r="AV77" s="18">
        <v>0.15</v>
      </c>
      <c r="AW77" s="18">
        <v>0.15</v>
      </c>
      <c r="AX77" s="18">
        <v>0.15</v>
      </c>
      <c r="AY77" s="18">
        <v>0.15</v>
      </c>
      <c r="AZ77" s="18">
        <v>0.15</v>
      </c>
      <c r="BA77" s="18">
        <v>0.15</v>
      </c>
      <c r="BB77" s="18">
        <v>0.15</v>
      </c>
      <c r="BC77" s="18">
        <v>0.15</v>
      </c>
      <c r="BD77" s="18">
        <v>0.15</v>
      </c>
      <c r="BE77" s="17" t="s">
        <v>1053</v>
      </c>
      <c r="BF77" s="15" t="s">
        <v>2491</v>
      </c>
    </row>
    <row r="78" spans="1:58" ht="12.6" customHeight="1">
      <c r="A78" s="45">
        <f t="shared" si="0"/>
        <v>1</v>
      </c>
      <c r="B78" s="45" t="e">
        <f>INDEX(#REF!,MATCH('BNL_RPS Targets (%)'!C78,#REF!,0))</f>
        <v>#REF!</v>
      </c>
      <c r="C78" s="37" t="s">
        <v>1065</v>
      </c>
      <c r="D78" s="38" t="s">
        <v>2535</v>
      </c>
      <c r="E78" s="19" t="s">
        <v>2496</v>
      </c>
      <c r="F78" s="18">
        <v>0</v>
      </c>
      <c r="G78" s="18">
        <v>0</v>
      </c>
      <c r="H78" s="18">
        <v>0</v>
      </c>
      <c r="I78" s="18">
        <v>0</v>
      </c>
      <c r="J78" s="18">
        <v>0</v>
      </c>
      <c r="K78" s="18">
        <v>0</v>
      </c>
      <c r="L78" s="18">
        <v>0</v>
      </c>
      <c r="M78" s="18">
        <v>0</v>
      </c>
      <c r="N78" s="18">
        <v>0</v>
      </c>
      <c r="O78" s="18">
        <v>0</v>
      </c>
      <c r="P78" s="18">
        <v>0</v>
      </c>
      <c r="Q78" s="18">
        <v>0</v>
      </c>
      <c r="R78" s="18">
        <v>0.03</v>
      </c>
      <c r="S78" s="18">
        <v>0.03</v>
      </c>
      <c r="T78" s="18">
        <v>2.9999999999999995E-2</v>
      </c>
      <c r="U78" s="18">
        <v>0.06</v>
      </c>
      <c r="V78" s="18">
        <v>0.06</v>
      </c>
      <c r="W78" s="18">
        <v>6.0000000000000005E-2</v>
      </c>
      <c r="X78" s="18">
        <v>0.1</v>
      </c>
      <c r="Y78" s="18">
        <v>0.1</v>
      </c>
      <c r="Z78" s="18">
        <v>0.1</v>
      </c>
      <c r="AA78" s="18">
        <v>0.11879919980662215</v>
      </c>
      <c r="AB78" s="18">
        <v>0.11879919980662214</v>
      </c>
      <c r="AC78" s="18">
        <v>0.11879919980662212</v>
      </c>
      <c r="AD78" s="18">
        <v>0.11879919980662212</v>
      </c>
      <c r="AE78" s="18">
        <v>0.11879919980662214</v>
      </c>
      <c r="AF78" s="18">
        <v>0.11879919980662212</v>
      </c>
      <c r="AG78" s="18">
        <v>0.11879919980662214</v>
      </c>
      <c r="AH78" s="18">
        <v>0.11879919980662214</v>
      </c>
      <c r="AI78" s="18">
        <v>0.11879919980662214</v>
      </c>
      <c r="AJ78" s="18">
        <v>0.11879919980662214</v>
      </c>
      <c r="AK78" s="18">
        <v>0.11879919980662211</v>
      </c>
      <c r="AL78" s="18">
        <v>0.11879919980662215</v>
      </c>
      <c r="AM78" s="18">
        <v>0.11879919980662212</v>
      </c>
      <c r="AN78" s="18">
        <v>0.11879919980662215</v>
      </c>
      <c r="AO78" s="18">
        <v>0.11879919980662214</v>
      </c>
      <c r="AP78" s="18">
        <v>0.11879919980662212</v>
      </c>
      <c r="AQ78" s="18">
        <v>0.11879919980662212</v>
      </c>
      <c r="AR78" s="18">
        <v>0.11879919980662211</v>
      </c>
      <c r="AS78" s="18">
        <v>0.11879919980662215</v>
      </c>
      <c r="AT78" s="18">
        <v>0.11879919980662212</v>
      </c>
      <c r="AU78" s="18">
        <v>0.11879919980662214</v>
      </c>
      <c r="AV78" s="18">
        <v>0.11879919980662211</v>
      </c>
      <c r="AW78" s="18">
        <v>0.11879919980662214</v>
      </c>
      <c r="AX78" s="18">
        <v>0.11879919980662211</v>
      </c>
      <c r="AY78" s="18">
        <v>0.11879919980662214</v>
      </c>
      <c r="AZ78" s="18">
        <v>0.11879919980662214</v>
      </c>
      <c r="BA78" s="18">
        <v>0.11879919980662215</v>
      </c>
      <c r="BB78" s="18">
        <v>0.11879919980662211</v>
      </c>
      <c r="BC78" s="18">
        <v>0.11879919980662211</v>
      </c>
      <c r="BD78" s="18">
        <v>0.11879919980662214</v>
      </c>
      <c r="BE78" s="17" t="s">
        <v>1065</v>
      </c>
      <c r="BF78" s="15" t="s">
        <v>2491</v>
      </c>
    </row>
    <row r="79" spans="1:58" hidden="1">
      <c r="A79" s="45">
        <f t="shared" si="0"/>
        <v>0</v>
      </c>
      <c r="B79" s="45" t="e">
        <f>INDEX(#REF!,MATCH('BNL_RPS Targets (%)'!C79,#REF!,0))</f>
        <v>#REF!</v>
      </c>
      <c r="C79" s="37" t="s">
        <v>1065</v>
      </c>
      <c r="D79" s="40"/>
      <c r="E79" s="19" t="s">
        <v>2497</v>
      </c>
      <c r="F79" s="18">
        <v>0</v>
      </c>
      <c r="G79" s="18">
        <v>0</v>
      </c>
      <c r="H79" s="18">
        <v>0</v>
      </c>
      <c r="I79" s="18">
        <v>0</v>
      </c>
      <c r="J79" s="18">
        <v>0</v>
      </c>
      <c r="K79" s="18">
        <v>0</v>
      </c>
      <c r="L79" s="18">
        <v>0</v>
      </c>
      <c r="M79" s="18">
        <v>0</v>
      </c>
      <c r="N79" s="18">
        <v>0</v>
      </c>
      <c r="O79" s="18">
        <v>0</v>
      </c>
      <c r="P79" s="18">
        <v>0</v>
      </c>
      <c r="Q79" s="18">
        <v>0</v>
      </c>
      <c r="R79" s="18">
        <v>0.03</v>
      </c>
      <c r="S79" s="18">
        <v>0.03</v>
      </c>
      <c r="T79" s="18">
        <v>0.03</v>
      </c>
      <c r="U79" s="18">
        <v>0.06</v>
      </c>
      <c r="V79" s="18">
        <v>0.06</v>
      </c>
      <c r="W79" s="18">
        <v>0.06</v>
      </c>
      <c r="X79" s="18">
        <v>0.1</v>
      </c>
      <c r="Y79" s="18">
        <v>0.1</v>
      </c>
      <c r="Z79" s="18">
        <v>0.1</v>
      </c>
      <c r="AA79" s="18">
        <v>0.125</v>
      </c>
      <c r="AB79" s="18">
        <v>0.125</v>
      </c>
      <c r="AC79" s="18">
        <v>0.125</v>
      </c>
      <c r="AD79" s="18">
        <v>0.125</v>
      </c>
      <c r="AE79" s="18">
        <v>0.125</v>
      </c>
      <c r="AF79" s="18">
        <v>0.125</v>
      </c>
      <c r="AG79" s="18">
        <v>0.125</v>
      </c>
      <c r="AH79" s="18">
        <v>0.125</v>
      </c>
      <c r="AI79" s="18">
        <v>0.125</v>
      </c>
      <c r="AJ79" s="18">
        <v>0.125</v>
      </c>
      <c r="AK79" s="18">
        <v>0.125</v>
      </c>
      <c r="AL79" s="18">
        <v>0.125</v>
      </c>
      <c r="AM79" s="18">
        <v>0.125</v>
      </c>
      <c r="AN79" s="18">
        <v>0.125</v>
      </c>
      <c r="AO79" s="18">
        <v>0.125</v>
      </c>
      <c r="AP79" s="18">
        <v>0.125</v>
      </c>
      <c r="AQ79" s="18">
        <v>0.125</v>
      </c>
      <c r="AR79" s="18">
        <v>0.125</v>
      </c>
      <c r="AS79" s="18">
        <v>0.125</v>
      </c>
      <c r="AT79" s="18">
        <v>0.125</v>
      </c>
      <c r="AU79" s="18">
        <v>0.125</v>
      </c>
      <c r="AV79" s="18">
        <v>0.125</v>
      </c>
      <c r="AW79" s="18">
        <v>0.125</v>
      </c>
      <c r="AX79" s="18">
        <v>0.125</v>
      </c>
      <c r="AY79" s="18">
        <v>0.125</v>
      </c>
      <c r="AZ79" s="18">
        <v>0.125</v>
      </c>
      <c r="BA79" s="18">
        <v>0.125</v>
      </c>
      <c r="BB79" s="18">
        <v>0.125</v>
      </c>
      <c r="BC79" s="18">
        <v>0.125</v>
      </c>
      <c r="BD79" s="18">
        <v>0.125</v>
      </c>
      <c r="BE79" s="17" t="s">
        <v>1065</v>
      </c>
    </row>
    <row r="80" spans="1:58" hidden="1">
      <c r="A80" s="45">
        <f t="shared" si="0"/>
        <v>0</v>
      </c>
      <c r="B80" s="45" t="e">
        <f>INDEX(#REF!,MATCH('BNL_RPS Targets (%)'!C80,#REF!,0))</f>
        <v>#REF!</v>
      </c>
      <c r="C80" s="37" t="s">
        <v>1065</v>
      </c>
      <c r="D80" s="40"/>
      <c r="E80" s="19" t="s">
        <v>2536</v>
      </c>
      <c r="F80" s="18">
        <v>0</v>
      </c>
      <c r="G80" s="18">
        <v>0</v>
      </c>
      <c r="H80" s="18">
        <v>0</v>
      </c>
      <c r="I80" s="18">
        <v>0</v>
      </c>
      <c r="J80" s="18">
        <v>0</v>
      </c>
      <c r="K80" s="18">
        <v>0</v>
      </c>
      <c r="L80" s="18">
        <v>0</v>
      </c>
      <c r="M80" s="18">
        <v>0</v>
      </c>
      <c r="N80" s="18">
        <v>0</v>
      </c>
      <c r="O80" s="18">
        <v>0</v>
      </c>
      <c r="P80" s="18">
        <v>0</v>
      </c>
      <c r="Q80" s="18">
        <v>0</v>
      </c>
      <c r="R80" s="18">
        <v>0.03</v>
      </c>
      <c r="S80" s="18">
        <v>0.03</v>
      </c>
      <c r="T80" s="18">
        <v>0.03</v>
      </c>
      <c r="U80" s="18">
        <v>0.06</v>
      </c>
      <c r="V80" s="18">
        <v>0.06</v>
      </c>
      <c r="W80" s="18">
        <v>0.06</v>
      </c>
      <c r="X80" s="18">
        <v>0.1</v>
      </c>
      <c r="Y80" s="18">
        <v>0.1</v>
      </c>
      <c r="Z80" s="18">
        <v>0.1</v>
      </c>
      <c r="AA80" s="18">
        <v>0.1</v>
      </c>
      <c r="AB80" s="18">
        <v>0.1</v>
      </c>
      <c r="AC80" s="18">
        <v>0.1</v>
      </c>
      <c r="AD80" s="18">
        <v>0.1</v>
      </c>
      <c r="AE80" s="18">
        <v>0.1</v>
      </c>
      <c r="AF80" s="18">
        <v>0.1</v>
      </c>
      <c r="AG80" s="18">
        <v>0.1</v>
      </c>
      <c r="AH80" s="18">
        <v>0.1</v>
      </c>
      <c r="AI80" s="18">
        <v>0.1</v>
      </c>
      <c r="AJ80" s="18">
        <v>0.1</v>
      </c>
      <c r="AK80" s="18">
        <v>0.1</v>
      </c>
      <c r="AL80" s="18">
        <v>0.1</v>
      </c>
      <c r="AM80" s="18">
        <v>0.1</v>
      </c>
      <c r="AN80" s="18">
        <v>0.1</v>
      </c>
      <c r="AO80" s="18">
        <v>0.1</v>
      </c>
      <c r="AP80" s="18">
        <v>0.1</v>
      </c>
      <c r="AQ80" s="18">
        <v>0.1</v>
      </c>
      <c r="AR80" s="18">
        <v>0.1</v>
      </c>
      <c r="AS80" s="18">
        <v>0.1</v>
      </c>
      <c r="AT80" s="18">
        <v>0.1</v>
      </c>
      <c r="AU80" s="18">
        <v>0.1</v>
      </c>
      <c r="AV80" s="18">
        <v>0.1</v>
      </c>
      <c r="AW80" s="18">
        <v>0.1</v>
      </c>
      <c r="AX80" s="18">
        <v>0.1</v>
      </c>
      <c r="AY80" s="18">
        <v>0.1</v>
      </c>
      <c r="AZ80" s="18">
        <v>0.1</v>
      </c>
      <c r="BA80" s="18">
        <v>0.1</v>
      </c>
      <c r="BB80" s="18">
        <v>0.1</v>
      </c>
      <c r="BC80" s="18">
        <v>0.1</v>
      </c>
      <c r="BD80" s="18">
        <v>0.1</v>
      </c>
      <c r="BE80" s="17" t="s">
        <v>1065</v>
      </c>
    </row>
    <row r="81" spans="1:58" hidden="1">
      <c r="A81" s="45">
        <f t="shared" si="0"/>
        <v>0</v>
      </c>
      <c r="B81" s="45" t="e">
        <f>INDEX(#REF!,MATCH('BNL_RPS Targets (%)'!C81,#REF!,0))</f>
        <v>#REF!</v>
      </c>
      <c r="C81" s="37" t="s">
        <v>1065</v>
      </c>
      <c r="D81" s="40"/>
      <c r="E81" s="22" t="s">
        <v>2537</v>
      </c>
      <c r="F81" s="18">
        <v>0</v>
      </c>
      <c r="G81" s="18">
        <v>0</v>
      </c>
      <c r="H81" s="18">
        <v>0</v>
      </c>
      <c r="I81" s="18">
        <v>0</v>
      </c>
      <c r="J81" s="18">
        <v>0</v>
      </c>
      <c r="K81" s="18">
        <v>0</v>
      </c>
      <c r="L81" s="18">
        <v>0</v>
      </c>
      <c r="M81" s="18">
        <v>0</v>
      </c>
      <c r="N81" s="18">
        <v>0</v>
      </c>
      <c r="O81" s="18">
        <v>0</v>
      </c>
      <c r="P81" s="18">
        <v>2.0000000000000001E-4</v>
      </c>
      <c r="Q81" s="18">
        <v>2.0000000000000001E-4</v>
      </c>
      <c r="R81" s="18">
        <v>6.9999999999999999E-4</v>
      </c>
      <c r="S81" s="18">
        <v>6.9999999999999999E-4</v>
      </c>
      <c r="T81" s="18">
        <v>6.9999999999999999E-4</v>
      </c>
      <c r="U81" s="18">
        <v>1.4E-3</v>
      </c>
      <c r="V81" s="18">
        <v>1.4E-3</v>
      </c>
      <c r="W81" s="18">
        <v>1.4E-3</v>
      </c>
      <c r="X81" s="18">
        <v>2E-3</v>
      </c>
      <c r="Y81" s="18">
        <v>2E-3</v>
      </c>
      <c r="Z81" s="18">
        <v>2E-3</v>
      </c>
      <c r="AA81" s="18">
        <v>2E-3</v>
      </c>
      <c r="AB81" s="18">
        <v>2E-3</v>
      </c>
      <c r="AC81" s="18">
        <v>2E-3</v>
      </c>
      <c r="AD81" s="18">
        <v>2E-3</v>
      </c>
      <c r="AE81" s="18">
        <v>2E-3</v>
      </c>
      <c r="AF81" s="18">
        <v>2E-3</v>
      </c>
      <c r="AG81" s="18">
        <v>2E-3</v>
      </c>
      <c r="AH81" s="18">
        <v>2E-3</v>
      </c>
      <c r="AI81" s="18">
        <v>2E-3</v>
      </c>
      <c r="AJ81" s="18">
        <v>2E-3</v>
      </c>
      <c r="AK81" s="18">
        <v>2E-3</v>
      </c>
      <c r="AL81" s="18">
        <v>2E-3</v>
      </c>
      <c r="AM81" s="18">
        <v>2E-3</v>
      </c>
      <c r="AN81" s="18">
        <v>2E-3</v>
      </c>
      <c r="AO81" s="18">
        <v>2E-3</v>
      </c>
      <c r="AP81" s="18">
        <v>2E-3</v>
      </c>
      <c r="AQ81" s="18">
        <v>2E-3</v>
      </c>
      <c r="AR81" s="18">
        <v>2E-3</v>
      </c>
      <c r="AS81" s="18">
        <v>2E-3</v>
      </c>
      <c r="AT81" s="18">
        <v>2E-3</v>
      </c>
      <c r="AU81" s="18">
        <v>2E-3</v>
      </c>
      <c r="AV81" s="18">
        <v>2E-3</v>
      </c>
      <c r="AW81" s="18">
        <v>2E-3</v>
      </c>
      <c r="AX81" s="18">
        <v>2E-3</v>
      </c>
      <c r="AY81" s="18">
        <v>2E-3</v>
      </c>
      <c r="AZ81" s="18">
        <v>2E-3</v>
      </c>
      <c r="BA81" s="18">
        <v>2E-3</v>
      </c>
      <c r="BB81" s="18">
        <v>2E-3</v>
      </c>
      <c r="BC81" s="18">
        <v>2E-3</v>
      </c>
      <c r="BD81" s="18">
        <v>2E-3</v>
      </c>
      <c r="BE81" s="17" t="s">
        <v>1065</v>
      </c>
      <c r="BF81" s="15" t="s">
        <v>2493</v>
      </c>
    </row>
    <row r="82" spans="1:58" hidden="1">
      <c r="A82" s="45">
        <f t="shared" si="0"/>
        <v>0</v>
      </c>
      <c r="B82" s="45" t="e">
        <f>INDEX(#REF!,MATCH('BNL_RPS Targets (%)'!C82,#REF!,0))</f>
        <v>#REF!</v>
      </c>
      <c r="C82" s="37" t="s">
        <v>1065</v>
      </c>
      <c r="D82" s="40"/>
      <c r="E82" s="22" t="s">
        <v>2538</v>
      </c>
      <c r="F82" s="18">
        <v>0</v>
      </c>
      <c r="G82" s="18">
        <v>0</v>
      </c>
      <c r="H82" s="18">
        <v>0</v>
      </c>
      <c r="I82" s="18">
        <v>0</v>
      </c>
      <c r="J82" s="18">
        <v>0</v>
      </c>
      <c r="K82" s="18">
        <v>0</v>
      </c>
      <c r="L82" s="18">
        <v>0</v>
      </c>
      <c r="M82" s="18">
        <v>0</v>
      </c>
      <c r="N82" s="18">
        <v>0</v>
      </c>
      <c r="O82" s="18">
        <v>0</v>
      </c>
      <c r="P82" s="18">
        <v>0</v>
      </c>
      <c r="Q82" s="18">
        <v>0</v>
      </c>
      <c r="R82" s="18">
        <v>0</v>
      </c>
      <c r="S82" s="18">
        <v>0</v>
      </c>
      <c r="T82" s="18">
        <v>0</v>
      </c>
      <c r="U82" s="18">
        <v>0</v>
      </c>
      <c r="V82" s="18">
        <v>0</v>
      </c>
      <c r="W82" s="18">
        <v>6.9999999999999999E-4</v>
      </c>
      <c r="X82" s="18">
        <v>2.0000000000000001E-4</v>
      </c>
      <c r="Y82" s="18">
        <v>4.0000000000000002E-4</v>
      </c>
      <c r="Z82" s="18">
        <v>6.9999999999999999E-4</v>
      </c>
      <c r="AA82" s="18">
        <v>6.9999999999999999E-4</v>
      </c>
      <c r="AB82" s="18">
        <v>1.4E-3</v>
      </c>
      <c r="AC82" s="18">
        <v>1.4E-3</v>
      </c>
      <c r="AD82" s="18">
        <v>1.4E-3</v>
      </c>
      <c r="AE82" s="18">
        <v>2E-3</v>
      </c>
      <c r="AF82" s="18">
        <v>2E-3</v>
      </c>
      <c r="AG82" s="18">
        <v>2E-3</v>
      </c>
      <c r="AH82" s="18">
        <v>2E-3</v>
      </c>
      <c r="AI82" s="18">
        <v>2E-3</v>
      </c>
      <c r="AJ82" s="18">
        <v>2E-3</v>
      </c>
      <c r="AK82" s="18">
        <v>2E-3</v>
      </c>
      <c r="AL82" s="18">
        <v>2E-3</v>
      </c>
      <c r="AM82" s="18">
        <v>2E-3</v>
      </c>
      <c r="AN82" s="18">
        <v>2E-3</v>
      </c>
      <c r="AO82" s="18">
        <v>2E-3</v>
      </c>
      <c r="AP82" s="18">
        <v>2E-3</v>
      </c>
      <c r="AQ82" s="18">
        <v>2E-3</v>
      </c>
      <c r="AR82" s="18">
        <v>2E-3</v>
      </c>
      <c r="AS82" s="18">
        <v>2E-3</v>
      </c>
      <c r="AT82" s="18">
        <v>2E-3</v>
      </c>
      <c r="AU82" s="18">
        <v>2E-3</v>
      </c>
      <c r="AV82" s="18">
        <v>2E-3</v>
      </c>
      <c r="AW82" s="18">
        <v>2E-3</v>
      </c>
      <c r="AX82" s="18">
        <v>2E-3</v>
      </c>
      <c r="AY82" s="18">
        <v>2E-3</v>
      </c>
      <c r="AZ82" s="18">
        <v>2E-3</v>
      </c>
      <c r="BA82" s="18">
        <v>2E-3</v>
      </c>
      <c r="BB82" s="18">
        <v>2E-3</v>
      </c>
      <c r="BC82" s="18">
        <v>2E-3</v>
      </c>
      <c r="BD82" s="18">
        <v>2E-3</v>
      </c>
      <c r="BE82" s="17" t="s">
        <v>1065</v>
      </c>
      <c r="BF82" s="15" t="s">
        <v>2507</v>
      </c>
    </row>
    <row r="83" spans="1:58" hidden="1">
      <c r="A83" s="45">
        <f t="shared" si="0"/>
        <v>0</v>
      </c>
      <c r="B83" s="45" t="e">
        <f>INDEX(#REF!,MATCH('BNL_RPS Targets (%)'!C83,#REF!,0))</f>
        <v>#REF!</v>
      </c>
      <c r="C83" s="37" t="s">
        <v>1065</v>
      </c>
      <c r="D83" s="39"/>
      <c r="E83" s="22" t="s">
        <v>2539</v>
      </c>
      <c r="F83" s="18">
        <v>0</v>
      </c>
      <c r="G83" s="18">
        <v>0</v>
      </c>
      <c r="H83" s="18">
        <v>0</v>
      </c>
      <c r="I83" s="18">
        <v>0</v>
      </c>
      <c r="J83" s="18">
        <v>0</v>
      </c>
      <c r="K83" s="18">
        <v>0</v>
      </c>
      <c r="L83" s="18">
        <v>0</v>
      </c>
      <c r="M83" s="18">
        <v>0</v>
      </c>
      <c r="N83" s="18">
        <v>0</v>
      </c>
      <c r="O83" s="18">
        <v>0</v>
      </c>
      <c r="P83" s="18">
        <v>0</v>
      </c>
      <c r="Q83" s="18">
        <v>0</v>
      </c>
      <c r="R83" s="18">
        <v>0</v>
      </c>
      <c r="S83" s="18">
        <v>0</v>
      </c>
      <c r="T83" s="18">
        <v>1.312152880568447E-3</v>
      </c>
      <c r="U83" s="18">
        <v>1.2790377302587673E-3</v>
      </c>
      <c r="V83" s="18">
        <v>1.2721250419296156E-3</v>
      </c>
      <c r="W83" s="18">
        <v>1.2667928292968346E-3</v>
      </c>
      <c r="X83" s="18">
        <v>2.286366958558753E-3</v>
      </c>
      <c r="Y83" s="18">
        <v>3.6214115520818943E-3</v>
      </c>
      <c r="Z83" s="18">
        <v>4.960152978298835E-3</v>
      </c>
      <c r="AA83" s="18">
        <v>6.4285276825506703E-3</v>
      </c>
      <c r="AB83" s="18">
        <v>6.2687092571281893E-3</v>
      </c>
      <c r="AC83" s="18">
        <v>6.1898664298091497E-3</v>
      </c>
      <c r="AD83" s="18">
        <v>6.1486739251131774E-3</v>
      </c>
      <c r="AE83" s="18">
        <v>6.1107057264022978E-3</v>
      </c>
      <c r="AF83" s="18">
        <v>6.0760530245587783E-3</v>
      </c>
      <c r="AG83" s="18">
        <v>6.0380529412298505E-3</v>
      </c>
      <c r="AH83" s="18">
        <v>6.0016737537335677E-3</v>
      </c>
      <c r="AI83" s="18">
        <v>5.9574815846930767E-3</v>
      </c>
      <c r="AJ83" s="18">
        <v>5.9074496303959971E-3</v>
      </c>
      <c r="AK83" s="18">
        <v>5.8633568096606772E-3</v>
      </c>
      <c r="AL83" s="18">
        <v>5.8189511637192467E-3</v>
      </c>
      <c r="AM83" s="18">
        <v>5.7698278520887485E-3</v>
      </c>
      <c r="AN83" s="18">
        <v>5.7221075047404635E-3</v>
      </c>
      <c r="AO83" s="18">
        <v>5.670887017544095E-3</v>
      </c>
      <c r="AP83" s="18">
        <v>5.6180349132911693E-3</v>
      </c>
      <c r="AQ83" s="18">
        <v>5.5664883939370467E-3</v>
      </c>
      <c r="AR83" s="18">
        <v>5.5144291520161613E-3</v>
      </c>
      <c r="AS83" s="18">
        <v>5.4649179766834066E-3</v>
      </c>
      <c r="AT83" s="18">
        <v>5.4155460114946969E-3</v>
      </c>
      <c r="AU83" s="18">
        <v>5.3654775748935039E-3</v>
      </c>
      <c r="AV83" s="18">
        <v>5.3130645580551986E-3</v>
      </c>
      <c r="AW83" s="18">
        <v>5.2621956289099353E-3</v>
      </c>
      <c r="AX83" s="18">
        <v>5.2082339400395172E-3</v>
      </c>
      <c r="AY83" s="18">
        <v>5.1559440335639181E-3</v>
      </c>
      <c r="AZ83" s="18">
        <v>5.1022358827355055E-3</v>
      </c>
      <c r="BA83" s="18">
        <v>5.0481004694825204E-3</v>
      </c>
      <c r="BB83" s="18">
        <v>4.9927018296063944E-3</v>
      </c>
      <c r="BC83" s="18">
        <v>4.9388986946628096E-3</v>
      </c>
      <c r="BD83" s="18">
        <v>4.8828066513435242E-3</v>
      </c>
      <c r="BE83" s="17" t="s">
        <v>1065</v>
      </c>
      <c r="BF83" s="15" t="s">
        <v>2507</v>
      </c>
    </row>
    <row r="84" spans="1:58">
      <c r="A84" s="45">
        <f t="shared" si="0"/>
        <v>1</v>
      </c>
      <c r="B84" s="45" t="e">
        <f>INDEX(#REF!,MATCH('BNL_RPS Targets (%)'!C84,#REF!,0))</f>
        <v>#REF!</v>
      </c>
      <c r="C84" s="37" t="s">
        <v>1151</v>
      </c>
      <c r="D84" s="38" t="s">
        <v>2503</v>
      </c>
      <c r="E84" s="19" t="s">
        <v>2491</v>
      </c>
      <c r="F84" s="18">
        <v>0</v>
      </c>
      <c r="G84" s="18">
        <v>0</v>
      </c>
      <c r="H84" s="18">
        <v>0</v>
      </c>
      <c r="I84" s="18">
        <v>0</v>
      </c>
      <c r="J84" s="18">
        <v>0</v>
      </c>
      <c r="K84" s="18">
        <v>0</v>
      </c>
      <c r="L84" s="18">
        <v>0</v>
      </c>
      <c r="M84" s="18">
        <v>0</v>
      </c>
      <c r="N84" s="18">
        <v>0.04</v>
      </c>
      <c r="O84" s="18">
        <v>0.06</v>
      </c>
      <c r="P84" s="18">
        <v>7.5399999999999995E-2</v>
      </c>
      <c r="Q84" s="18">
        <v>9.5799999999999996E-2</v>
      </c>
      <c r="R84" s="18">
        <v>5.5500000000000001E-2</v>
      </c>
      <c r="S84" s="18">
        <v>5.7999999999999996E-2</v>
      </c>
      <c r="T84" s="18">
        <v>7.2000000000000008E-2</v>
      </c>
      <c r="U84" s="18">
        <v>8.3000000000000004E-2</v>
      </c>
      <c r="V84" s="18">
        <v>8.5000000000000006E-2</v>
      </c>
      <c r="W84" s="18">
        <v>0.17599999999999999</v>
      </c>
      <c r="X84" s="18">
        <v>0.187</v>
      </c>
      <c r="Y84" s="18">
        <v>0.19700000000000001</v>
      </c>
      <c r="Z84" s="18">
        <v>0.20700000000000002</v>
      </c>
      <c r="AA84" s="18">
        <v>0.21600000000000003</v>
      </c>
      <c r="AB84" s="18">
        <v>0.22500000000000003</v>
      </c>
      <c r="AC84" s="18">
        <v>0.23400000000000004</v>
      </c>
      <c r="AD84" s="18">
        <v>0.24299999999999999</v>
      </c>
      <c r="AE84" s="18">
        <v>0.252</v>
      </c>
      <c r="AF84" s="18">
        <v>0.252</v>
      </c>
      <c r="AG84" s="18">
        <v>0.252</v>
      </c>
      <c r="AH84" s="18">
        <v>0.252</v>
      </c>
      <c r="AI84" s="18">
        <v>0.252</v>
      </c>
      <c r="AJ84" s="18">
        <v>0.252</v>
      </c>
      <c r="AK84" s="18">
        <v>0.252</v>
      </c>
      <c r="AL84" s="18">
        <v>0.252</v>
      </c>
      <c r="AM84" s="18">
        <v>0.252</v>
      </c>
      <c r="AN84" s="18">
        <v>0.252</v>
      </c>
      <c r="AO84" s="18">
        <v>0.252</v>
      </c>
      <c r="AP84" s="18">
        <v>0.252</v>
      </c>
      <c r="AQ84" s="18">
        <v>0.252</v>
      </c>
      <c r="AR84" s="18">
        <v>0.252</v>
      </c>
      <c r="AS84" s="18">
        <v>0.252</v>
      </c>
      <c r="AT84" s="18">
        <v>0.252</v>
      </c>
      <c r="AU84" s="18">
        <v>0.252</v>
      </c>
      <c r="AV84" s="18">
        <v>0.252</v>
      </c>
      <c r="AW84" s="18">
        <v>0.252</v>
      </c>
      <c r="AX84" s="18">
        <v>0.252</v>
      </c>
      <c r="AY84" s="18">
        <v>0.252</v>
      </c>
      <c r="AZ84" s="18">
        <v>0.252</v>
      </c>
      <c r="BA84" s="18">
        <v>0.252</v>
      </c>
      <c r="BB84" s="18">
        <v>0.252</v>
      </c>
      <c r="BC84" s="18">
        <v>0.252</v>
      </c>
      <c r="BD84" s="18">
        <v>0.252</v>
      </c>
      <c r="BE84" s="17" t="s">
        <v>1151</v>
      </c>
      <c r="BF84" s="15" t="s">
        <v>2491</v>
      </c>
    </row>
    <row r="85" spans="1:58" hidden="1">
      <c r="A85" s="45">
        <f t="shared" si="0"/>
        <v>0</v>
      </c>
      <c r="B85" s="45" t="e">
        <f>INDEX(#REF!,MATCH('BNL_RPS Targets (%)'!C85,#REF!,0))</f>
        <v>#REF!</v>
      </c>
      <c r="C85" s="37" t="s">
        <v>1151</v>
      </c>
      <c r="D85" s="40"/>
      <c r="E85" s="22" t="s">
        <v>2540</v>
      </c>
      <c r="F85" s="18">
        <v>0</v>
      </c>
      <c r="G85" s="18">
        <v>0</v>
      </c>
      <c r="H85" s="18">
        <v>0</v>
      </c>
      <c r="I85" s="18">
        <v>0</v>
      </c>
      <c r="J85" s="18">
        <v>0</v>
      </c>
      <c r="K85" s="18">
        <v>0</v>
      </c>
      <c r="L85" s="18">
        <v>0</v>
      </c>
      <c r="M85" s="18">
        <v>0</v>
      </c>
      <c r="N85" s="18">
        <v>0</v>
      </c>
      <c r="O85" s="18">
        <v>5.0000000000000001E-3</v>
      </c>
      <c r="P85" s="18">
        <v>0.01</v>
      </c>
      <c r="Q85" s="18">
        <v>0.02</v>
      </c>
      <c r="R85" s="18">
        <v>0.03</v>
      </c>
      <c r="S85" s="18">
        <v>3.7999999999999999E-2</v>
      </c>
      <c r="T85" s="18">
        <v>4.5999999999999999E-2</v>
      </c>
      <c r="U85" s="18">
        <v>5.3999999999999999E-2</v>
      </c>
      <c r="V85" s="18">
        <v>5.6000000000000001E-2</v>
      </c>
      <c r="W85" s="18">
        <v>6.8000000000000005E-2</v>
      </c>
      <c r="X85" s="18">
        <v>7.4999999999999997E-2</v>
      </c>
      <c r="Y85" s="18">
        <v>8.2000000000000003E-2</v>
      </c>
      <c r="Z85" s="18">
        <v>8.8999999999999996E-2</v>
      </c>
      <c r="AA85" s="18">
        <v>9.6000000000000002E-2</v>
      </c>
      <c r="AB85" s="18">
        <v>0.10299999999999999</v>
      </c>
      <c r="AC85" s="18">
        <v>0.11</v>
      </c>
      <c r="AD85" s="18">
        <v>0.11899999999999999</v>
      </c>
      <c r="AE85" s="18">
        <v>0.128</v>
      </c>
      <c r="AF85" s="18">
        <v>0.128</v>
      </c>
      <c r="AG85" s="18">
        <v>0.128</v>
      </c>
      <c r="AH85" s="18">
        <v>0.128</v>
      </c>
      <c r="AI85" s="18">
        <v>0.128</v>
      </c>
      <c r="AJ85" s="18">
        <v>0.128</v>
      </c>
      <c r="AK85" s="18">
        <v>0.128</v>
      </c>
      <c r="AL85" s="18">
        <v>0.128</v>
      </c>
      <c r="AM85" s="18">
        <v>0.128</v>
      </c>
      <c r="AN85" s="18">
        <v>0.128</v>
      </c>
      <c r="AO85" s="18">
        <v>0.128</v>
      </c>
      <c r="AP85" s="18">
        <v>0.128</v>
      </c>
      <c r="AQ85" s="18">
        <v>0.128</v>
      </c>
      <c r="AR85" s="18">
        <v>0.128</v>
      </c>
      <c r="AS85" s="18">
        <v>0.128</v>
      </c>
      <c r="AT85" s="18">
        <v>0.128</v>
      </c>
      <c r="AU85" s="18">
        <v>0.128</v>
      </c>
      <c r="AV85" s="18">
        <v>0.128</v>
      </c>
      <c r="AW85" s="18">
        <v>0.128</v>
      </c>
      <c r="AX85" s="18">
        <v>0.128</v>
      </c>
      <c r="AY85" s="18">
        <v>0.128</v>
      </c>
      <c r="AZ85" s="18">
        <v>0.128</v>
      </c>
      <c r="BA85" s="18">
        <v>0.128</v>
      </c>
      <c r="BB85" s="18">
        <v>0.128</v>
      </c>
      <c r="BC85" s="18">
        <v>0.128</v>
      </c>
      <c r="BD85" s="18">
        <v>0.128</v>
      </c>
      <c r="BE85" s="17" t="s">
        <v>1151</v>
      </c>
      <c r="BF85" s="15" t="s">
        <v>2505</v>
      </c>
    </row>
    <row r="86" spans="1:58" hidden="1">
      <c r="A86" s="45">
        <f t="shared" si="0"/>
        <v>0</v>
      </c>
      <c r="B86" s="45" t="e">
        <f>INDEX(#REF!,MATCH('BNL_RPS Targets (%)'!C86,#REF!,0))</f>
        <v>#REF!</v>
      </c>
      <c r="C86" s="37" t="s">
        <v>1151</v>
      </c>
      <c r="D86" s="40"/>
      <c r="E86" s="22" t="s">
        <v>2541</v>
      </c>
      <c r="F86" s="18">
        <v>0</v>
      </c>
      <c r="G86" s="18">
        <v>0</v>
      </c>
      <c r="H86" s="18">
        <v>0</v>
      </c>
      <c r="I86" s="18">
        <v>0</v>
      </c>
      <c r="J86" s="18">
        <v>0</v>
      </c>
      <c r="K86" s="18">
        <v>0</v>
      </c>
      <c r="L86" s="18">
        <v>0</v>
      </c>
      <c r="M86" s="18">
        <v>0</v>
      </c>
      <c r="N86" s="18">
        <v>0</v>
      </c>
      <c r="O86" s="18">
        <v>0</v>
      </c>
      <c r="P86" s="18">
        <v>0</v>
      </c>
      <c r="Q86" s="18">
        <v>0</v>
      </c>
      <c r="R86" s="18">
        <v>0</v>
      </c>
      <c r="S86" s="18">
        <v>0</v>
      </c>
      <c r="T86" s="18">
        <v>4.0000000000000001E-3</v>
      </c>
      <c r="U86" s="18">
        <v>6.0000000000000001E-3</v>
      </c>
      <c r="V86" s="18">
        <v>6.0000000000000001E-3</v>
      </c>
      <c r="W86" s="18">
        <v>0.01</v>
      </c>
      <c r="X86" s="18">
        <v>1.2E-2</v>
      </c>
      <c r="Y86" s="18">
        <v>1.4E-2</v>
      </c>
      <c r="Z86" s="18">
        <v>1.6E-2</v>
      </c>
      <c r="AA86" s="18">
        <v>1.7999999999999999E-2</v>
      </c>
      <c r="AB86" s="18">
        <v>0.02</v>
      </c>
      <c r="AC86" s="18">
        <v>2.1999999999999999E-2</v>
      </c>
      <c r="AD86" s="18">
        <v>2.1999999999999999E-2</v>
      </c>
      <c r="AE86" s="18">
        <v>2.1999999999999999E-2</v>
      </c>
      <c r="AF86" s="18">
        <v>2.1999999999999999E-2</v>
      </c>
      <c r="AG86" s="18">
        <v>2.1999999999999999E-2</v>
      </c>
      <c r="AH86" s="18">
        <v>2.1999999999999999E-2</v>
      </c>
      <c r="AI86" s="18">
        <v>2.1999999999999999E-2</v>
      </c>
      <c r="AJ86" s="18">
        <v>2.1999999999999999E-2</v>
      </c>
      <c r="AK86" s="18">
        <v>2.1999999999999999E-2</v>
      </c>
      <c r="AL86" s="18">
        <v>2.1999999999999999E-2</v>
      </c>
      <c r="AM86" s="18">
        <v>2.1999999999999999E-2</v>
      </c>
      <c r="AN86" s="18">
        <v>2.1999999999999999E-2</v>
      </c>
      <c r="AO86" s="18">
        <v>2.1999999999999999E-2</v>
      </c>
      <c r="AP86" s="18">
        <v>2.1999999999999999E-2</v>
      </c>
      <c r="AQ86" s="18">
        <v>2.1999999999999999E-2</v>
      </c>
      <c r="AR86" s="18">
        <v>2.1999999999999999E-2</v>
      </c>
      <c r="AS86" s="18">
        <v>2.1999999999999999E-2</v>
      </c>
      <c r="AT86" s="18">
        <v>2.1999999999999999E-2</v>
      </c>
      <c r="AU86" s="18">
        <v>2.1999999999999999E-2</v>
      </c>
      <c r="AV86" s="18">
        <v>2.1999999999999999E-2</v>
      </c>
      <c r="AW86" s="18">
        <v>2.1999999999999999E-2</v>
      </c>
      <c r="AX86" s="18">
        <v>2.1999999999999999E-2</v>
      </c>
      <c r="AY86" s="18">
        <v>2.1999999999999999E-2</v>
      </c>
      <c r="AZ86" s="18">
        <v>2.1999999999999999E-2</v>
      </c>
      <c r="BA86" s="18">
        <v>2.1999999999999999E-2</v>
      </c>
      <c r="BB86" s="18">
        <v>2.1999999999999999E-2</v>
      </c>
      <c r="BC86" s="18">
        <v>2.1999999999999999E-2</v>
      </c>
      <c r="BD86" s="18">
        <v>2.1999999999999999E-2</v>
      </c>
      <c r="BE86" s="17" t="s">
        <v>1151</v>
      </c>
      <c r="BF86" s="15" t="s">
        <v>2507</v>
      </c>
    </row>
    <row r="87" spans="1:58" hidden="1">
      <c r="A87" s="45">
        <f t="shared" si="0"/>
        <v>0</v>
      </c>
      <c r="B87" s="45" t="e">
        <f>INDEX(#REF!,MATCH('BNL_RPS Targets (%)'!C87,#REF!,0))</f>
        <v>#REF!</v>
      </c>
      <c r="C87" s="37" t="s">
        <v>1151</v>
      </c>
      <c r="D87" s="40"/>
      <c r="E87" s="22" t="s">
        <v>2542</v>
      </c>
      <c r="F87" s="18">
        <v>0</v>
      </c>
      <c r="G87" s="18">
        <v>0</v>
      </c>
      <c r="H87" s="18">
        <v>0</v>
      </c>
      <c r="I87" s="18">
        <v>0</v>
      </c>
      <c r="J87" s="18">
        <v>0</v>
      </c>
      <c r="K87" s="18">
        <v>0</v>
      </c>
      <c r="L87" s="18">
        <v>0</v>
      </c>
      <c r="M87" s="18">
        <v>0</v>
      </c>
      <c r="N87" s="18">
        <v>0</v>
      </c>
      <c r="O87" s="18">
        <v>0</v>
      </c>
      <c r="P87" s="18">
        <v>4.0000000000000002E-4</v>
      </c>
      <c r="Q87" s="18">
        <v>8.0000000000000004E-4</v>
      </c>
      <c r="R87" s="18">
        <v>1.5E-3</v>
      </c>
      <c r="S87" s="18">
        <v>2E-3</v>
      </c>
      <c r="T87" s="18">
        <v>3.0000000000000001E-3</v>
      </c>
      <c r="U87" s="18">
        <v>3.0000000000000001E-3</v>
      </c>
      <c r="V87" s="18">
        <v>3.0000000000000001E-3</v>
      </c>
      <c r="W87" s="18">
        <v>3.0000000000000001E-3</v>
      </c>
      <c r="X87" s="18">
        <v>5.0000000000000001E-3</v>
      </c>
      <c r="Y87" s="18">
        <v>6.0000000000000001E-3</v>
      </c>
      <c r="Z87" s="18">
        <v>7.0000000000000001E-3</v>
      </c>
      <c r="AA87" s="18">
        <v>7.0000000000000001E-3</v>
      </c>
      <c r="AB87" s="18">
        <v>7.0000000000000001E-3</v>
      </c>
      <c r="AC87" s="18">
        <v>7.0000000000000001E-3</v>
      </c>
      <c r="AD87" s="18">
        <v>7.0000000000000001E-3</v>
      </c>
      <c r="AE87" s="18">
        <v>7.0000000000000001E-3</v>
      </c>
      <c r="AF87" s="18">
        <v>7.0000000000000001E-3</v>
      </c>
      <c r="AG87" s="18">
        <v>7.0000000000000001E-3</v>
      </c>
      <c r="AH87" s="18">
        <v>7.0000000000000001E-3</v>
      </c>
      <c r="AI87" s="18">
        <v>7.0000000000000001E-3</v>
      </c>
      <c r="AJ87" s="18">
        <v>7.0000000000000001E-3</v>
      </c>
      <c r="AK87" s="18">
        <v>7.0000000000000001E-3</v>
      </c>
      <c r="AL87" s="18">
        <v>7.0000000000000001E-3</v>
      </c>
      <c r="AM87" s="18">
        <v>7.0000000000000001E-3</v>
      </c>
      <c r="AN87" s="18">
        <v>7.0000000000000001E-3</v>
      </c>
      <c r="AO87" s="18">
        <v>7.0000000000000001E-3</v>
      </c>
      <c r="AP87" s="18">
        <v>7.0000000000000001E-3</v>
      </c>
      <c r="AQ87" s="18">
        <v>7.0000000000000001E-3</v>
      </c>
      <c r="AR87" s="18">
        <v>7.0000000000000001E-3</v>
      </c>
      <c r="AS87" s="18">
        <v>7.0000000000000001E-3</v>
      </c>
      <c r="AT87" s="18">
        <v>7.0000000000000001E-3</v>
      </c>
      <c r="AU87" s="18">
        <v>7.0000000000000001E-3</v>
      </c>
      <c r="AV87" s="18">
        <v>7.0000000000000001E-3</v>
      </c>
      <c r="AW87" s="18">
        <v>7.0000000000000001E-3</v>
      </c>
      <c r="AX87" s="18">
        <v>7.0000000000000001E-3</v>
      </c>
      <c r="AY87" s="18">
        <v>7.0000000000000001E-3</v>
      </c>
      <c r="AZ87" s="18">
        <v>7.0000000000000001E-3</v>
      </c>
      <c r="BA87" s="18">
        <v>7.0000000000000001E-3</v>
      </c>
      <c r="BB87" s="18">
        <v>7.0000000000000001E-3</v>
      </c>
      <c r="BC87" s="18">
        <v>7.0000000000000001E-3</v>
      </c>
      <c r="BD87" s="18">
        <v>7.0000000000000001E-3</v>
      </c>
      <c r="BE87" s="17" t="s">
        <v>1151</v>
      </c>
      <c r="BF87" s="15" t="s">
        <v>2493</v>
      </c>
    </row>
    <row r="88" spans="1:58" hidden="1">
      <c r="A88" s="45">
        <f t="shared" si="0"/>
        <v>0</v>
      </c>
      <c r="B88" s="45" t="e">
        <f>INDEX(#REF!,MATCH('BNL_RPS Targets (%)'!C88,#REF!,0))</f>
        <v>#REF!</v>
      </c>
      <c r="C88" s="37" t="s">
        <v>1151</v>
      </c>
      <c r="D88" s="40"/>
      <c r="E88" s="22" t="s">
        <v>2543</v>
      </c>
      <c r="F88" s="18">
        <v>0</v>
      </c>
      <c r="G88" s="18">
        <v>0</v>
      </c>
      <c r="H88" s="18">
        <v>0</v>
      </c>
      <c r="I88" s="18">
        <v>0</v>
      </c>
      <c r="J88" s="18">
        <v>0</v>
      </c>
      <c r="K88" s="18">
        <v>0</v>
      </c>
      <c r="L88" s="18">
        <v>0</v>
      </c>
      <c r="M88" s="18">
        <v>0</v>
      </c>
      <c r="N88" s="18">
        <v>3.5000000000000003E-2</v>
      </c>
      <c r="O88" s="18">
        <v>4.4999999999999998E-2</v>
      </c>
      <c r="P88" s="18">
        <v>5.5E-2</v>
      </c>
      <c r="Q88" s="18">
        <v>6.5000000000000002E-2</v>
      </c>
      <c r="R88" s="18">
        <v>1.4E-2</v>
      </c>
      <c r="S88" s="18">
        <v>5.0000000000000001E-3</v>
      </c>
      <c r="T88" s="18">
        <v>5.0000000000000001E-3</v>
      </c>
      <c r="U88" s="18">
        <v>5.0000000000000001E-3</v>
      </c>
      <c r="V88" s="18">
        <v>5.0000000000000001E-3</v>
      </c>
      <c r="W88" s="18">
        <v>0.08</v>
      </c>
      <c r="X88" s="18">
        <v>0.08</v>
      </c>
      <c r="Y88" s="18">
        <v>0.08</v>
      </c>
      <c r="Z88" s="18">
        <v>0.08</v>
      </c>
      <c r="AA88" s="18">
        <v>0.08</v>
      </c>
      <c r="AB88" s="18">
        <v>0.08</v>
      </c>
      <c r="AC88" s="18">
        <v>0.08</v>
      </c>
      <c r="AD88" s="18">
        <v>0.08</v>
      </c>
      <c r="AE88" s="18">
        <v>0.08</v>
      </c>
      <c r="AF88" s="18">
        <v>0.08</v>
      </c>
      <c r="AG88" s="18">
        <v>0.08</v>
      </c>
      <c r="AH88" s="18">
        <v>0.08</v>
      </c>
      <c r="AI88" s="18">
        <v>0.08</v>
      </c>
      <c r="AJ88" s="18">
        <v>0.08</v>
      </c>
      <c r="AK88" s="18">
        <v>0.08</v>
      </c>
      <c r="AL88" s="18">
        <v>0.08</v>
      </c>
      <c r="AM88" s="18">
        <v>0.08</v>
      </c>
      <c r="AN88" s="18">
        <v>0.08</v>
      </c>
      <c r="AO88" s="18">
        <v>0.08</v>
      </c>
      <c r="AP88" s="18">
        <v>0.08</v>
      </c>
      <c r="AQ88" s="18">
        <v>0.08</v>
      </c>
      <c r="AR88" s="18">
        <v>0.08</v>
      </c>
      <c r="AS88" s="18">
        <v>0.08</v>
      </c>
      <c r="AT88" s="18">
        <v>0.08</v>
      </c>
      <c r="AU88" s="18">
        <v>0.08</v>
      </c>
      <c r="AV88" s="18">
        <v>0.08</v>
      </c>
      <c r="AW88" s="18">
        <v>0.08</v>
      </c>
      <c r="AX88" s="18">
        <v>0.08</v>
      </c>
      <c r="AY88" s="18">
        <v>0.08</v>
      </c>
      <c r="AZ88" s="18">
        <v>0.08</v>
      </c>
      <c r="BA88" s="18">
        <v>0.08</v>
      </c>
      <c r="BB88" s="18">
        <v>0.08</v>
      </c>
      <c r="BC88" s="18">
        <v>0.08</v>
      </c>
      <c r="BD88" s="18">
        <v>0.08</v>
      </c>
      <c r="BE88" s="17" t="s">
        <v>1151</v>
      </c>
      <c r="BF88" s="15" t="s">
        <v>2507</v>
      </c>
    </row>
    <row r="89" spans="1:58" hidden="1">
      <c r="A89" s="45">
        <f t="shared" si="0"/>
        <v>0</v>
      </c>
      <c r="B89" s="45" t="e">
        <f>INDEX(#REF!,MATCH('BNL_RPS Targets (%)'!C89,#REF!,0))</f>
        <v>#REF!</v>
      </c>
      <c r="C89" s="37" t="s">
        <v>1151</v>
      </c>
      <c r="D89" s="39"/>
      <c r="E89" s="22" t="s">
        <v>2544</v>
      </c>
      <c r="F89" s="18">
        <v>0</v>
      </c>
      <c r="G89" s="18">
        <v>0</v>
      </c>
      <c r="H89" s="18">
        <v>0</v>
      </c>
      <c r="I89" s="18">
        <v>0</v>
      </c>
      <c r="J89" s="18">
        <v>0</v>
      </c>
      <c r="K89" s="18">
        <v>0</v>
      </c>
      <c r="L89" s="18">
        <v>0</v>
      </c>
      <c r="M89" s="18">
        <v>0</v>
      </c>
      <c r="N89" s="18">
        <v>5.0000000000000001E-3</v>
      </c>
      <c r="O89" s="18">
        <v>0.01</v>
      </c>
      <c r="P89" s="18">
        <v>0.01</v>
      </c>
      <c r="Q89" s="18">
        <v>0.01</v>
      </c>
      <c r="R89" s="18">
        <v>0.01</v>
      </c>
      <c r="S89" s="18">
        <v>1.2999999999999999E-2</v>
      </c>
      <c r="T89" s="18">
        <v>1.4E-2</v>
      </c>
      <c r="U89" s="18">
        <v>1.4999999999999999E-2</v>
      </c>
      <c r="V89" s="18">
        <v>1.4999999999999999E-2</v>
      </c>
      <c r="W89" s="18">
        <v>1.4999999999999999E-2</v>
      </c>
      <c r="X89" s="18">
        <v>1.4999999999999999E-2</v>
      </c>
      <c r="Y89" s="18">
        <v>1.4999999999999999E-2</v>
      </c>
      <c r="Z89" s="18">
        <v>1.4999999999999999E-2</v>
      </c>
      <c r="AA89" s="18">
        <v>1.4999999999999999E-2</v>
      </c>
      <c r="AB89" s="18">
        <v>1.4999999999999999E-2</v>
      </c>
      <c r="AC89" s="18">
        <v>1.4999999999999999E-2</v>
      </c>
      <c r="AD89" s="18">
        <v>1.4999999999999999E-2</v>
      </c>
      <c r="AE89" s="18">
        <v>1.4999999999999999E-2</v>
      </c>
      <c r="AF89" s="18">
        <v>1.4999999999999999E-2</v>
      </c>
      <c r="AG89" s="18">
        <v>1.4999999999999999E-2</v>
      </c>
      <c r="AH89" s="18">
        <v>1.4999999999999999E-2</v>
      </c>
      <c r="AI89" s="18">
        <v>1.4999999999999999E-2</v>
      </c>
      <c r="AJ89" s="18">
        <v>1.4999999999999999E-2</v>
      </c>
      <c r="AK89" s="18">
        <v>1.4999999999999999E-2</v>
      </c>
      <c r="AL89" s="18">
        <v>1.4999999999999999E-2</v>
      </c>
      <c r="AM89" s="18">
        <v>1.4999999999999999E-2</v>
      </c>
      <c r="AN89" s="18">
        <v>1.4999999999999999E-2</v>
      </c>
      <c r="AO89" s="18">
        <v>1.4999999999999999E-2</v>
      </c>
      <c r="AP89" s="18">
        <v>1.4999999999999999E-2</v>
      </c>
      <c r="AQ89" s="18">
        <v>1.4999999999999999E-2</v>
      </c>
      <c r="AR89" s="18">
        <v>1.4999999999999999E-2</v>
      </c>
      <c r="AS89" s="18">
        <v>1.4999999999999999E-2</v>
      </c>
      <c r="AT89" s="18">
        <v>1.4999999999999999E-2</v>
      </c>
      <c r="AU89" s="18">
        <v>1.4999999999999999E-2</v>
      </c>
      <c r="AV89" s="18">
        <v>1.4999999999999999E-2</v>
      </c>
      <c r="AW89" s="18">
        <v>1.4999999999999999E-2</v>
      </c>
      <c r="AX89" s="18">
        <v>1.4999999999999999E-2</v>
      </c>
      <c r="AY89" s="18">
        <v>1.4999999999999999E-2</v>
      </c>
      <c r="AZ89" s="18">
        <v>1.4999999999999999E-2</v>
      </c>
      <c r="BA89" s="18">
        <v>1.4999999999999999E-2</v>
      </c>
      <c r="BB89" s="18">
        <v>1.4999999999999999E-2</v>
      </c>
      <c r="BC89" s="18">
        <v>1.4999999999999999E-2</v>
      </c>
      <c r="BD89" s="18">
        <v>1.4999999999999999E-2</v>
      </c>
      <c r="BE89" s="17" t="s">
        <v>1151</v>
      </c>
      <c r="BF89" s="15" t="s">
        <v>2507</v>
      </c>
    </row>
    <row r="90" spans="1:58" ht="12.6" customHeight="1">
      <c r="A90" s="45">
        <f t="shared" si="0"/>
        <v>1</v>
      </c>
      <c r="B90" s="45" t="e">
        <f>INDEX(#REF!,MATCH('BNL_RPS Targets (%)'!C90,#REF!,0))</f>
        <v>#REF!</v>
      </c>
      <c r="C90" s="37" t="s">
        <v>1156</v>
      </c>
      <c r="D90" s="38" t="s">
        <v>2545</v>
      </c>
      <c r="E90" s="19" t="s">
        <v>2491</v>
      </c>
      <c r="F90" s="18">
        <v>0</v>
      </c>
      <c r="G90" s="18">
        <v>0</v>
      </c>
      <c r="H90" s="18">
        <v>3.0000000000000002E-2</v>
      </c>
      <c r="I90" s="18">
        <v>3.0000000000000002E-2</v>
      </c>
      <c r="J90" s="18">
        <v>3.0000000000000002E-2</v>
      </c>
      <c r="K90" s="18">
        <v>3.2500000000000001E-2</v>
      </c>
      <c r="L90" s="18">
        <v>3.5000000000000003E-2</v>
      </c>
      <c r="M90" s="18">
        <v>4.5762999999999998E-2</v>
      </c>
      <c r="N90" s="18">
        <v>5.5057000000000002E-2</v>
      </c>
      <c r="O90" s="18">
        <v>6.5000000000000002E-2</v>
      </c>
      <c r="P90" s="18">
        <v>7.4060000000000015E-2</v>
      </c>
      <c r="Q90" s="18">
        <v>8.3860741245186138E-2</v>
      </c>
      <c r="R90" s="18">
        <v>9.4066244502336832E-2</v>
      </c>
      <c r="S90" s="18">
        <v>0.10450495946939387</v>
      </c>
      <c r="T90" s="18">
        <v>0.12526999999999999</v>
      </c>
      <c r="U90" s="18">
        <v>0.13757</v>
      </c>
      <c r="V90" s="18">
        <v>0.14899000000000001</v>
      </c>
      <c r="W90" s="18">
        <v>0.15984999999999999</v>
      </c>
      <c r="X90" s="18">
        <v>0.18024999999999999</v>
      </c>
      <c r="Y90" s="18">
        <v>0.20974999999999996</v>
      </c>
      <c r="Z90" s="18">
        <v>0.28400000000000003</v>
      </c>
      <c r="AA90" s="18">
        <v>0.28600000000000003</v>
      </c>
      <c r="AB90" s="18">
        <v>0.28600000000000003</v>
      </c>
      <c r="AC90" s="18">
        <v>0.28600000000000003</v>
      </c>
      <c r="AD90" s="18">
        <v>0.28400000000000003</v>
      </c>
      <c r="AE90" s="18">
        <v>0.42299999999999999</v>
      </c>
      <c r="AF90" s="18">
        <v>0.42</v>
      </c>
      <c r="AG90" s="18">
        <v>0.41849999999999998</v>
      </c>
      <c r="AH90" s="18">
        <v>0.41239999999999999</v>
      </c>
      <c r="AI90" s="18">
        <v>0.40570000000000001</v>
      </c>
      <c r="AJ90" s="18">
        <v>0.54710000000000003</v>
      </c>
      <c r="AK90" s="18">
        <v>0.54080000000000006</v>
      </c>
      <c r="AL90" s="18">
        <v>0.53900000000000003</v>
      </c>
      <c r="AM90" s="18">
        <v>0.53600000000000003</v>
      </c>
      <c r="AN90" s="18">
        <v>0.52500000000000002</v>
      </c>
      <c r="AO90" s="18">
        <v>0.52500000000000002</v>
      </c>
      <c r="AP90" s="18">
        <v>0.52500000000000002</v>
      </c>
      <c r="AQ90" s="18">
        <v>0.52500000000000002</v>
      </c>
      <c r="AR90" s="18">
        <v>0.52500000000000002</v>
      </c>
      <c r="AS90" s="18">
        <v>0.52500000000000002</v>
      </c>
      <c r="AT90" s="18">
        <v>0.52500000000000002</v>
      </c>
      <c r="AU90" s="18">
        <v>0.52500000000000002</v>
      </c>
      <c r="AV90" s="18">
        <v>0.52500000000000002</v>
      </c>
      <c r="AW90" s="18">
        <v>0.52500000000000002</v>
      </c>
      <c r="AX90" s="18">
        <v>0.52500000000000002</v>
      </c>
      <c r="AY90" s="18">
        <v>0.52500000000000002</v>
      </c>
      <c r="AZ90" s="18">
        <v>0.52500000000000002</v>
      </c>
      <c r="BA90" s="18">
        <v>0.52500000000000002</v>
      </c>
      <c r="BB90" s="18">
        <v>0.52500000000000002</v>
      </c>
      <c r="BC90" s="18">
        <v>0.52500000000000002</v>
      </c>
      <c r="BD90" s="18">
        <v>0.52500000000000002</v>
      </c>
      <c r="BE90" s="17" t="s">
        <v>1156</v>
      </c>
      <c r="BF90" s="15" t="s">
        <v>2491</v>
      </c>
    </row>
    <row r="91" spans="1:58" hidden="1">
      <c r="A91" s="45">
        <f t="shared" ref="A91:A122" si="1">IF(E91="Total RPS",1,0)+IF(E91="Total RPS (Wtd. Avg.)",1,0)</f>
        <v>0</v>
      </c>
      <c r="B91" s="45" t="e">
        <f>INDEX(#REF!,MATCH('BNL_RPS Targets (%)'!C91,#REF!,0))</f>
        <v>#REF!</v>
      </c>
      <c r="C91" s="37" t="s">
        <v>1156</v>
      </c>
      <c r="D91" s="40"/>
      <c r="E91" s="22" t="s">
        <v>2508</v>
      </c>
      <c r="F91" s="18">
        <v>0</v>
      </c>
      <c r="G91" s="18">
        <v>0</v>
      </c>
      <c r="H91" s="18">
        <v>0</v>
      </c>
      <c r="I91" s="18">
        <v>0</v>
      </c>
      <c r="J91" s="18">
        <v>0</v>
      </c>
      <c r="K91" s="18">
        <v>1E-4</v>
      </c>
      <c r="L91" s="18">
        <v>1.7000000000000001E-4</v>
      </c>
      <c r="M91" s="18">
        <v>3.9300000000000001E-4</v>
      </c>
      <c r="N91" s="18">
        <v>8.1700000000000002E-4</v>
      </c>
      <c r="O91" s="18">
        <v>1.6000000000000001E-3</v>
      </c>
      <c r="P91" s="18">
        <v>2.2100000000000002E-3</v>
      </c>
      <c r="Q91" s="18">
        <v>3.9407412451861459E-3</v>
      </c>
      <c r="R91" s="18">
        <v>5.866244502336815E-3</v>
      </c>
      <c r="S91" s="18">
        <v>8.0749594693938723E-3</v>
      </c>
      <c r="T91" s="18">
        <v>2.0500000000000001E-2</v>
      </c>
      <c r="U91" s="18">
        <v>2.4500000000000001E-2</v>
      </c>
      <c r="V91" s="18">
        <v>2.75E-2</v>
      </c>
      <c r="W91" s="18">
        <v>0.03</v>
      </c>
      <c r="X91" s="18">
        <v>3.2000000000000001E-2</v>
      </c>
      <c r="Y91" s="18">
        <v>4.2999999999999997E-2</v>
      </c>
      <c r="Z91" s="18">
        <v>4.9000000000000002E-2</v>
      </c>
      <c r="AA91" s="18">
        <v>5.0999999999999997E-2</v>
      </c>
      <c r="AB91" s="18">
        <v>5.0999999999999997E-2</v>
      </c>
      <c r="AC91" s="18">
        <v>5.0999999999999997E-2</v>
      </c>
      <c r="AD91" s="18">
        <v>4.9000000000000002E-2</v>
      </c>
      <c r="AE91" s="18">
        <v>4.8000000000000001E-2</v>
      </c>
      <c r="AF91" s="18">
        <v>4.4999999999999998E-2</v>
      </c>
      <c r="AG91" s="18">
        <v>4.3499999999999997E-2</v>
      </c>
      <c r="AH91" s="18">
        <v>3.7400000000000003E-2</v>
      </c>
      <c r="AI91" s="18">
        <v>3.0700000000000002E-2</v>
      </c>
      <c r="AJ91" s="18">
        <v>2.2100000000000002E-2</v>
      </c>
      <c r="AK91" s="18">
        <v>1.5800000000000002E-2</v>
      </c>
      <c r="AL91" s="18">
        <v>1.4E-2</v>
      </c>
      <c r="AM91" s="18">
        <v>1.0999999999999999E-2</v>
      </c>
      <c r="AN91" s="18">
        <v>0</v>
      </c>
      <c r="AO91" s="18">
        <v>0</v>
      </c>
      <c r="AP91" s="18">
        <v>0</v>
      </c>
      <c r="AQ91" s="18">
        <v>0</v>
      </c>
      <c r="AR91" s="18">
        <v>0</v>
      </c>
      <c r="AS91" s="18">
        <v>0</v>
      </c>
      <c r="AT91" s="18">
        <v>0</v>
      </c>
      <c r="AU91" s="18">
        <v>0</v>
      </c>
      <c r="AV91" s="18">
        <v>0</v>
      </c>
      <c r="AW91" s="18">
        <v>0</v>
      </c>
      <c r="AX91" s="18">
        <v>0</v>
      </c>
      <c r="AY91" s="18">
        <v>0</v>
      </c>
      <c r="AZ91" s="18">
        <v>0</v>
      </c>
      <c r="BA91" s="18">
        <v>0</v>
      </c>
      <c r="BB91" s="18">
        <v>0</v>
      </c>
      <c r="BC91" s="18">
        <v>0</v>
      </c>
      <c r="BD91" s="18">
        <v>0</v>
      </c>
      <c r="BE91" s="17" t="s">
        <v>1156</v>
      </c>
      <c r="BF91" s="15" t="s">
        <v>2493</v>
      </c>
    </row>
    <row r="92" spans="1:58" hidden="1">
      <c r="A92" s="45">
        <f t="shared" si="1"/>
        <v>0</v>
      </c>
      <c r="B92" s="45" t="e">
        <f>INDEX(#REF!,MATCH('BNL_RPS Targets (%)'!C92,#REF!,0))</f>
        <v>#REF!</v>
      </c>
      <c r="C92" s="37" t="s">
        <v>1156</v>
      </c>
      <c r="D92" s="40"/>
      <c r="E92" s="22" t="s">
        <v>2546</v>
      </c>
      <c r="F92" s="18">
        <v>0</v>
      </c>
      <c r="G92" s="18">
        <v>0</v>
      </c>
      <c r="H92" s="18">
        <v>5.0000000000000001E-3</v>
      </c>
      <c r="I92" s="18">
        <v>5.0000000000000001E-3</v>
      </c>
      <c r="J92" s="18">
        <v>5.0000000000000001E-3</v>
      </c>
      <c r="K92" s="18">
        <v>7.4000000000000003E-3</v>
      </c>
      <c r="L92" s="18">
        <v>9.8300000000000002E-3</v>
      </c>
      <c r="M92" s="18">
        <v>2.0369999999999999E-2</v>
      </c>
      <c r="N92" s="18">
        <v>2.9239999999999999E-2</v>
      </c>
      <c r="O92" s="18">
        <v>3.8399999999999997E-2</v>
      </c>
      <c r="P92" s="18">
        <v>4.6850000000000003E-2</v>
      </c>
      <c r="Q92" s="18">
        <v>5.4919999999999997E-2</v>
      </c>
      <c r="R92" s="18">
        <v>6.3200000000000006E-2</v>
      </c>
      <c r="S92" s="18">
        <v>7.1429999999999993E-2</v>
      </c>
      <c r="T92" s="18">
        <v>7.9769999999999994E-2</v>
      </c>
      <c r="U92" s="18">
        <v>8.8069999999999996E-2</v>
      </c>
      <c r="V92" s="18">
        <v>9.6490000000000006E-2</v>
      </c>
      <c r="W92" s="18">
        <v>0.10485</v>
      </c>
      <c r="X92" s="18">
        <v>0.12325</v>
      </c>
      <c r="Y92" s="18">
        <v>0.14174999999999999</v>
      </c>
      <c r="Z92" s="18">
        <v>0.21</v>
      </c>
      <c r="AA92" s="18">
        <v>0.21</v>
      </c>
      <c r="AB92" s="18">
        <v>0.21</v>
      </c>
      <c r="AC92" s="18">
        <v>0.21</v>
      </c>
      <c r="AD92" s="18">
        <v>0.21</v>
      </c>
      <c r="AE92" s="18">
        <v>0.35</v>
      </c>
      <c r="AF92" s="18">
        <v>0.35</v>
      </c>
      <c r="AG92" s="18">
        <v>0.35</v>
      </c>
      <c r="AH92" s="18">
        <v>0.35</v>
      </c>
      <c r="AI92" s="18">
        <v>0.35</v>
      </c>
      <c r="AJ92" s="18">
        <v>0.5</v>
      </c>
      <c r="AK92" s="18">
        <v>0.5</v>
      </c>
      <c r="AL92" s="18">
        <v>0.5</v>
      </c>
      <c r="AM92" s="18">
        <v>0.5</v>
      </c>
      <c r="AN92" s="18">
        <v>0.5</v>
      </c>
      <c r="AO92" s="18">
        <v>0.5</v>
      </c>
      <c r="AP92" s="18">
        <v>0.5</v>
      </c>
      <c r="AQ92" s="18">
        <v>0.5</v>
      </c>
      <c r="AR92" s="18">
        <v>0.5</v>
      </c>
      <c r="AS92" s="18">
        <v>0.5</v>
      </c>
      <c r="AT92" s="18">
        <v>0.5</v>
      </c>
      <c r="AU92" s="18">
        <v>0.5</v>
      </c>
      <c r="AV92" s="18">
        <v>0.5</v>
      </c>
      <c r="AW92" s="18">
        <v>0.5</v>
      </c>
      <c r="AX92" s="18">
        <v>0.5</v>
      </c>
      <c r="AY92" s="18">
        <v>0.5</v>
      </c>
      <c r="AZ92" s="18">
        <v>0.5</v>
      </c>
      <c r="BA92" s="18">
        <v>0.5</v>
      </c>
      <c r="BB92" s="18">
        <v>0.5</v>
      </c>
      <c r="BC92" s="18">
        <v>0.5</v>
      </c>
      <c r="BD92" s="18">
        <v>0.5</v>
      </c>
      <c r="BE92" s="17" t="s">
        <v>1156</v>
      </c>
      <c r="BF92" s="15" t="s">
        <v>2505</v>
      </c>
    </row>
    <row r="93" spans="1:58" hidden="1">
      <c r="A93" s="45">
        <f t="shared" si="1"/>
        <v>0</v>
      </c>
      <c r="B93" s="45" t="e">
        <f>INDEX(#REF!,MATCH('BNL_RPS Targets (%)'!C93,#REF!,0))</f>
        <v>#REF!</v>
      </c>
      <c r="C93" s="37" t="s">
        <v>1156</v>
      </c>
      <c r="D93" s="39"/>
      <c r="E93" s="22" t="s">
        <v>2506</v>
      </c>
      <c r="F93" s="18">
        <v>0</v>
      </c>
      <c r="G93" s="18">
        <v>0</v>
      </c>
      <c r="H93" s="18">
        <v>2.5000000000000001E-2</v>
      </c>
      <c r="I93" s="18">
        <v>2.5000000000000001E-2</v>
      </c>
      <c r="J93" s="18">
        <v>2.5000000000000001E-2</v>
      </c>
      <c r="K93" s="18">
        <v>2.5000000000000001E-2</v>
      </c>
      <c r="L93" s="18">
        <v>2.5000000000000001E-2</v>
      </c>
      <c r="M93" s="18">
        <v>2.5000000000000001E-2</v>
      </c>
      <c r="N93" s="18">
        <v>2.5000000000000001E-2</v>
      </c>
      <c r="O93" s="18">
        <v>2.5000000000000001E-2</v>
      </c>
      <c r="P93" s="18">
        <v>2.5000000000000001E-2</v>
      </c>
      <c r="Q93" s="18">
        <v>2.5000000000000001E-2</v>
      </c>
      <c r="R93" s="18">
        <v>2.5000000000000001E-2</v>
      </c>
      <c r="S93" s="18">
        <v>2.5000000000000001E-2</v>
      </c>
      <c r="T93" s="18">
        <v>2.5000000000000001E-2</v>
      </c>
      <c r="U93" s="18">
        <v>2.5000000000000001E-2</v>
      </c>
      <c r="V93" s="18">
        <v>2.5000000000000001E-2</v>
      </c>
      <c r="W93" s="18">
        <v>2.5000000000000001E-2</v>
      </c>
      <c r="X93" s="18">
        <v>2.5000000000000001E-2</v>
      </c>
      <c r="Y93" s="18">
        <v>2.5000000000000001E-2</v>
      </c>
      <c r="Z93" s="18">
        <v>2.5000000000000001E-2</v>
      </c>
      <c r="AA93" s="18">
        <v>2.5000000000000001E-2</v>
      </c>
      <c r="AB93" s="18">
        <v>2.5000000000000001E-2</v>
      </c>
      <c r="AC93" s="18">
        <v>2.5000000000000001E-2</v>
      </c>
      <c r="AD93" s="18">
        <v>2.5000000000000001E-2</v>
      </c>
      <c r="AE93" s="18">
        <v>2.5000000000000001E-2</v>
      </c>
      <c r="AF93" s="18">
        <v>2.5000000000000001E-2</v>
      </c>
      <c r="AG93" s="18">
        <v>2.5000000000000001E-2</v>
      </c>
      <c r="AH93" s="18">
        <v>2.5000000000000001E-2</v>
      </c>
      <c r="AI93" s="18">
        <v>2.5000000000000001E-2</v>
      </c>
      <c r="AJ93" s="18">
        <v>2.5000000000000001E-2</v>
      </c>
      <c r="AK93" s="18">
        <v>2.5000000000000001E-2</v>
      </c>
      <c r="AL93" s="18">
        <v>2.5000000000000001E-2</v>
      </c>
      <c r="AM93" s="18">
        <v>2.5000000000000001E-2</v>
      </c>
      <c r="AN93" s="18">
        <v>2.5000000000000001E-2</v>
      </c>
      <c r="AO93" s="18">
        <v>2.5000000000000001E-2</v>
      </c>
      <c r="AP93" s="18">
        <v>2.5000000000000001E-2</v>
      </c>
      <c r="AQ93" s="18">
        <v>2.5000000000000001E-2</v>
      </c>
      <c r="AR93" s="18">
        <v>2.5000000000000001E-2</v>
      </c>
      <c r="AS93" s="18">
        <v>2.5000000000000001E-2</v>
      </c>
      <c r="AT93" s="18">
        <v>2.5000000000000001E-2</v>
      </c>
      <c r="AU93" s="18">
        <v>2.5000000000000001E-2</v>
      </c>
      <c r="AV93" s="18">
        <v>2.5000000000000001E-2</v>
      </c>
      <c r="AW93" s="18">
        <v>2.5000000000000001E-2</v>
      </c>
      <c r="AX93" s="18">
        <v>2.5000000000000001E-2</v>
      </c>
      <c r="AY93" s="18">
        <v>2.5000000000000001E-2</v>
      </c>
      <c r="AZ93" s="18">
        <v>2.5000000000000001E-2</v>
      </c>
      <c r="BA93" s="18">
        <v>2.5000000000000001E-2</v>
      </c>
      <c r="BB93" s="18">
        <v>2.5000000000000001E-2</v>
      </c>
      <c r="BC93" s="18">
        <v>2.5000000000000001E-2</v>
      </c>
      <c r="BD93" s="18">
        <v>2.5000000000000001E-2</v>
      </c>
      <c r="BE93" s="17" t="s">
        <v>1156</v>
      </c>
      <c r="BF93" s="15" t="s">
        <v>2507</v>
      </c>
    </row>
    <row r="94" spans="1:58" ht="12.6" customHeight="1">
      <c r="A94" s="45">
        <f t="shared" si="1"/>
        <v>1</v>
      </c>
      <c r="B94" s="45" t="e">
        <f>INDEX(#REF!,MATCH('BNL_RPS Targets (%)'!C94,#REF!,0))</f>
        <v>#REF!</v>
      </c>
      <c r="C94" s="37" t="s">
        <v>1163</v>
      </c>
      <c r="D94" s="38" t="s">
        <v>2547</v>
      </c>
      <c r="E94" s="19" t="s">
        <v>2496</v>
      </c>
      <c r="F94" s="18">
        <v>0</v>
      </c>
      <c r="G94" s="18">
        <v>0</v>
      </c>
      <c r="H94" s="18">
        <v>0</v>
      </c>
      <c r="I94" s="18">
        <v>0</v>
      </c>
      <c r="J94" s="18">
        <v>0</v>
      </c>
      <c r="K94" s="18">
        <v>0</v>
      </c>
      <c r="L94" s="18">
        <v>0.05</v>
      </c>
      <c r="M94" s="18">
        <v>0.05</v>
      </c>
      <c r="N94" s="18">
        <v>0.05</v>
      </c>
      <c r="O94" s="18">
        <v>5.9999999999999991E-2</v>
      </c>
      <c r="P94" s="18">
        <v>0.06</v>
      </c>
      <c r="Q94" s="18">
        <v>0.1</v>
      </c>
      <c r="R94" s="18">
        <v>0.1</v>
      </c>
      <c r="S94" s="18">
        <v>0.1</v>
      </c>
      <c r="T94" s="18">
        <v>0.1</v>
      </c>
      <c r="U94" s="18">
        <v>0.12562260979428375</v>
      </c>
      <c r="V94" s="18">
        <v>0.12874060330833048</v>
      </c>
      <c r="W94" s="18">
        <v>0.13108364890287727</v>
      </c>
      <c r="X94" s="18">
        <v>0.13345682483756466</v>
      </c>
      <c r="Y94" s="18">
        <v>0.13582013557505546</v>
      </c>
      <c r="Z94" s="18">
        <v>0.17636689262509242</v>
      </c>
      <c r="AA94" s="18">
        <v>0.17636689262509242</v>
      </c>
      <c r="AB94" s="18">
        <v>0.17636689262509242</v>
      </c>
      <c r="AC94" s="18">
        <v>0.17636689262509242</v>
      </c>
      <c r="AD94" s="18">
        <v>0.17636689262509242</v>
      </c>
      <c r="AE94" s="18">
        <v>0.40000000000000008</v>
      </c>
      <c r="AF94" s="18">
        <v>0.4</v>
      </c>
      <c r="AG94" s="18">
        <v>0.39999999999999997</v>
      </c>
      <c r="AH94" s="18">
        <v>0.4</v>
      </c>
      <c r="AI94" s="18">
        <v>0.40000000000000008</v>
      </c>
      <c r="AJ94" s="18">
        <v>0.5</v>
      </c>
      <c r="AK94" s="18">
        <v>0.5</v>
      </c>
      <c r="AL94" s="18">
        <v>0.5</v>
      </c>
      <c r="AM94" s="18">
        <v>0.5</v>
      </c>
      <c r="AN94" s="18">
        <v>0.5</v>
      </c>
      <c r="AO94" s="18">
        <v>0.5</v>
      </c>
      <c r="AP94" s="18">
        <v>0.5</v>
      </c>
      <c r="AQ94" s="18">
        <v>0.5</v>
      </c>
      <c r="AR94" s="18">
        <v>0.5</v>
      </c>
      <c r="AS94" s="18">
        <v>0.5</v>
      </c>
      <c r="AT94" s="18">
        <v>0.72910067787527721</v>
      </c>
      <c r="AU94" s="18">
        <v>0.72910067787527721</v>
      </c>
      <c r="AV94" s="18">
        <v>0.72910067787527721</v>
      </c>
      <c r="AW94" s="18">
        <v>0.72910067787527721</v>
      </c>
      <c r="AX94" s="18">
        <v>0.72910067787527733</v>
      </c>
      <c r="AY94" s="18">
        <v>0.72910067787527721</v>
      </c>
      <c r="AZ94" s="18">
        <v>0.7291006778752771</v>
      </c>
      <c r="BA94" s="18">
        <v>0.72910067787527721</v>
      </c>
      <c r="BB94" s="18">
        <v>0.72910067787527721</v>
      </c>
      <c r="BC94" s="18">
        <v>0.72910067787527721</v>
      </c>
      <c r="BD94" s="18">
        <v>0.8</v>
      </c>
      <c r="BE94" s="17" t="s">
        <v>1163</v>
      </c>
      <c r="BF94" s="15" t="s">
        <v>2491</v>
      </c>
    </row>
    <row r="95" spans="1:58" hidden="1">
      <c r="A95" s="45">
        <f t="shared" si="1"/>
        <v>0</v>
      </c>
      <c r="B95" s="45" t="e">
        <f>INDEX(#REF!,MATCH('BNL_RPS Targets (%)'!C95,#REF!,0))</f>
        <v>#REF!</v>
      </c>
      <c r="C95" s="37" t="s">
        <v>1163</v>
      </c>
      <c r="D95" s="40"/>
      <c r="E95" s="19" t="s">
        <v>2497</v>
      </c>
      <c r="F95" s="18">
        <v>0</v>
      </c>
      <c r="G95" s="18">
        <v>0</v>
      </c>
      <c r="H95" s="18">
        <v>0</v>
      </c>
      <c r="I95" s="18">
        <v>0</v>
      </c>
      <c r="J95" s="18">
        <v>0</v>
      </c>
      <c r="K95" s="18">
        <v>0</v>
      </c>
      <c r="L95" s="18">
        <v>0.05</v>
      </c>
      <c r="M95" s="18">
        <v>0.05</v>
      </c>
      <c r="N95" s="18">
        <v>0.05</v>
      </c>
      <c r="O95" s="18">
        <v>0.06</v>
      </c>
      <c r="P95" s="18">
        <v>0.06</v>
      </c>
      <c r="Q95" s="18">
        <v>0.1</v>
      </c>
      <c r="R95" s="18">
        <v>0.1</v>
      </c>
      <c r="S95" s="18">
        <v>0.1</v>
      </c>
      <c r="T95" s="18">
        <v>0.1</v>
      </c>
      <c r="U95" s="18">
        <v>0.15</v>
      </c>
      <c r="V95" s="18">
        <v>0.15</v>
      </c>
      <c r="W95" s="18">
        <v>0.15</v>
      </c>
      <c r="X95" s="18">
        <v>0.15</v>
      </c>
      <c r="Y95" s="18">
        <v>0.15</v>
      </c>
      <c r="Z95" s="18">
        <v>0.2</v>
      </c>
      <c r="AA95" s="18">
        <v>0.2</v>
      </c>
      <c r="AB95" s="18">
        <v>0.2</v>
      </c>
      <c r="AC95" s="18">
        <v>0.2</v>
      </c>
      <c r="AD95" s="18">
        <v>0.2</v>
      </c>
      <c r="AE95" s="18">
        <v>0.4</v>
      </c>
      <c r="AF95" s="18">
        <v>0.4</v>
      </c>
      <c r="AG95" s="18">
        <v>0.4</v>
      </c>
      <c r="AH95" s="18">
        <v>0.4</v>
      </c>
      <c r="AI95" s="18">
        <v>0.4</v>
      </c>
      <c r="AJ95" s="18">
        <v>0.5</v>
      </c>
      <c r="AK95" s="18">
        <v>0.5</v>
      </c>
      <c r="AL95" s="18">
        <v>0.5</v>
      </c>
      <c r="AM95" s="18">
        <v>0.5</v>
      </c>
      <c r="AN95" s="18">
        <v>0.5</v>
      </c>
      <c r="AO95" s="18">
        <v>0.5</v>
      </c>
      <c r="AP95" s="18">
        <v>0.5</v>
      </c>
      <c r="AQ95" s="18">
        <v>0.5</v>
      </c>
      <c r="AR95" s="18">
        <v>0.5</v>
      </c>
      <c r="AS95" s="18">
        <v>0.5</v>
      </c>
      <c r="AT95" s="18">
        <v>0.8</v>
      </c>
      <c r="AU95" s="18">
        <v>0.8</v>
      </c>
      <c r="AV95" s="18">
        <v>0.8</v>
      </c>
      <c r="AW95" s="18">
        <v>0.8</v>
      </c>
      <c r="AX95" s="18">
        <v>0.8</v>
      </c>
      <c r="AY95" s="18">
        <v>0.8</v>
      </c>
      <c r="AZ95" s="18">
        <v>0.8</v>
      </c>
      <c r="BA95" s="18">
        <v>0.8</v>
      </c>
      <c r="BB95" s="18">
        <v>0.8</v>
      </c>
      <c r="BC95" s="18">
        <v>0.8</v>
      </c>
      <c r="BD95" s="18">
        <v>0.8</v>
      </c>
      <c r="BE95" s="17" t="s">
        <v>1163</v>
      </c>
    </row>
    <row r="96" spans="1:58" hidden="1">
      <c r="A96" s="45">
        <f t="shared" si="1"/>
        <v>0</v>
      </c>
      <c r="B96" s="45" t="e">
        <f>INDEX(#REF!,MATCH('BNL_RPS Targets (%)'!C96,#REF!,0))</f>
        <v>#REF!</v>
      </c>
      <c r="C96" s="37" t="s">
        <v>1163</v>
      </c>
      <c r="D96" s="40"/>
      <c r="E96" s="19" t="s">
        <v>2548</v>
      </c>
      <c r="F96" s="18">
        <v>0</v>
      </c>
      <c r="G96" s="18">
        <v>0</v>
      </c>
      <c r="H96" s="18">
        <v>0</v>
      </c>
      <c r="I96" s="18">
        <v>0</v>
      </c>
      <c r="J96" s="18">
        <v>0</v>
      </c>
      <c r="K96" s="18">
        <v>0</v>
      </c>
      <c r="L96" s="18">
        <v>0</v>
      </c>
      <c r="M96" s="18">
        <v>0</v>
      </c>
      <c r="N96" s="18">
        <v>0</v>
      </c>
      <c r="O96" s="18">
        <v>0</v>
      </c>
      <c r="P96" s="18">
        <v>0</v>
      </c>
      <c r="Q96" s="18">
        <v>0</v>
      </c>
      <c r="R96" s="18">
        <v>0</v>
      </c>
      <c r="S96" s="18">
        <v>0</v>
      </c>
      <c r="T96" s="18">
        <v>0</v>
      </c>
      <c r="U96" s="18">
        <v>0.05</v>
      </c>
      <c r="V96" s="18">
        <v>0.06</v>
      </c>
      <c r="W96" s="18">
        <v>7.0000000000000007E-2</v>
      </c>
      <c r="X96" s="18">
        <v>0.08</v>
      </c>
      <c r="Y96" s="18">
        <v>0.09</v>
      </c>
      <c r="Z96" s="18">
        <v>0.1</v>
      </c>
      <c r="AA96" s="18">
        <v>0.1</v>
      </c>
      <c r="AB96" s="18">
        <v>0.1</v>
      </c>
      <c r="AC96" s="18">
        <v>0.1</v>
      </c>
      <c r="AD96" s="18">
        <v>0.1</v>
      </c>
      <c r="AE96" s="18">
        <v>0.4</v>
      </c>
      <c r="AF96" s="18">
        <v>0.4</v>
      </c>
      <c r="AG96" s="18">
        <v>0.4</v>
      </c>
      <c r="AH96" s="18">
        <v>0.4</v>
      </c>
      <c r="AI96" s="18">
        <v>0.4</v>
      </c>
      <c r="AJ96" s="18">
        <v>0.5</v>
      </c>
      <c r="AK96" s="18">
        <v>0.5</v>
      </c>
      <c r="AL96" s="18">
        <v>0.5</v>
      </c>
      <c r="AM96" s="18">
        <v>0.5</v>
      </c>
      <c r="AN96" s="18">
        <v>0.5</v>
      </c>
      <c r="AO96" s="18">
        <v>0.5</v>
      </c>
      <c r="AP96" s="18">
        <v>0.5</v>
      </c>
      <c r="AQ96" s="18">
        <v>0.5</v>
      </c>
      <c r="AR96" s="18">
        <v>0.5</v>
      </c>
      <c r="AS96" s="18">
        <v>0.5</v>
      </c>
      <c r="AT96" s="18">
        <v>0.5</v>
      </c>
      <c r="AU96" s="18">
        <v>0.5</v>
      </c>
      <c r="AV96" s="18">
        <v>0.5</v>
      </c>
      <c r="AW96" s="18">
        <v>0.5</v>
      </c>
      <c r="AX96" s="18">
        <v>0.5</v>
      </c>
      <c r="AY96" s="18">
        <v>0.5</v>
      </c>
      <c r="AZ96" s="18">
        <v>0.5</v>
      </c>
      <c r="BA96" s="18">
        <v>0.5</v>
      </c>
      <c r="BB96" s="18">
        <v>0.5</v>
      </c>
      <c r="BC96" s="18">
        <v>0.5</v>
      </c>
      <c r="BD96" s="18">
        <v>0.8</v>
      </c>
      <c r="BE96" s="17" t="s">
        <v>1163</v>
      </c>
    </row>
    <row r="97" spans="1:58" ht="13.15" customHeight="1">
      <c r="A97" s="45">
        <f t="shared" si="1"/>
        <v>1</v>
      </c>
      <c r="B97" s="45" t="e">
        <f>INDEX(#REF!,MATCH('BNL_RPS Targets (%)'!C97,#REF!,0))</f>
        <v>#REF!</v>
      </c>
      <c r="C97" s="24" t="s">
        <v>1180</v>
      </c>
      <c r="D97" s="23" t="s">
        <v>2503</v>
      </c>
      <c r="E97" s="19" t="s">
        <v>2491</v>
      </c>
      <c r="F97" s="18">
        <v>0</v>
      </c>
      <c r="G97" s="18">
        <v>0</v>
      </c>
      <c r="H97" s="18">
        <v>0</v>
      </c>
      <c r="I97" s="18">
        <v>0.05</v>
      </c>
      <c r="J97" s="18">
        <v>0.05</v>
      </c>
      <c r="K97" s="18">
        <v>0.06</v>
      </c>
      <c r="L97" s="18">
        <v>0.06</v>
      </c>
      <c r="M97" s="18">
        <v>0.09</v>
      </c>
      <c r="N97" s="18">
        <v>0.09</v>
      </c>
      <c r="O97" s="18">
        <v>0.12</v>
      </c>
      <c r="P97" s="18">
        <v>0.12</v>
      </c>
      <c r="Q97" s="18">
        <v>0.15</v>
      </c>
      <c r="R97" s="18">
        <v>0.15</v>
      </c>
      <c r="S97" s="18">
        <v>0.18</v>
      </c>
      <c r="T97" s="18">
        <v>0.18</v>
      </c>
      <c r="U97" s="18">
        <v>0.2</v>
      </c>
      <c r="V97" s="18">
        <v>0.2</v>
      </c>
      <c r="W97" s="18">
        <v>0.2</v>
      </c>
      <c r="X97" s="18">
        <v>0.2</v>
      </c>
      <c r="Y97" s="18">
        <v>0.2</v>
      </c>
      <c r="Z97" s="18">
        <v>0.22</v>
      </c>
      <c r="AA97" s="18">
        <v>0.24</v>
      </c>
      <c r="AB97" s="18">
        <v>0.28999999999999998</v>
      </c>
      <c r="AC97" s="18">
        <v>0.28999999999999998</v>
      </c>
      <c r="AD97" s="18">
        <v>0.34</v>
      </c>
      <c r="AE97" s="18">
        <v>0.34</v>
      </c>
      <c r="AF97" s="18">
        <v>0.34</v>
      </c>
      <c r="AG97" s="18">
        <v>0.42</v>
      </c>
      <c r="AH97" s="18">
        <v>0.42</v>
      </c>
      <c r="AI97" s="18">
        <v>0.42</v>
      </c>
      <c r="AJ97" s="18">
        <v>0.5</v>
      </c>
      <c r="AK97" s="18">
        <v>0.5</v>
      </c>
      <c r="AL97" s="18">
        <v>0.5</v>
      </c>
      <c r="AM97" s="18">
        <v>0.5</v>
      </c>
      <c r="AN97" s="18">
        <v>0.5</v>
      </c>
      <c r="AO97" s="18">
        <v>0.5</v>
      </c>
      <c r="AP97" s="18">
        <v>0.5</v>
      </c>
      <c r="AQ97" s="18">
        <v>0.5</v>
      </c>
      <c r="AR97" s="18">
        <v>0.5</v>
      </c>
      <c r="AS97" s="18">
        <v>0.5</v>
      </c>
      <c r="AT97" s="18">
        <v>0.5</v>
      </c>
      <c r="AU97" s="18">
        <v>0.5</v>
      </c>
      <c r="AV97" s="18">
        <v>0.5</v>
      </c>
      <c r="AW97" s="18">
        <v>0.5</v>
      </c>
      <c r="AX97" s="18">
        <v>0.5</v>
      </c>
      <c r="AY97" s="18">
        <v>0.5</v>
      </c>
      <c r="AZ97" s="18">
        <v>0.5</v>
      </c>
      <c r="BA97" s="18">
        <v>0.5</v>
      </c>
      <c r="BB97" s="18">
        <v>0.5</v>
      </c>
      <c r="BC97" s="18">
        <v>0.5</v>
      </c>
      <c r="BD97" s="18">
        <v>0.5</v>
      </c>
      <c r="BE97" s="17" t="s">
        <v>1180</v>
      </c>
      <c r="BF97" s="15" t="s">
        <v>2491</v>
      </c>
    </row>
    <row r="98" spans="1:58" ht="13.15" customHeight="1">
      <c r="A98" s="45">
        <f t="shared" si="1"/>
        <v>1</v>
      </c>
      <c r="B98" s="45" t="e">
        <f>INDEX(#REF!,MATCH('BNL_RPS Targets (%)'!C98,#REF!,0))</f>
        <v>#REF!</v>
      </c>
      <c r="C98" s="37" t="s">
        <v>1188</v>
      </c>
      <c r="D98" s="41" t="s">
        <v>2549</v>
      </c>
      <c r="E98" s="19" t="s">
        <v>2491</v>
      </c>
      <c r="F98" s="18">
        <v>0</v>
      </c>
      <c r="G98" s="18">
        <v>0</v>
      </c>
      <c r="H98" s="18">
        <v>0</v>
      </c>
      <c r="I98" s="18">
        <v>0</v>
      </c>
      <c r="J98" s="18">
        <v>0</v>
      </c>
      <c r="K98" s="18">
        <v>0</v>
      </c>
      <c r="L98" s="18">
        <v>0</v>
      </c>
      <c r="M98" s="18">
        <v>0</v>
      </c>
      <c r="N98" s="18">
        <v>0</v>
      </c>
      <c r="O98" s="18">
        <v>0</v>
      </c>
      <c r="P98" s="18">
        <v>0</v>
      </c>
      <c r="Q98" s="18">
        <v>0</v>
      </c>
      <c r="R98" s="18">
        <v>0</v>
      </c>
      <c r="S98" s="18">
        <v>0</v>
      </c>
      <c r="T98" s="18">
        <v>0</v>
      </c>
      <c r="U98" s="18">
        <v>0</v>
      </c>
      <c r="V98" s="18">
        <v>0</v>
      </c>
      <c r="W98" s="18" t="s">
        <v>2550</v>
      </c>
      <c r="X98" s="18">
        <v>0.27400000000000002</v>
      </c>
      <c r="Y98" s="18">
        <v>0.28199999999999997</v>
      </c>
      <c r="Z98" s="18">
        <v>0.30199999999999999</v>
      </c>
      <c r="AA98" s="18">
        <v>0.32</v>
      </c>
      <c r="AB98" s="18">
        <v>0.36136551064696781</v>
      </c>
      <c r="AC98" s="18">
        <v>0.40445660954027246</v>
      </c>
      <c r="AD98" s="18">
        <v>0.44766232720496635</v>
      </c>
      <c r="AE98" s="18">
        <v>0.49146265648206572</v>
      </c>
      <c r="AF98" s="18">
        <v>0.53581915892118837</v>
      </c>
      <c r="AG98" s="18">
        <v>0.57957691082398688</v>
      </c>
      <c r="AH98" s="18">
        <v>0.62122006623698511</v>
      </c>
      <c r="AI98" s="18">
        <v>0.66035337659139626</v>
      </c>
      <c r="AJ98" s="18">
        <v>0.7</v>
      </c>
      <c r="AK98" s="18">
        <v>0.7</v>
      </c>
      <c r="AL98" s="18">
        <v>0.7</v>
      </c>
      <c r="AM98" s="18">
        <v>0.7</v>
      </c>
      <c r="AN98" s="18">
        <v>0.7</v>
      </c>
      <c r="AO98" s="18">
        <v>0.7</v>
      </c>
      <c r="AP98" s="18">
        <v>0.7</v>
      </c>
      <c r="AQ98" s="18">
        <v>0.7</v>
      </c>
      <c r="AR98" s="18">
        <v>0.7</v>
      </c>
      <c r="AS98" s="18">
        <v>0.7</v>
      </c>
      <c r="AT98" s="18">
        <v>0.7</v>
      </c>
      <c r="AU98" s="18">
        <v>0.7</v>
      </c>
      <c r="AV98" s="18">
        <v>0.7</v>
      </c>
      <c r="AW98" s="18">
        <v>0.7</v>
      </c>
      <c r="AX98" s="18">
        <v>0.7</v>
      </c>
      <c r="AY98" s="18">
        <v>0.7</v>
      </c>
      <c r="AZ98" s="18">
        <v>0.7</v>
      </c>
      <c r="BA98" s="18">
        <v>0.7</v>
      </c>
      <c r="BB98" s="18">
        <v>0.7</v>
      </c>
      <c r="BC98" s="18">
        <v>0.7</v>
      </c>
      <c r="BD98" s="18">
        <v>0.7</v>
      </c>
      <c r="BE98" s="17" t="s">
        <v>1188</v>
      </c>
      <c r="BF98" s="15" t="s">
        <v>2491</v>
      </c>
    </row>
    <row r="99" spans="1:58" ht="13.15" hidden="1" customHeight="1">
      <c r="A99" s="45">
        <f t="shared" si="1"/>
        <v>0</v>
      </c>
      <c r="B99" s="45" t="e">
        <f>INDEX(#REF!,MATCH('BNL_RPS Targets (%)'!C99,#REF!,0))</f>
        <v>#REF!</v>
      </c>
      <c r="C99" s="37" t="s">
        <v>1188</v>
      </c>
      <c r="D99" s="42"/>
      <c r="E99" s="19" t="s">
        <v>2551</v>
      </c>
      <c r="F99" s="18">
        <v>0</v>
      </c>
      <c r="G99" s="18">
        <v>0</v>
      </c>
      <c r="H99" s="18">
        <v>0</v>
      </c>
      <c r="I99" s="18">
        <v>0</v>
      </c>
      <c r="J99" s="18">
        <v>0</v>
      </c>
      <c r="K99" s="18">
        <v>0</v>
      </c>
      <c r="L99" s="18">
        <v>0</v>
      </c>
      <c r="M99" s="18">
        <v>0</v>
      </c>
      <c r="N99" s="18">
        <v>0</v>
      </c>
      <c r="O99" s="18">
        <v>0</v>
      </c>
      <c r="P99" s="18">
        <v>0</v>
      </c>
      <c r="Q99" s="18">
        <v>0</v>
      </c>
      <c r="R99" s="18">
        <v>0</v>
      </c>
      <c r="S99" s="18">
        <v>0</v>
      </c>
      <c r="T99" s="18">
        <v>0</v>
      </c>
      <c r="U99" s="18">
        <v>0</v>
      </c>
      <c r="V99" s="18">
        <v>0</v>
      </c>
      <c r="W99" s="18">
        <v>3.5E-4</v>
      </c>
      <c r="X99" s="18">
        <v>1.5E-3</v>
      </c>
      <c r="Y99" s="18">
        <v>7.7999999999999996E-3</v>
      </c>
      <c r="Z99" s="18">
        <v>2.8400000000000002E-2</v>
      </c>
      <c r="AA99" s="18">
        <v>4.2000000000000003E-2</v>
      </c>
      <c r="AB99" s="18">
        <v>8.2172547028494344E-2</v>
      </c>
      <c r="AC99" s="18">
        <v>0.12432556935535001</v>
      </c>
      <c r="AD99" s="18">
        <v>0.16669730133323363</v>
      </c>
      <c r="AE99" s="18">
        <v>0.20946553434776868</v>
      </c>
      <c r="AF99" s="18">
        <v>0.25265909544046022</v>
      </c>
      <c r="AG99" s="18">
        <v>0.29571744790269039</v>
      </c>
      <c r="AH99" s="18">
        <v>0.3377216433982575</v>
      </c>
      <c r="AI99" s="18">
        <v>0.37824211609997438</v>
      </c>
      <c r="AJ99" s="18">
        <v>0.41890322849148254</v>
      </c>
      <c r="AK99" s="18">
        <v>0.41977222942854081</v>
      </c>
      <c r="AL99" s="18">
        <v>0.42136217270229398</v>
      </c>
      <c r="AM99" s="18">
        <v>0.42220183129691091</v>
      </c>
      <c r="AN99" s="18">
        <v>0.42320504590859964</v>
      </c>
      <c r="AO99" s="18">
        <v>0.42460968880299738</v>
      </c>
      <c r="AP99" s="18">
        <v>0.42609259561985313</v>
      </c>
      <c r="AQ99" s="18">
        <v>0.42790620848431538</v>
      </c>
      <c r="AR99" s="18">
        <v>0.4291046132247221</v>
      </c>
      <c r="AS99" s="18">
        <v>0.43042249491353612</v>
      </c>
      <c r="AT99" s="18">
        <v>0.4319614715561001</v>
      </c>
      <c r="AU99" s="18">
        <v>0.43330304889004567</v>
      </c>
      <c r="AV99" s="18">
        <v>0.4341685175652677</v>
      </c>
      <c r="AW99" s="18">
        <v>0.43599904110783455</v>
      </c>
      <c r="AX99" s="18">
        <v>0.4374575627485297</v>
      </c>
      <c r="AY99" s="18">
        <v>0.43932522869322327</v>
      </c>
      <c r="AZ99" s="18">
        <v>0.4413784704775135</v>
      </c>
      <c r="BA99" s="18">
        <v>0.44341120778175236</v>
      </c>
      <c r="BB99" s="18">
        <v>0.44563236046807753</v>
      </c>
      <c r="BC99" s="18">
        <v>0.44821298142770521</v>
      </c>
      <c r="BD99" s="18">
        <v>0.45064334384313159</v>
      </c>
      <c r="BE99" s="17" t="s">
        <v>1188</v>
      </c>
    </row>
    <row r="100" spans="1:58">
      <c r="A100" s="45">
        <f t="shared" si="1"/>
        <v>1</v>
      </c>
      <c r="B100" s="45" t="e">
        <f>INDEX(#REF!,MATCH('BNL_RPS Targets (%)'!C100,#REF!,0))</f>
        <v>#REF!</v>
      </c>
      <c r="C100" s="37" t="s">
        <v>1204</v>
      </c>
      <c r="D100" s="38" t="s">
        <v>2503</v>
      </c>
      <c r="E100" s="19" t="s">
        <v>2491</v>
      </c>
      <c r="F100" s="18">
        <v>0</v>
      </c>
      <c r="G100" s="18">
        <v>0</v>
      </c>
      <c r="H100" s="18">
        <v>0</v>
      </c>
      <c r="I100" s="18">
        <v>0</v>
      </c>
      <c r="J100" s="18">
        <v>0</v>
      </c>
      <c r="K100" s="18">
        <v>0</v>
      </c>
      <c r="L100" s="18">
        <v>0</v>
      </c>
      <c r="M100" s="18">
        <v>0</v>
      </c>
      <c r="N100" s="18">
        <v>0</v>
      </c>
      <c r="O100" s="18">
        <v>2.5000000000000001E-3</v>
      </c>
      <c r="P100" s="18">
        <v>5.0000000000000001E-3</v>
      </c>
      <c r="Q100" s="18">
        <v>0.01</v>
      </c>
      <c r="R100" s="18">
        <v>1.4999999999999999E-2</v>
      </c>
      <c r="S100" s="18">
        <v>0.02</v>
      </c>
      <c r="T100" s="18">
        <v>2.5000000000000001E-2</v>
      </c>
      <c r="U100" s="18">
        <v>2.5000000000000001E-2</v>
      </c>
      <c r="V100" s="18">
        <v>2.5000000000000001E-2</v>
      </c>
      <c r="W100" s="18">
        <v>3.5000000000000003E-2</v>
      </c>
      <c r="X100" s="18">
        <v>4.4999999999999998E-2</v>
      </c>
      <c r="Y100" s="18">
        <v>5.5E-2</v>
      </c>
      <c r="Z100" s="18">
        <v>5.5E-2</v>
      </c>
      <c r="AA100" s="18">
        <v>0.06</v>
      </c>
      <c r="AB100" s="18">
        <v>6.5000000000000002E-2</v>
      </c>
      <c r="AC100" s="18">
        <v>7.0000000000000007E-2</v>
      </c>
      <c r="AD100" s="18">
        <v>7.4999999999999997E-2</v>
      </c>
      <c r="AE100" s="18">
        <v>0.08</v>
      </c>
      <c r="AF100" s="18">
        <v>8.5000000000000006E-2</v>
      </c>
      <c r="AG100" s="18">
        <v>0</v>
      </c>
      <c r="AH100" s="18">
        <v>0</v>
      </c>
      <c r="AI100" s="18">
        <v>0</v>
      </c>
      <c r="AJ100" s="18">
        <v>0</v>
      </c>
      <c r="AK100" s="18">
        <v>0</v>
      </c>
      <c r="AL100" s="18">
        <v>0</v>
      </c>
      <c r="AM100" s="18">
        <v>0</v>
      </c>
      <c r="AN100" s="18">
        <v>0</v>
      </c>
      <c r="AO100" s="18">
        <v>0</v>
      </c>
      <c r="AP100" s="18">
        <v>0</v>
      </c>
      <c r="AQ100" s="18">
        <v>0</v>
      </c>
      <c r="AR100" s="18">
        <v>0</v>
      </c>
      <c r="AS100" s="18">
        <v>0</v>
      </c>
      <c r="AT100" s="18">
        <v>0</v>
      </c>
      <c r="AU100" s="18">
        <v>0</v>
      </c>
      <c r="AV100" s="18">
        <v>0</v>
      </c>
      <c r="AW100" s="18">
        <v>0</v>
      </c>
      <c r="AX100" s="18">
        <v>0</v>
      </c>
      <c r="AY100" s="18">
        <v>0</v>
      </c>
      <c r="AZ100" s="18">
        <v>0</v>
      </c>
      <c r="BA100" s="18">
        <v>0</v>
      </c>
      <c r="BB100" s="18">
        <v>0</v>
      </c>
      <c r="BC100" s="18">
        <v>0</v>
      </c>
      <c r="BD100" s="18">
        <v>0</v>
      </c>
      <c r="BE100" s="17" t="s">
        <v>1204</v>
      </c>
      <c r="BF100" s="15" t="s">
        <v>2491</v>
      </c>
    </row>
    <row r="101" spans="1:58" hidden="1">
      <c r="A101" s="45">
        <f t="shared" si="1"/>
        <v>0</v>
      </c>
      <c r="B101" s="45" t="e">
        <f>INDEX(#REF!,MATCH('BNL_RPS Targets (%)'!C101,#REF!,0))</f>
        <v>#REF!</v>
      </c>
      <c r="C101" s="37" t="s">
        <v>1204</v>
      </c>
      <c r="D101" s="39"/>
      <c r="E101" s="22" t="s">
        <v>2508</v>
      </c>
      <c r="F101" s="18">
        <v>0</v>
      </c>
      <c r="G101" s="18">
        <v>0</v>
      </c>
      <c r="H101" s="18">
        <v>0</v>
      </c>
      <c r="I101" s="18">
        <v>0</v>
      </c>
      <c r="J101" s="18">
        <v>0</v>
      </c>
      <c r="K101" s="18">
        <v>0</v>
      </c>
      <c r="L101" s="18">
        <v>0</v>
      </c>
      <c r="M101" s="18">
        <v>0</v>
      </c>
      <c r="N101" s="18">
        <v>0</v>
      </c>
      <c r="O101" s="18">
        <v>4.0000000000000003E-5</v>
      </c>
      <c r="P101" s="18">
        <v>1E-4</v>
      </c>
      <c r="Q101" s="18">
        <v>2.9999999999999997E-4</v>
      </c>
      <c r="R101" s="18">
        <v>5.9999999999999995E-4</v>
      </c>
      <c r="S101" s="18">
        <v>8.9999999999999998E-4</v>
      </c>
      <c r="T101" s="18">
        <v>1.1999999999999999E-3</v>
      </c>
      <c r="U101" s="18">
        <v>1.1999999999999999E-3</v>
      </c>
      <c r="V101" s="18">
        <v>1.1999999999999999E-3</v>
      </c>
      <c r="W101" s="18">
        <v>1.5E-3</v>
      </c>
      <c r="X101" s="18">
        <v>1.8E-3</v>
      </c>
      <c r="Y101" s="18">
        <v>2.2000000000000001E-3</v>
      </c>
      <c r="Z101" s="18">
        <v>0</v>
      </c>
      <c r="AA101" s="18">
        <v>0</v>
      </c>
      <c r="AB101" s="18">
        <v>0</v>
      </c>
      <c r="AC101" s="18">
        <v>0</v>
      </c>
      <c r="AD101" s="18">
        <v>0</v>
      </c>
      <c r="AE101" s="18">
        <v>0</v>
      </c>
      <c r="AF101" s="18">
        <v>0</v>
      </c>
      <c r="AG101" s="18">
        <v>0</v>
      </c>
      <c r="AH101" s="18">
        <v>0</v>
      </c>
      <c r="AI101" s="18">
        <v>0</v>
      </c>
      <c r="AJ101" s="18">
        <v>0</v>
      </c>
      <c r="AK101" s="18">
        <v>0</v>
      </c>
      <c r="AL101" s="18">
        <v>0</v>
      </c>
      <c r="AM101" s="18">
        <v>0</v>
      </c>
      <c r="AN101" s="18">
        <v>0</v>
      </c>
      <c r="AO101" s="18">
        <v>0</v>
      </c>
      <c r="AP101" s="18">
        <v>0</v>
      </c>
      <c r="AQ101" s="18">
        <v>0</v>
      </c>
      <c r="AR101" s="18">
        <v>0</v>
      </c>
      <c r="AS101" s="18">
        <v>0</v>
      </c>
      <c r="AT101" s="18">
        <v>0</v>
      </c>
      <c r="AU101" s="18">
        <v>0</v>
      </c>
      <c r="AV101" s="18">
        <v>0</v>
      </c>
      <c r="AW101" s="18">
        <v>0</v>
      </c>
      <c r="AX101" s="18">
        <v>0</v>
      </c>
      <c r="AY101" s="18">
        <v>0</v>
      </c>
      <c r="AZ101" s="18">
        <v>0</v>
      </c>
      <c r="BA101" s="18">
        <v>0</v>
      </c>
      <c r="BB101" s="18">
        <v>0</v>
      </c>
      <c r="BC101" s="18">
        <v>0</v>
      </c>
      <c r="BD101" s="18">
        <v>0</v>
      </c>
      <c r="BE101" s="17" t="s">
        <v>1204</v>
      </c>
      <c r="BF101" s="15" t="s">
        <v>2493</v>
      </c>
    </row>
    <row r="102" spans="1:58" ht="12.6" customHeight="1">
      <c r="A102" s="45">
        <f t="shared" si="1"/>
        <v>1</v>
      </c>
      <c r="B102" s="45" t="e">
        <f>INDEX(#REF!,MATCH('BNL_RPS Targets (%)'!C102,#REF!,0))</f>
        <v>#REF!</v>
      </c>
      <c r="C102" s="37" t="s">
        <v>1268</v>
      </c>
      <c r="D102" s="38" t="s">
        <v>2552</v>
      </c>
      <c r="E102" s="19" t="s">
        <v>2496</v>
      </c>
      <c r="F102" s="18">
        <v>0</v>
      </c>
      <c r="G102" s="18">
        <v>0</v>
      </c>
      <c r="H102" s="18">
        <v>0</v>
      </c>
      <c r="I102" s="18">
        <v>0</v>
      </c>
      <c r="J102" s="18">
        <v>0</v>
      </c>
      <c r="K102" s="18">
        <v>0</v>
      </c>
      <c r="L102" s="18">
        <v>0</v>
      </c>
      <c r="M102" s="18">
        <v>0</v>
      </c>
      <c r="N102" s="18">
        <v>0</v>
      </c>
      <c r="O102" s="18">
        <v>0</v>
      </c>
      <c r="P102" s="18">
        <v>0</v>
      </c>
      <c r="Q102" s="18">
        <v>3.6915199542053294E-2</v>
      </c>
      <c r="R102" s="18">
        <v>3.6771552895155837E-2</v>
      </c>
      <c r="S102" s="18">
        <v>3.6595613500560897E-2</v>
      </c>
      <c r="T102" s="18">
        <v>3.626426169338319E-2</v>
      </c>
      <c r="U102" s="18">
        <v>0.11264328478578085</v>
      </c>
      <c r="V102" s="18">
        <v>0.11170754898477182</v>
      </c>
      <c r="W102" s="18">
        <v>0.11046181851572549</v>
      </c>
      <c r="X102" s="18">
        <v>0.1100401306484215</v>
      </c>
      <c r="Y102" s="18">
        <v>0.11003775511558911</v>
      </c>
      <c r="Z102" s="18">
        <v>0.15115327416030638</v>
      </c>
      <c r="AA102" s="18">
        <v>0.15115844240636836</v>
      </c>
      <c r="AB102" s="18">
        <v>0.15116039249094765</v>
      </c>
      <c r="AC102" s="18">
        <v>0.15116094028058955</v>
      </c>
      <c r="AD102" s="18">
        <v>0.15116150377063103</v>
      </c>
      <c r="AE102" s="18">
        <v>0.21484950080099488</v>
      </c>
      <c r="AF102" s="18">
        <v>0.2148498529748597</v>
      </c>
      <c r="AG102" s="18">
        <v>0.21484988987382894</v>
      </c>
      <c r="AH102" s="18">
        <v>0.21485075062819933</v>
      </c>
      <c r="AI102" s="18">
        <v>0.2148519318203348</v>
      </c>
      <c r="AJ102" s="18">
        <v>0.27812265788854018</v>
      </c>
      <c r="AK102" s="18">
        <v>0.27812342025945758</v>
      </c>
      <c r="AL102" s="18">
        <v>0.27812474181401237</v>
      </c>
      <c r="AM102" s="18">
        <v>0.27812636649672168</v>
      </c>
      <c r="AN102" s="18">
        <v>0.27812810188873188</v>
      </c>
      <c r="AO102" s="18">
        <v>0.3507003749278112</v>
      </c>
      <c r="AP102" s="18">
        <v>0.35070253368293447</v>
      </c>
      <c r="AQ102" s="18">
        <v>0.35070504012966941</v>
      </c>
      <c r="AR102" s="18">
        <v>0.3507073884336982</v>
      </c>
      <c r="AS102" s="18">
        <v>0.35070981898375087</v>
      </c>
      <c r="AT102" s="18">
        <v>0.38482470431027954</v>
      </c>
      <c r="AU102" s="18">
        <v>0.38482729318849929</v>
      </c>
      <c r="AV102" s="18">
        <v>0.38482957654444644</v>
      </c>
      <c r="AW102" s="18">
        <v>0.38483222506568876</v>
      </c>
      <c r="AX102" s="18">
        <v>0.38483485951110052</v>
      </c>
      <c r="AY102" s="18">
        <v>0.3848375309271857</v>
      </c>
      <c r="AZ102" s="18">
        <v>0.3848401623706813</v>
      </c>
      <c r="BA102" s="18">
        <v>0.38484298041685683</v>
      </c>
      <c r="BB102" s="18">
        <v>0.38484605837679503</v>
      </c>
      <c r="BC102" s="18">
        <v>0.38484883220576449</v>
      </c>
      <c r="BD102" s="18">
        <v>0.38485145636326584</v>
      </c>
      <c r="BE102" s="17" t="s">
        <v>1268</v>
      </c>
      <c r="BF102" s="15" t="s">
        <v>2491</v>
      </c>
    </row>
    <row r="103" spans="1:58" hidden="1">
      <c r="A103" s="45">
        <f t="shared" si="1"/>
        <v>0</v>
      </c>
      <c r="B103" s="45" t="e">
        <f>INDEX(#REF!,MATCH('BNL_RPS Targets (%)'!C103,#REF!,0))</f>
        <v>#REF!</v>
      </c>
      <c r="C103" s="37" t="s">
        <v>1268</v>
      </c>
      <c r="D103" s="40"/>
      <c r="E103" s="19" t="s">
        <v>2553</v>
      </c>
      <c r="F103" s="18">
        <v>0</v>
      </c>
      <c r="G103" s="18">
        <v>0</v>
      </c>
      <c r="H103" s="18">
        <v>0</v>
      </c>
      <c r="I103" s="18">
        <v>0</v>
      </c>
      <c r="J103" s="18">
        <v>0</v>
      </c>
      <c r="K103" s="18">
        <v>0</v>
      </c>
      <c r="L103" s="18">
        <v>0</v>
      </c>
      <c r="M103" s="18">
        <v>0</v>
      </c>
      <c r="N103" s="18">
        <v>0</v>
      </c>
      <c r="O103" s="18">
        <v>0</v>
      </c>
      <c r="P103" s="18">
        <v>0</v>
      </c>
      <c r="Q103" s="18">
        <v>0.05</v>
      </c>
      <c r="R103" s="18">
        <v>0.05</v>
      </c>
      <c r="S103" s="18">
        <v>0.05</v>
      </c>
      <c r="T103" s="18">
        <v>0.05</v>
      </c>
      <c r="U103" s="18">
        <v>0.15</v>
      </c>
      <c r="V103" s="18">
        <v>0.15</v>
      </c>
      <c r="W103" s="18">
        <v>0.15</v>
      </c>
      <c r="X103" s="18">
        <v>0.15</v>
      </c>
      <c r="Y103" s="18">
        <v>0.15</v>
      </c>
      <c r="Z103" s="18">
        <v>0.2</v>
      </c>
      <c r="AA103" s="18">
        <v>0.2</v>
      </c>
      <c r="AB103" s="18">
        <v>0.2</v>
      </c>
      <c r="AC103" s="18">
        <v>0.2</v>
      </c>
      <c r="AD103" s="18">
        <v>0.2</v>
      </c>
      <c r="AE103" s="18">
        <v>0.27</v>
      </c>
      <c r="AF103" s="18">
        <v>0.27</v>
      </c>
      <c r="AG103" s="18">
        <v>0.27</v>
      </c>
      <c r="AH103" s="18">
        <v>0.27</v>
      </c>
      <c r="AI103" s="18">
        <v>0.27</v>
      </c>
      <c r="AJ103" s="18">
        <v>0.35</v>
      </c>
      <c r="AK103" s="18">
        <v>0.35</v>
      </c>
      <c r="AL103" s="18">
        <v>0.35</v>
      </c>
      <c r="AM103" s="18">
        <v>0.35</v>
      </c>
      <c r="AN103" s="18">
        <v>0.35</v>
      </c>
      <c r="AO103" s="18">
        <v>0.45</v>
      </c>
      <c r="AP103" s="18">
        <v>0.45</v>
      </c>
      <c r="AQ103" s="18">
        <v>0.45</v>
      </c>
      <c r="AR103" s="18">
        <v>0.45</v>
      </c>
      <c r="AS103" s="18">
        <v>0.45</v>
      </c>
      <c r="AT103" s="18">
        <v>0.5</v>
      </c>
      <c r="AU103" s="18">
        <v>0.5</v>
      </c>
      <c r="AV103" s="18">
        <v>0.5</v>
      </c>
      <c r="AW103" s="18">
        <v>0.5</v>
      </c>
      <c r="AX103" s="18">
        <v>0.5</v>
      </c>
      <c r="AY103" s="18">
        <v>0.5</v>
      </c>
      <c r="AZ103" s="18">
        <v>0.5</v>
      </c>
      <c r="BA103" s="18">
        <v>0.5</v>
      </c>
      <c r="BB103" s="18">
        <v>0.5</v>
      </c>
      <c r="BC103" s="18">
        <v>0.5</v>
      </c>
      <c r="BD103" s="18">
        <v>0.5</v>
      </c>
      <c r="BE103" s="17" t="s">
        <v>1268</v>
      </c>
    </row>
    <row r="104" spans="1:58" hidden="1">
      <c r="A104" s="45">
        <f t="shared" si="1"/>
        <v>0</v>
      </c>
      <c r="B104" s="45" t="e">
        <f>INDEX(#REF!,MATCH('BNL_RPS Targets (%)'!C104,#REF!,0))</f>
        <v>#REF!</v>
      </c>
      <c r="C104" s="37" t="s">
        <v>1268</v>
      </c>
      <c r="D104" s="40"/>
      <c r="E104" s="19" t="s">
        <v>2554</v>
      </c>
      <c r="F104" s="18">
        <v>0</v>
      </c>
      <c r="G104" s="18">
        <v>0</v>
      </c>
      <c r="H104" s="18">
        <v>0</v>
      </c>
      <c r="I104" s="18">
        <v>0</v>
      </c>
      <c r="J104" s="18">
        <v>0</v>
      </c>
      <c r="K104" s="18">
        <v>0</v>
      </c>
      <c r="L104" s="18">
        <v>0</v>
      </c>
      <c r="M104" s="18">
        <v>0</v>
      </c>
      <c r="N104" s="18">
        <v>0</v>
      </c>
      <c r="O104" s="18">
        <v>0</v>
      </c>
      <c r="P104" s="18">
        <v>0</v>
      </c>
      <c r="Q104" s="18">
        <v>0.05</v>
      </c>
      <c r="R104" s="18">
        <v>0.05</v>
      </c>
      <c r="S104" s="18">
        <v>0.05</v>
      </c>
      <c r="T104" s="18">
        <v>0.05</v>
      </c>
      <c r="U104" s="18">
        <v>0.15</v>
      </c>
      <c r="V104" s="18">
        <v>0.15</v>
      </c>
      <c r="W104" s="18">
        <v>0.15</v>
      </c>
      <c r="X104" s="18">
        <v>0.15</v>
      </c>
      <c r="Y104" s="18">
        <v>0.15</v>
      </c>
      <c r="Z104" s="18">
        <v>0.2</v>
      </c>
      <c r="AA104" s="18">
        <v>0.2</v>
      </c>
      <c r="AB104" s="18">
        <v>0.2</v>
      </c>
      <c r="AC104" s="18">
        <v>0.2</v>
      </c>
      <c r="AD104" s="18">
        <v>0.2</v>
      </c>
      <c r="AE104" s="18">
        <v>0.25</v>
      </c>
      <c r="AF104" s="18">
        <v>0.25</v>
      </c>
      <c r="AG104" s="18">
        <v>0.25</v>
      </c>
      <c r="AH104" s="18">
        <v>0.25</v>
      </c>
      <c r="AI104" s="18">
        <v>0.25</v>
      </c>
      <c r="AJ104" s="18">
        <v>0.25</v>
      </c>
      <c r="AK104" s="18">
        <v>0.25</v>
      </c>
      <c r="AL104" s="18">
        <v>0.25</v>
      </c>
      <c r="AM104" s="18">
        <v>0.25</v>
      </c>
      <c r="AN104" s="18">
        <v>0.25</v>
      </c>
      <c r="AO104" s="18">
        <v>0.25</v>
      </c>
      <c r="AP104" s="18">
        <v>0.25</v>
      </c>
      <c r="AQ104" s="18">
        <v>0.25</v>
      </c>
      <c r="AR104" s="18">
        <v>0.25</v>
      </c>
      <c r="AS104" s="18">
        <v>0.25</v>
      </c>
      <c r="AT104" s="18">
        <v>0.25</v>
      </c>
      <c r="AU104" s="18">
        <v>0.25</v>
      </c>
      <c r="AV104" s="18">
        <v>0.25</v>
      </c>
      <c r="AW104" s="18">
        <v>0.25</v>
      </c>
      <c r="AX104" s="18">
        <v>0.25</v>
      </c>
      <c r="AY104" s="18">
        <v>0.25</v>
      </c>
      <c r="AZ104" s="18">
        <v>0.25</v>
      </c>
      <c r="BA104" s="18">
        <v>0.25</v>
      </c>
      <c r="BB104" s="18">
        <v>0.25</v>
      </c>
      <c r="BC104" s="18">
        <v>0.25</v>
      </c>
      <c r="BD104" s="18">
        <v>0.25</v>
      </c>
      <c r="BE104" s="17" t="s">
        <v>1268</v>
      </c>
    </row>
    <row r="105" spans="1:58" hidden="1">
      <c r="A105" s="45">
        <f t="shared" si="1"/>
        <v>0</v>
      </c>
      <c r="B105" s="45" t="e">
        <f>INDEX(#REF!,MATCH('BNL_RPS Targets (%)'!C105,#REF!,0))</f>
        <v>#REF!</v>
      </c>
      <c r="C105" s="37" t="s">
        <v>1268</v>
      </c>
      <c r="D105" s="40"/>
      <c r="E105" s="22" t="s">
        <v>2555</v>
      </c>
      <c r="F105" s="18">
        <v>0</v>
      </c>
      <c r="G105" s="18">
        <v>0</v>
      </c>
      <c r="H105" s="18">
        <v>0</v>
      </c>
      <c r="I105" s="18">
        <v>0</v>
      </c>
      <c r="J105" s="18">
        <v>0</v>
      </c>
      <c r="K105" s="18">
        <v>0</v>
      </c>
      <c r="L105" s="18">
        <v>0</v>
      </c>
      <c r="M105" s="18">
        <v>0</v>
      </c>
      <c r="N105" s="18">
        <v>0</v>
      </c>
      <c r="O105" s="18">
        <v>0</v>
      </c>
      <c r="P105" s="18">
        <v>0</v>
      </c>
      <c r="Q105" s="18">
        <v>0</v>
      </c>
      <c r="R105" s="18">
        <v>0</v>
      </c>
      <c r="S105" s="18">
        <v>0</v>
      </c>
      <c r="T105" s="18">
        <v>0</v>
      </c>
      <c r="U105" s="18">
        <v>0</v>
      </c>
      <c r="V105" s="18">
        <v>0</v>
      </c>
      <c r="W105" s="18">
        <v>0</v>
      </c>
      <c r="X105" s="18">
        <v>0</v>
      </c>
      <c r="Y105" s="18">
        <v>0</v>
      </c>
      <c r="Z105" s="18">
        <v>0.05</v>
      </c>
      <c r="AA105" s="18">
        <v>0.05</v>
      </c>
      <c r="AB105" s="18">
        <v>0.05</v>
      </c>
      <c r="AC105" s="18">
        <v>0.05</v>
      </c>
      <c r="AD105" s="18">
        <v>0.05</v>
      </c>
      <c r="AE105" s="18">
        <v>0.1</v>
      </c>
      <c r="AF105" s="18">
        <v>0.1</v>
      </c>
      <c r="AG105" s="18">
        <v>0.1</v>
      </c>
      <c r="AH105" s="18">
        <v>0.1</v>
      </c>
      <c r="AI105" s="18">
        <v>0.1</v>
      </c>
      <c r="AJ105" s="18">
        <v>0.2</v>
      </c>
      <c r="AK105" s="18">
        <v>0.2</v>
      </c>
      <c r="AL105" s="18">
        <v>0.2</v>
      </c>
      <c r="AM105" s="18">
        <v>0.2</v>
      </c>
      <c r="AN105" s="18">
        <v>0.2</v>
      </c>
      <c r="AO105" s="18">
        <v>0.25</v>
      </c>
      <c r="AP105" s="18">
        <v>0.25</v>
      </c>
      <c r="AQ105" s="18">
        <v>0.25</v>
      </c>
      <c r="AR105" s="18">
        <v>0.25</v>
      </c>
      <c r="AS105" s="18">
        <v>0.25</v>
      </c>
      <c r="AT105" s="18">
        <v>0.25</v>
      </c>
      <c r="AU105" s="18">
        <v>0.25</v>
      </c>
      <c r="AV105" s="18">
        <v>0.25</v>
      </c>
      <c r="AW105" s="18">
        <v>0.25</v>
      </c>
      <c r="AX105" s="18">
        <v>0.25</v>
      </c>
      <c r="AY105" s="18">
        <v>0.25</v>
      </c>
      <c r="AZ105" s="18">
        <v>0.25</v>
      </c>
      <c r="BA105" s="18">
        <v>0.25</v>
      </c>
      <c r="BB105" s="18">
        <v>0.25</v>
      </c>
      <c r="BC105" s="18">
        <v>0.25</v>
      </c>
      <c r="BD105" s="18">
        <v>0.25</v>
      </c>
      <c r="BE105" s="17" t="s">
        <v>1268</v>
      </c>
    </row>
    <row r="106" spans="1:58" hidden="1">
      <c r="A106" s="45">
        <f t="shared" si="1"/>
        <v>0</v>
      </c>
      <c r="B106" s="45" t="e">
        <f>INDEX(#REF!,MATCH('BNL_RPS Targets (%)'!C106,#REF!,0))</f>
        <v>#REF!</v>
      </c>
      <c r="C106" s="37" t="s">
        <v>1268</v>
      </c>
      <c r="D106" s="40"/>
      <c r="E106" s="19" t="s">
        <v>2556</v>
      </c>
      <c r="F106" s="18">
        <v>0</v>
      </c>
      <c r="G106" s="18">
        <v>0</v>
      </c>
      <c r="H106" s="18">
        <v>0</v>
      </c>
      <c r="I106" s="18">
        <v>0</v>
      </c>
      <c r="J106" s="18">
        <v>0</v>
      </c>
      <c r="K106" s="18">
        <v>0</v>
      </c>
      <c r="L106" s="18">
        <v>0</v>
      </c>
      <c r="M106" s="18">
        <v>0</v>
      </c>
      <c r="N106" s="18">
        <v>0</v>
      </c>
      <c r="O106" s="18">
        <v>0</v>
      </c>
      <c r="P106" s="18">
        <v>0</v>
      </c>
      <c r="Q106" s="18">
        <v>0</v>
      </c>
      <c r="R106" s="18">
        <v>0</v>
      </c>
      <c r="S106" s="18">
        <v>0</v>
      </c>
      <c r="T106" s="18">
        <v>0</v>
      </c>
      <c r="U106" s="18">
        <v>0</v>
      </c>
      <c r="V106" s="18">
        <v>0</v>
      </c>
      <c r="W106" s="18">
        <v>0</v>
      </c>
      <c r="X106" s="18">
        <v>0</v>
      </c>
      <c r="Y106" s="18">
        <v>0</v>
      </c>
      <c r="Z106" s="18">
        <v>0</v>
      </c>
      <c r="AA106" s="18">
        <v>0</v>
      </c>
      <c r="AB106" s="18">
        <v>0</v>
      </c>
      <c r="AC106" s="18">
        <v>0</v>
      </c>
      <c r="AD106" s="18">
        <v>0</v>
      </c>
      <c r="AE106" s="18">
        <v>0.1</v>
      </c>
      <c r="AF106" s="18">
        <v>0.1</v>
      </c>
      <c r="AG106" s="18">
        <v>0.1</v>
      </c>
      <c r="AH106" s="18">
        <v>0.1</v>
      </c>
      <c r="AI106" s="18">
        <v>0.1</v>
      </c>
      <c r="AJ106" s="18">
        <v>0.1</v>
      </c>
      <c r="AK106" s="18">
        <v>0.1</v>
      </c>
      <c r="AL106" s="18">
        <v>0.1</v>
      </c>
      <c r="AM106" s="18">
        <v>0.1</v>
      </c>
      <c r="AN106" s="18">
        <v>0.1</v>
      </c>
      <c r="AO106" s="18">
        <v>0.1</v>
      </c>
      <c r="AP106" s="18">
        <v>0.1</v>
      </c>
      <c r="AQ106" s="18">
        <v>0.1</v>
      </c>
      <c r="AR106" s="18">
        <v>0.1</v>
      </c>
      <c r="AS106" s="18">
        <v>0.1</v>
      </c>
      <c r="AT106" s="18">
        <v>0.1</v>
      </c>
      <c r="AU106" s="18">
        <v>0.1</v>
      </c>
      <c r="AV106" s="18">
        <v>0.1</v>
      </c>
      <c r="AW106" s="18">
        <v>0.1</v>
      </c>
      <c r="AX106" s="18">
        <v>0.1</v>
      </c>
      <c r="AY106" s="18">
        <v>0.1</v>
      </c>
      <c r="AZ106" s="18">
        <v>0.1</v>
      </c>
      <c r="BA106" s="18">
        <v>0.1</v>
      </c>
      <c r="BB106" s="18">
        <v>0.1</v>
      </c>
      <c r="BC106" s="18">
        <v>0.1</v>
      </c>
      <c r="BD106" s="18">
        <v>0.1</v>
      </c>
      <c r="BE106" s="17" t="s">
        <v>1268</v>
      </c>
    </row>
    <row r="107" spans="1:58" hidden="1">
      <c r="A107" s="45">
        <f t="shared" si="1"/>
        <v>0</v>
      </c>
      <c r="B107" s="45" t="e">
        <f>INDEX(#REF!,MATCH('BNL_RPS Targets (%)'!C107,#REF!,0))</f>
        <v>#REF!</v>
      </c>
      <c r="C107" s="37" t="s">
        <v>1268</v>
      </c>
      <c r="D107" s="40"/>
      <c r="E107" s="19" t="s">
        <v>2557</v>
      </c>
      <c r="F107" s="18">
        <v>0</v>
      </c>
      <c r="G107" s="18">
        <v>0</v>
      </c>
      <c r="H107" s="18">
        <v>0</v>
      </c>
      <c r="I107" s="18">
        <v>0</v>
      </c>
      <c r="J107" s="18">
        <v>0</v>
      </c>
      <c r="K107" s="18">
        <v>0</v>
      </c>
      <c r="L107" s="18">
        <v>0</v>
      </c>
      <c r="M107" s="18">
        <v>0</v>
      </c>
      <c r="N107" s="18">
        <v>0</v>
      </c>
      <c r="O107" s="18">
        <v>0</v>
      </c>
      <c r="P107" s="18">
        <v>0</v>
      </c>
      <c r="Q107" s="18">
        <v>0</v>
      </c>
      <c r="R107" s="18">
        <v>0</v>
      </c>
      <c r="S107" s="18">
        <v>0</v>
      </c>
      <c r="T107" s="18">
        <v>0</v>
      </c>
      <c r="U107" s="18">
        <v>0</v>
      </c>
      <c r="V107" s="18">
        <v>0</v>
      </c>
      <c r="W107" s="18">
        <v>0</v>
      </c>
      <c r="X107" s="18">
        <v>0</v>
      </c>
      <c r="Y107" s="18">
        <v>0</v>
      </c>
      <c r="Z107" s="18">
        <v>0</v>
      </c>
      <c r="AA107" s="18">
        <v>0</v>
      </c>
      <c r="AB107" s="18">
        <v>0</v>
      </c>
      <c r="AC107" s="18">
        <v>0</v>
      </c>
      <c r="AD107" s="18">
        <v>0</v>
      </c>
      <c r="AE107" s="18">
        <v>0.05</v>
      </c>
      <c r="AF107" s="18">
        <v>0.05</v>
      </c>
      <c r="AG107" s="18">
        <v>0.05</v>
      </c>
      <c r="AH107" s="18">
        <v>0.05</v>
      </c>
      <c r="AI107" s="18">
        <v>0.05</v>
      </c>
      <c r="AJ107" s="18">
        <v>0.05</v>
      </c>
      <c r="AK107" s="18">
        <v>0.05</v>
      </c>
      <c r="AL107" s="18">
        <v>0.05</v>
      </c>
      <c r="AM107" s="18">
        <v>0.05</v>
      </c>
      <c r="AN107" s="18">
        <v>0.05</v>
      </c>
      <c r="AO107" s="18">
        <v>0.05</v>
      </c>
      <c r="AP107" s="18">
        <v>0.05</v>
      </c>
      <c r="AQ107" s="18">
        <v>0.05</v>
      </c>
      <c r="AR107" s="18">
        <v>0.05</v>
      </c>
      <c r="AS107" s="18">
        <v>0.05</v>
      </c>
      <c r="AT107" s="18">
        <v>0.05</v>
      </c>
      <c r="AU107" s="18">
        <v>0.05</v>
      </c>
      <c r="AV107" s="18">
        <v>0.05</v>
      </c>
      <c r="AW107" s="18">
        <v>0.05</v>
      </c>
      <c r="AX107" s="18">
        <v>0.05</v>
      </c>
      <c r="AY107" s="18">
        <v>0.05</v>
      </c>
      <c r="AZ107" s="18">
        <v>0.05</v>
      </c>
      <c r="BA107" s="18">
        <v>0.05</v>
      </c>
      <c r="BB107" s="18">
        <v>0.05</v>
      </c>
      <c r="BC107" s="18">
        <v>0.05</v>
      </c>
      <c r="BD107" s="18">
        <v>0.05</v>
      </c>
      <c r="BE107" s="17" t="s">
        <v>1268</v>
      </c>
    </row>
    <row r="108" spans="1:58" hidden="1">
      <c r="A108" s="45">
        <f t="shared" si="1"/>
        <v>0</v>
      </c>
      <c r="B108" s="45" t="e">
        <f>INDEX(#REF!,MATCH('BNL_RPS Targets (%)'!C108,#REF!,0))</f>
        <v>#REF!</v>
      </c>
      <c r="C108" s="37" t="s">
        <v>1268</v>
      </c>
      <c r="D108" s="39"/>
      <c r="E108" s="22" t="s">
        <v>2534</v>
      </c>
      <c r="F108" s="18">
        <v>0</v>
      </c>
      <c r="G108" s="18">
        <v>0</v>
      </c>
      <c r="H108" s="18">
        <v>0</v>
      </c>
      <c r="I108" s="18">
        <v>0</v>
      </c>
      <c r="J108" s="18">
        <v>0</v>
      </c>
      <c r="K108" s="18">
        <v>0</v>
      </c>
      <c r="L108" s="18">
        <v>0</v>
      </c>
      <c r="M108" s="18">
        <v>0</v>
      </c>
      <c r="N108" s="18">
        <v>0</v>
      </c>
      <c r="O108" s="18">
        <v>0</v>
      </c>
      <c r="P108" s="18">
        <v>0</v>
      </c>
      <c r="Q108" s="18">
        <v>0</v>
      </c>
      <c r="R108" s="18">
        <v>0</v>
      </c>
      <c r="S108" s="18">
        <v>0</v>
      </c>
      <c r="T108" s="18">
        <v>0</v>
      </c>
      <c r="U108" s="18">
        <v>3.9056141831151454E-4</v>
      </c>
      <c r="V108" s="18">
        <v>3.9628944293453185E-4</v>
      </c>
      <c r="W108" s="18">
        <v>3.8556860883405189E-4</v>
      </c>
      <c r="X108" s="18">
        <v>3.9713220248693387E-4</v>
      </c>
      <c r="Y108" s="18">
        <v>4.0061415213002037E-4</v>
      </c>
      <c r="Z108" s="18">
        <v>4.0183468077329099E-4</v>
      </c>
      <c r="AA108" s="18">
        <v>3.9425929714333933E-4</v>
      </c>
      <c r="AB108" s="18">
        <v>3.9140095049690343E-4</v>
      </c>
      <c r="AC108" s="18">
        <v>3.9059802497128082E-4</v>
      </c>
      <c r="AD108" s="18">
        <v>3.8977208650305784E-4</v>
      </c>
      <c r="AE108" s="18">
        <v>3.9003464880324527E-4</v>
      </c>
      <c r="AF108" s="18">
        <v>3.8951844812351328E-4</v>
      </c>
      <c r="AG108" s="18">
        <v>3.8946436326672932E-4</v>
      </c>
      <c r="AH108" s="18">
        <v>3.8820270805748567E-4</v>
      </c>
      <c r="AI108" s="18">
        <v>3.8647136952231102E-4</v>
      </c>
      <c r="AJ108" s="18">
        <v>3.8740348140527131E-4</v>
      </c>
      <c r="AK108" s="18">
        <v>3.8628603225566532E-4</v>
      </c>
      <c r="AL108" s="18">
        <v>3.8434895677184541E-4</v>
      </c>
      <c r="AM108" s="18">
        <v>3.8196756961409042E-4</v>
      </c>
      <c r="AN108" s="18">
        <v>3.794239097209734E-4</v>
      </c>
      <c r="AO108" s="18">
        <v>3.7640054299364705E-4</v>
      </c>
      <c r="AP108" s="18">
        <v>3.7323633640882629E-4</v>
      </c>
      <c r="AQ108" s="18">
        <v>3.6956249902996425E-4</v>
      </c>
      <c r="AR108" s="18">
        <v>3.6612046014776733E-4</v>
      </c>
      <c r="AS108" s="18">
        <v>3.6255786872705953E-4</v>
      </c>
      <c r="AT108" s="18">
        <v>3.584867114981425E-4</v>
      </c>
      <c r="AU108" s="18">
        <v>3.5469204974041978E-4</v>
      </c>
      <c r="AV108" s="18">
        <v>3.5134520884770555E-4</v>
      </c>
      <c r="AW108" s="18">
        <v>3.4746312501852332E-4</v>
      </c>
      <c r="AX108" s="18">
        <v>3.4360167291136299E-4</v>
      </c>
      <c r="AY108" s="18">
        <v>3.3968603084679578E-4</v>
      </c>
      <c r="AZ108" s="18">
        <v>3.3582897881374114E-4</v>
      </c>
      <c r="BA108" s="18">
        <v>3.316984129291568E-4</v>
      </c>
      <c r="BB108" s="18">
        <v>3.2718687709101183E-4</v>
      </c>
      <c r="BC108" s="18">
        <v>3.2312112280696045E-4</v>
      </c>
      <c r="BD108" s="18">
        <v>3.1927475025826684E-4</v>
      </c>
      <c r="BE108" s="17" t="s">
        <v>1268</v>
      </c>
      <c r="BF108" s="15" t="s">
        <v>2493</v>
      </c>
    </row>
    <row r="109" spans="1:58">
      <c r="A109" s="45">
        <f t="shared" si="1"/>
        <v>1</v>
      </c>
      <c r="B109" s="45" t="e">
        <f>INDEX(#REF!,MATCH('BNL_RPS Targets (%)'!C109,#REF!,0))</f>
        <v>#REF!</v>
      </c>
      <c r="C109" s="37" t="s">
        <v>1290</v>
      </c>
      <c r="D109" s="38" t="s">
        <v>2503</v>
      </c>
      <c r="E109" s="19" t="s">
        <v>2491</v>
      </c>
      <c r="F109" s="18">
        <v>0</v>
      </c>
      <c r="G109" s="18">
        <v>0</v>
      </c>
      <c r="H109" s="18">
        <v>0.02</v>
      </c>
      <c r="I109" s="18">
        <v>0</v>
      </c>
      <c r="J109" s="18">
        <v>0</v>
      </c>
      <c r="K109" s="18">
        <v>0</v>
      </c>
      <c r="L109" s="18">
        <v>0</v>
      </c>
      <c r="M109" s="18">
        <v>5.7000000000000002E-2</v>
      </c>
      <c r="N109" s="18">
        <v>5.7000000000000002E-2</v>
      </c>
      <c r="O109" s="18">
        <v>6.2E-2</v>
      </c>
      <c r="P109" s="18">
        <v>6.7000000000000004E-2</v>
      </c>
      <c r="Q109" s="18">
        <v>9.1999999999999998E-2</v>
      </c>
      <c r="R109" s="18">
        <v>9.7000000000000003E-2</v>
      </c>
      <c r="S109" s="18">
        <v>0.10199999999999999</v>
      </c>
      <c r="T109" s="18">
        <v>0.107</v>
      </c>
      <c r="U109" s="18">
        <v>0.112</v>
      </c>
      <c r="V109" s="18">
        <v>0.13700000000000001</v>
      </c>
      <c r="W109" s="18">
        <v>0.14200000000000002</v>
      </c>
      <c r="X109" s="18">
        <v>0.14700000000000002</v>
      </c>
      <c r="Y109" s="18">
        <v>0.15200000000000002</v>
      </c>
      <c r="Z109" s="18">
        <v>0.157</v>
      </c>
      <c r="AA109" s="18">
        <v>0.18</v>
      </c>
      <c r="AB109" s="18">
        <v>0.18</v>
      </c>
      <c r="AC109" s="18">
        <v>0.18</v>
      </c>
      <c r="AD109" s="18">
        <v>0.18</v>
      </c>
      <c r="AE109" s="18">
        <v>0.18</v>
      </c>
      <c r="AF109" s="18">
        <v>0.18</v>
      </c>
      <c r="AG109" s="18">
        <v>0.18</v>
      </c>
      <c r="AH109" s="18">
        <v>0.18</v>
      </c>
      <c r="AI109" s="18">
        <v>0.18</v>
      </c>
      <c r="AJ109" s="18">
        <v>0.18</v>
      </c>
      <c r="AK109" s="18">
        <v>0.18</v>
      </c>
      <c r="AL109" s="18">
        <v>0.18</v>
      </c>
      <c r="AM109" s="18">
        <v>0.18</v>
      </c>
      <c r="AN109" s="18">
        <v>0.18</v>
      </c>
      <c r="AO109" s="18">
        <v>0.18</v>
      </c>
      <c r="AP109" s="18">
        <v>0.18</v>
      </c>
      <c r="AQ109" s="18">
        <v>0.18</v>
      </c>
      <c r="AR109" s="18">
        <v>0.18</v>
      </c>
      <c r="AS109" s="18">
        <v>0.18</v>
      </c>
      <c r="AT109" s="18">
        <v>0.18</v>
      </c>
      <c r="AU109" s="18">
        <v>0.18</v>
      </c>
      <c r="AV109" s="18">
        <v>0.18</v>
      </c>
      <c r="AW109" s="18">
        <v>0.18</v>
      </c>
      <c r="AX109" s="18">
        <v>0.18</v>
      </c>
      <c r="AY109" s="18">
        <v>0.18</v>
      </c>
      <c r="AZ109" s="18">
        <v>0.18</v>
      </c>
      <c r="BA109" s="18">
        <v>0.18</v>
      </c>
      <c r="BB109" s="18">
        <v>0.18</v>
      </c>
      <c r="BC109" s="18">
        <v>0.18</v>
      </c>
      <c r="BD109" s="18">
        <v>0.18</v>
      </c>
      <c r="BE109" s="17" t="s">
        <v>1290</v>
      </c>
      <c r="BF109" s="15" t="s">
        <v>2491</v>
      </c>
    </row>
    <row r="110" spans="1:58" hidden="1">
      <c r="A110" s="45">
        <f t="shared" si="1"/>
        <v>0</v>
      </c>
      <c r="B110" s="45" t="e">
        <f>INDEX(#REF!,MATCH('BNL_RPS Targets (%)'!C110,#REF!,0))</f>
        <v>#REF!</v>
      </c>
      <c r="C110" s="37" t="s">
        <v>1290</v>
      </c>
      <c r="D110" s="40"/>
      <c r="E110" s="22" t="s">
        <v>2508</v>
      </c>
      <c r="F110" s="18">
        <v>0</v>
      </c>
      <c r="G110" s="18">
        <v>0</v>
      </c>
      <c r="H110" s="18">
        <v>0</v>
      </c>
      <c r="I110" s="18">
        <v>0</v>
      </c>
      <c r="J110" s="18">
        <v>0</v>
      </c>
      <c r="K110" s="18">
        <v>0</v>
      </c>
      <c r="L110" s="18">
        <v>0</v>
      </c>
      <c r="M110" s="18">
        <v>1.2999999999999999E-5</v>
      </c>
      <c r="N110" s="18">
        <v>3.0000000000000001E-5</v>
      </c>
      <c r="O110" s="18">
        <v>6.3E-5</v>
      </c>
      <c r="P110" s="18">
        <v>1.2E-4</v>
      </c>
      <c r="Q110" s="18">
        <v>2.03E-4</v>
      </c>
      <c r="R110" s="18">
        <v>3.2499999999999999E-4</v>
      </c>
      <c r="S110" s="18">
        <v>5.1000000000000004E-4</v>
      </c>
      <c r="T110" s="18">
        <v>8.4000000000000003E-4</v>
      </c>
      <c r="U110" s="18">
        <v>1.4400000000000001E-3</v>
      </c>
      <c r="V110" s="18">
        <v>2.5000000000000001E-3</v>
      </c>
      <c r="W110" s="18">
        <v>2.9329999999999998E-3</v>
      </c>
      <c r="X110" s="18">
        <v>3.3999999999999998E-3</v>
      </c>
      <c r="Y110" s="18">
        <v>3.8999999999999998E-3</v>
      </c>
      <c r="Z110" s="18">
        <v>4.4330000000000003E-3</v>
      </c>
      <c r="AA110" s="18">
        <v>5.0000000000000001E-3</v>
      </c>
      <c r="AB110" s="18">
        <v>5.0000000000000001E-3</v>
      </c>
      <c r="AC110" s="18">
        <v>5.0000000000000001E-3</v>
      </c>
      <c r="AD110" s="18">
        <v>5.0000000000000001E-3</v>
      </c>
      <c r="AE110" s="18">
        <v>5.0000000000000001E-3</v>
      </c>
      <c r="AF110" s="18">
        <v>5.0000000000000001E-3</v>
      </c>
      <c r="AG110" s="18">
        <v>5.0000000000000001E-3</v>
      </c>
      <c r="AH110" s="18">
        <v>5.0000000000000001E-3</v>
      </c>
      <c r="AI110" s="18">
        <v>5.0000000000000001E-3</v>
      </c>
      <c r="AJ110" s="18">
        <v>5.0000000000000001E-3</v>
      </c>
      <c r="AK110" s="18">
        <v>5.0000000000000001E-3</v>
      </c>
      <c r="AL110" s="18">
        <v>5.0000000000000001E-3</v>
      </c>
      <c r="AM110" s="18">
        <v>5.0000000000000001E-3</v>
      </c>
      <c r="AN110" s="18">
        <v>5.0000000000000001E-3</v>
      </c>
      <c r="AO110" s="18">
        <v>5.0000000000000001E-3</v>
      </c>
      <c r="AP110" s="18">
        <v>5.0000000000000001E-3</v>
      </c>
      <c r="AQ110" s="18">
        <v>5.0000000000000001E-3</v>
      </c>
      <c r="AR110" s="18">
        <v>5.0000000000000001E-3</v>
      </c>
      <c r="AS110" s="18">
        <v>5.0000000000000001E-3</v>
      </c>
      <c r="AT110" s="18">
        <v>5.0000000000000001E-3</v>
      </c>
      <c r="AU110" s="18">
        <v>5.0000000000000001E-3</v>
      </c>
      <c r="AV110" s="18">
        <v>5.0000000000000001E-3</v>
      </c>
      <c r="AW110" s="18">
        <v>5.0000000000000001E-3</v>
      </c>
      <c r="AX110" s="18">
        <v>5.0000000000000001E-3</v>
      </c>
      <c r="AY110" s="18">
        <v>5.0000000000000001E-3</v>
      </c>
      <c r="AZ110" s="18">
        <v>5.0000000000000001E-3</v>
      </c>
      <c r="BA110" s="18">
        <v>5.0000000000000001E-3</v>
      </c>
      <c r="BB110" s="18">
        <v>5.0000000000000001E-3</v>
      </c>
      <c r="BC110" s="18">
        <v>5.0000000000000001E-3</v>
      </c>
      <c r="BD110" s="18">
        <v>5.0000000000000001E-3</v>
      </c>
      <c r="BE110" s="17" t="s">
        <v>1290</v>
      </c>
      <c r="BF110" s="15" t="s">
        <v>2493</v>
      </c>
    </row>
    <row r="111" spans="1:58" hidden="1">
      <c r="A111" s="45">
        <f t="shared" si="1"/>
        <v>0</v>
      </c>
      <c r="B111" s="45" t="e">
        <f>INDEX(#REF!,MATCH('BNL_RPS Targets (%)'!C111,#REF!,0))</f>
        <v>#REF!</v>
      </c>
      <c r="C111" s="37" t="s">
        <v>1290</v>
      </c>
      <c r="D111" s="40"/>
      <c r="E111" s="22" t="s">
        <v>2509</v>
      </c>
      <c r="F111" s="18">
        <v>0</v>
      </c>
      <c r="G111" s="18">
        <v>0</v>
      </c>
      <c r="H111" s="18">
        <v>0.02</v>
      </c>
      <c r="I111" s="18">
        <v>0</v>
      </c>
      <c r="J111" s="18">
        <v>0</v>
      </c>
      <c r="K111" s="18">
        <v>0</v>
      </c>
      <c r="L111" s="18">
        <v>0</v>
      </c>
      <c r="M111" s="18">
        <v>1.4986999999999999E-2</v>
      </c>
      <c r="N111" s="18">
        <v>1.4969999999999999E-2</v>
      </c>
      <c r="O111" s="18">
        <v>1.9937E-2</v>
      </c>
      <c r="P111" s="18">
        <v>2.4880000000000003E-2</v>
      </c>
      <c r="Q111" s="18">
        <v>2.9797000000000001E-2</v>
      </c>
      <c r="R111" s="18">
        <v>3.4675000000000004E-2</v>
      </c>
      <c r="S111" s="18">
        <v>3.9489999999999997E-2</v>
      </c>
      <c r="T111" s="18">
        <v>4.4159999999999998E-2</v>
      </c>
      <c r="U111" s="18">
        <v>4.8560000000000006E-2</v>
      </c>
      <c r="V111" s="18">
        <v>5.2499999999999998E-2</v>
      </c>
      <c r="W111" s="18">
        <v>5.7067E-2</v>
      </c>
      <c r="X111" s="18">
        <v>6.1600000000000002E-2</v>
      </c>
      <c r="Y111" s="18">
        <v>6.6100000000000006E-2</v>
      </c>
      <c r="Z111" s="18">
        <v>7.0566999999999991E-2</v>
      </c>
      <c r="AA111" s="18">
        <v>7.4999999999999997E-2</v>
      </c>
      <c r="AB111" s="18">
        <v>7.4999999999999997E-2</v>
      </c>
      <c r="AC111" s="18">
        <v>7.4999999999999997E-2</v>
      </c>
      <c r="AD111" s="18">
        <v>7.4999999999999997E-2</v>
      </c>
      <c r="AE111" s="18">
        <v>7.4999999999999997E-2</v>
      </c>
      <c r="AF111" s="18">
        <v>7.4999999999999997E-2</v>
      </c>
      <c r="AG111" s="18">
        <v>7.4999999999999997E-2</v>
      </c>
      <c r="AH111" s="18">
        <v>7.4999999999999997E-2</v>
      </c>
      <c r="AI111" s="18">
        <v>7.4999999999999997E-2</v>
      </c>
      <c r="AJ111" s="18">
        <v>7.4999999999999997E-2</v>
      </c>
      <c r="AK111" s="18">
        <v>7.4999999999999997E-2</v>
      </c>
      <c r="AL111" s="18">
        <v>7.4999999999999997E-2</v>
      </c>
      <c r="AM111" s="18">
        <v>7.4999999999999997E-2</v>
      </c>
      <c r="AN111" s="18">
        <v>7.4999999999999997E-2</v>
      </c>
      <c r="AO111" s="18">
        <v>7.4999999999999997E-2</v>
      </c>
      <c r="AP111" s="18">
        <v>7.4999999999999997E-2</v>
      </c>
      <c r="AQ111" s="18">
        <v>7.4999999999999997E-2</v>
      </c>
      <c r="AR111" s="18">
        <v>7.4999999999999997E-2</v>
      </c>
      <c r="AS111" s="18">
        <v>7.4999999999999997E-2</v>
      </c>
      <c r="AT111" s="18">
        <v>7.4999999999999997E-2</v>
      </c>
      <c r="AU111" s="18">
        <v>7.4999999999999997E-2</v>
      </c>
      <c r="AV111" s="18">
        <v>7.4999999999999997E-2</v>
      </c>
      <c r="AW111" s="18">
        <v>7.4999999999999997E-2</v>
      </c>
      <c r="AX111" s="18">
        <v>7.4999999999999997E-2</v>
      </c>
      <c r="AY111" s="18">
        <v>7.4999999999999997E-2</v>
      </c>
      <c r="AZ111" s="18">
        <v>7.4999999999999997E-2</v>
      </c>
      <c r="BA111" s="18">
        <v>7.4999999999999997E-2</v>
      </c>
      <c r="BB111" s="18">
        <v>7.4999999999999997E-2</v>
      </c>
      <c r="BC111" s="18">
        <v>7.4999999999999997E-2</v>
      </c>
      <c r="BD111" s="18">
        <v>7.4999999999999997E-2</v>
      </c>
      <c r="BE111" s="17" t="s">
        <v>1290</v>
      </c>
      <c r="BF111" s="15" t="s">
        <v>2505</v>
      </c>
    </row>
    <row r="112" spans="1:58" hidden="1">
      <c r="A112" s="45">
        <f t="shared" si="1"/>
        <v>0</v>
      </c>
      <c r="B112" s="45" t="e">
        <f>INDEX(#REF!,MATCH('BNL_RPS Targets (%)'!C112,#REF!,0))</f>
        <v>#REF!</v>
      </c>
      <c r="C112" s="37" t="s">
        <v>1290</v>
      </c>
      <c r="D112" s="39"/>
      <c r="E112" s="22" t="s">
        <v>2510</v>
      </c>
      <c r="F112" s="18">
        <v>0</v>
      </c>
      <c r="G112" s="18">
        <v>0</v>
      </c>
      <c r="H112" s="18">
        <v>0</v>
      </c>
      <c r="I112" s="18">
        <v>0</v>
      </c>
      <c r="J112" s="18">
        <v>0</v>
      </c>
      <c r="K112" s="18">
        <v>0</v>
      </c>
      <c r="L112" s="18">
        <v>0</v>
      </c>
      <c r="M112" s="18">
        <v>4.2000000000000003E-2</v>
      </c>
      <c r="N112" s="18">
        <v>4.2000000000000003E-2</v>
      </c>
      <c r="O112" s="18">
        <v>4.2000000000000003E-2</v>
      </c>
      <c r="P112" s="18">
        <v>4.2000000000000003E-2</v>
      </c>
      <c r="Q112" s="18">
        <v>6.2E-2</v>
      </c>
      <c r="R112" s="18">
        <v>6.2E-2</v>
      </c>
      <c r="S112" s="18">
        <v>6.2E-2</v>
      </c>
      <c r="T112" s="18">
        <v>6.2E-2</v>
      </c>
      <c r="U112" s="18">
        <v>6.2E-2</v>
      </c>
      <c r="V112" s="18">
        <v>8.2000000000000003E-2</v>
      </c>
      <c r="W112" s="18">
        <v>8.2000000000000003E-2</v>
      </c>
      <c r="X112" s="18">
        <v>8.2000000000000003E-2</v>
      </c>
      <c r="Y112" s="18">
        <v>8.2000000000000003E-2</v>
      </c>
      <c r="Z112" s="18">
        <v>8.2000000000000003E-2</v>
      </c>
      <c r="AA112" s="18">
        <v>0.1</v>
      </c>
      <c r="AB112" s="18">
        <v>0.1</v>
      </c>
      <c r="AC112" s="18">
        <v>0.1</v>
      </c>
      <c r="AD112" s="18">
        <v>0.1</v>
      </c>
      <c r="AE112" s="18">
        <v>0.1</v>
      </c>
      <c r="AF112" s="18">
        <v>0.1</v>
      </c>
      <c r="AG112" s="18">
        <v>0.1</v>
      </c>
      <c r="AH112" s="18">
        <v>0.1</v>
      </c>
      <c r="AI112" s="18">
        <v>0.1</v>
      </c>
      <c r="AJ112" s="18">
        <v>0.1</v>
      </c>
      <c r="AK112" s="18">
        <v>0.1</v>
      </c>
      <c r="AL112" s="18">
        <v>0.1</v>
      </c>
      <c r="AM112" s="18">
        <v>0.1</v>
      </c>
      <c r="AN112" s="18">
        <v>0.1</v>
      </c>
      <c r="AO112" s="18">
        <v>0.1</v>
      </c>
      <c r="AP112" s="18">
        <v>0.1</v>
      </c>
      <c r="AQ112" s="18">
        <v>0.1</v>
      </c>
      <c r="AR112" s="18">
        <v>0.1</v>
      </c>
      <c r="AS112" s="18">
        <v>0.1</v>
      </c>
      <c r="AT112" s="18">
        <v>0.1</v>
      </c>
      <c r="AU112" s="18">
        <v>0.1</v>
      </c>
      <c r="AV112" s="18">
        <v>0.1</v>
      </c>
      <c r="AW112" s="18">
        <v>0.1</v>
      </c>
      <c r="AX112" s="18">
        <v>0.1</v>
      </c>
      <c r="AY112" s="18">
        <v>0.1</v>
      </c>
      <c r="AZ112" s="18">
        <v>0.1</v>
      </c>
      <c r="BA112" s="18">
        <v>0.1</v>
      </c>
      <c r="BB112" s="18">
        <v>0.1</v>
      </c>
      <c r="BC112" s="18">
        <v>0.1</v>
      </c>
      <c r="BD112" s="18">
        <v>0.1</v>
      </c>
      <c r="BE112" s="17" t="s">
        <v>1290</v>
      </c>
      <c r="BF112" s="15" t="s">
        <v>2507</v>
      </c>
    </row>
    <row r="113" spans="1:58">
      <c r="A113" s="45">
        <f t="shared" si="1"/>
        <v>1</v>
      </c>
      <c r="B113" s="45" t="e">
        <f>INDEX(#REF!,MATCH('BNL_RPS Targets (%)'!C113,#REF!,0))</f>
        <v>#REF!</v>
      </c>
      <c r="C113" s="37" t="s">
        <v>1311</v>
      </c>
      <c r="D113" s="38" t="s">
        <v>2503</v>
      </c>
      <c r="E113" s="19" t="s">
        <v>2491</v>
      </c>
      <c r="F113" s="18">
        <v>0</v>
      </c>
      <c r="G113" s="18">
        <v>0</v>
      </c>
      <c r="H113" s="18">
        <v>0</v>
      </c>
      <c r="I113" s="18">
        <v>0</v>
      </c>
      <c r="J113" s="18">
        <v>0</v>
      </c>
      <c r="K113" s="18">
        <v>0</v>
      </c>
      <c r="L113" s="18">
        <v>0</v>
      </c>
      <c r="M113" s="18">
        <v>0.03</v>
      </c>
      <c r="N113" s="18">
        <v>3.5000000000000003E-2</v>
      </c>
      <c r="O113" s="18">
        <v>0.04</v>
      </c>
      <c r="P113" s="18">
        <v>4.4999999999999998E-2</v>
      </c>
      <c r="Q113" s="18">
        <v>5.5000000000000007E-2</v>
      </c>
      <c r="R113" s="18">
        <v>6.5000000000000002E-2</v>
      </c>
      <c r="S113" s="18">
        <v>7.4999999999999997E-2</v>
      </c>
      <c r="T113" s="18">
        <v>8.5000000000000006E-2</v>
      </c>
      <c r="U113" s="18">
        <v>8.5000000000000006E-2</v>
      </c>
      <c r="V113" s="18">
        <v>0.1</v>
      </c>
      <c r="W113" s="18">
        <v>0.115</v>
      </c>
      <c r="X113" s="18">
        <v>0.13</v>
      </c>
      <c r="Y113" s="18">
        <v>0.14499999999999999</v>
      </c>
      <c r="Z113" s="18">
        <v>0.16</v>
      </c>
      <c r="AA113" s="18">
        <v>0.17500000000000002</v>
      </c>
      <c r="AB113" s="18">
        <v>0.19000000000000003</v>
      </c>
      <c r="AC113" s="18">
        <v>0.20500000000000004</v>
      </c>
      <c r="AD113" s="18">
        <v>0.22000000000000006</v>
      </c>
      <c r="AE113" s="18">
        <v>0.23500000000000007</v>
      </c>
      <c r="AF113" s="18">
        <v>0.25000000000000011</v>
      </c>
      <c r="AG113" s="18">
        <v>0.26500000000000012</v>
      </c>
      <c r="AH113" s="18">
        <v>0.28000000000000014</v>
      </c>
      <c r="AI113" s="18">
        <v>0.29500000000000015</v>
      </c>
      <c r="AJ113" s="18">
        <v>0.31000000000000016</v>
      </c>
      <c r="AK113" s="18">
        <v>0.32500000000000018</v>
      </c>
      <c r="AL113" s="18">
        <v>0.34000000000000019</v>
      </c>
      <c r="AM113" s="18">
        <v>0.3550000000000002</v>
      </c>
      <c r="AN113" s="18">
        <v>0.37000000000000022</v>
      </c>
      <c r="AO113" s="18">
        <v>0.38500000000000023</v>
      </c>
      <c r="AP113" s="18">
        <v>0.38500000000000023</v>
      </c>
      <c r="AQ113" s="18">
        <v>0.38500000000000023</v>
      </c>
      <c r="AR113" s="18">
        <v>0.38500000000000023</v>
      </c>
      <c r="AS113" s="18">
        <v>0.38500000000000023</v>
      </c>
      <c r="AT113" s="18">
        <v>0.38500000000000023</v>
      </c>
      <c r="AU113" s="18">
        <v>0.38500000000000023</v>
      </c>
      <c r="AV113" s="18">
        <v>0.38500000000000023</v>
      </c>
      <c r="AW113" s="18">
        <v>0.38500000000000023</v>
      </c>
      <c r="AX113" s="18">
        <v>0.38500000000000023</v>
      </c>
      <c r="AY113" s="18">
        <v>0.38500000000000023</v>
      </c>
      <c r="AZ113" s="18">
        <v>0.38500000000000023</v>
      </c>
      <c r="BA113" s="18">
        <v>0.38500000000000023</v>
      </c>
      <c r="BB113" s="18">
        <v>0.38500000000000023</v>
      </c>
      <c r="BC113" s="18">
        <v>0.38500000000000023</v>
      </c>
      <c r="BD113" s="18">
        <v>0.38500000000000023</v>
      </c>
      <c r="BE113" s="17" t="s">
        <v>1311</v>
      </c>
      <c r="BF113" s="15" t="s">
        <v>2491</v>
      </c>
    </row>
    <row r="114" spans="1:58" hidden="1">
      <c r="A114" s="45">
        <f t="shared" si="1"/>
        <v>0</v>
      </c>
      <c r="B114" s="45" t="e">
        <f>INDEX(#REF!,MATCH('BNL_RPS Targets (%)'!C114,#REF!,0))</f>
        <v>#REF!</v>
      </c>
      <c r="C114" s="37" t="s">
        <v>1311</v>
      </c>
      <c r="D114" s="40"/>
      <c r="E114" s="22" t="s">
        <v>2558</v>
      </c>
      <c r="F114" s="18">
        <v>0</v>
      </c>
      <c r="G114" s="18">
        <v>0</v>
      </c>
      <c r="H114" s="18">
        <v>0</v>
      </c>
      <c r="I114" s="18">
        <v>0</v>
      </c>
      <c r="J114" s="18">
        <v>0</v>
      </c>
      <c r="K114" s="18">
        <v>0</v>
      </c>
      <c r="L114" s="18">
        <v>0</v>
      </c>
      <c r="M114" s="18">
        <v>0.01</v>
      </c>
      <c r="N114" s="18">
        <v>1.4999999999999999E-2</v>
      </c>
      <c r="O114" s="18">
        <v>0.02</v>
      </c>
      <c r="P114" s="18">
        <v>2.5000000000000001E-2</v>
      </c>
      <c r="Q114" s="18">
        <v>3.5000000000000003E-2</v>
      </c>
      <c r="R114" s="18">
        <v>4.4999999999999998E-2</v>
      </c>
      <c r="S114" s="18">
        <v>5.5E-2</v>
      </c>
      <c r="T114" s="18">
        <v>6.5000000000000002E-2</v>
      </c>
      <c r="U114" s="18">
        <v>6.5000000000000002E-2</v>
      </c>
      <c r="V114" s="18">
        <v>0.08</v>
      </c>
      <c r="W114" s="18">
        <v>9.5000000000000001E-2</v>
      </c>
      <c r="X114" s="18">
        <v>0.11</v>
      </c>
      <c r="Y114" s="18">
        <v>0.125</v>
      </c>
      <c r="Z114" s="18">
        <v>0.14000000000000001</v>
      </c>
      <c r="AA114" s="18">
        <v>0.15500000000000003</v>
      </c>
      <c r="AB114" s="18">
        <v>0.17000000000000004</v>
      </c>
      <c r="AC114" s="18">
        <v>0.18500000000000005</v>
      </c>
      <c r="AD114" s="18">
        <v>0.20000000000000007</v>
      </c>
      <c r="AE114" s="18">
        <v>0.21500000000000008</v>
      </c>
      <c r="AF114" s="18">
        <v>0.23000000000000009</v>
      </c>
      <c r="AG114" s="18">
        <v>0.24500000000000011</v>
      </c>
      <c r="AH114" s="18">
        <v>0.26000000000000012</v>
      </c>
      <c r="AI114" s="18">
        <v>0.27500000000000013</v>
      </c>
      <c r="AJ114" s="18">
        <v>0.29000000000000015</v>
      </c>
      <c r="AK114" s="18">
        <v>0.30500000000000016</v>
      </c>
      <c r="AL114" s="18">
        <v>0.32000000000000017</v>
      </c>
      <c r="AM114" s="18">
        <v>0.33500000000000019</v>
      </c>
      <c r="AN114" s="18">
        <v>0.3500000000000002</v>
      </c>
      <c r="AO114" s="18">
        <v>0.36500000000000021</v>
      </c>
      <c r="AP114" s="18">
        <v>0.36500000000000021</v>
      </c>
      <c r="AQ114" s="18">
        <v>0.36500000000000021</v>
      </c>
      <c r="AR114" s="18">
        <v>0.36500000000000021</v>
      </c>
      <c r="AS114" s="18">
        <v>0.36500000000000021</v>
      </c>
      <c r="AT114" s="18">
        <v>0.36500000000000021</v>
      </c>
      <c r="AU114" s="18">
        <v>0.36500000000000021</v>
      </c>
      <c r="AV114" s="18">
        <v>0.36500000000000021</v>
      </c>
      <c r="AW114" s="18">
        <v>0.36500000000000021</v>
      </c>
      <c r="AX114" s="18">
        <v>0.36500000000000021</v>
      </c>
      <c r="AY114" s="18">
        <v>0.36500000000000021</v>
      </c>
      <c r="AZ114" s="18">
        <v>0.36500000000000021</v>
      </c>
      <c r="BA114" s="18">
        <v>0.36500000000000021</v>
      </c>
      <c r="BB114" s="18">
        <v>0.36500000000000021</v>
      </c>
      <c r="BC114" s="18">
        <v>0.36500000000000021</v>
      </c>
      <c r="BD114" s="18">
        <v>0.36500000000000021</v>
      </c>
      <c r="BE114" s="17" t="s">
        <v>1311</v>
      </c>
      <c r="BF114" s="15" t="s">
        <v>2505</v>
      </c>
    </row>
    <row r="115" spans="1:58" hidden="1">
      <c r="A115" s="45">
        <f t="shared" si="1"/>
        <v>0</v>
      </c>
      <c r="B115" s="45" t="e">
        <f>INDEX(#REF!,MATCH('BNL_RPS Targets (%)'!C115,#REF!,0))</f>
        <v>#REF!</v>
      </c>
      <c r="C115" s="37" t="s">
        <v>1311</v>
      </c>
      <c r="D115" s="39"/>
      <c r="E115" s="22" t="s">
        <v>2512</v>
      </c>
      <c r="F115" s="18">
        <v>0</v>
      </c>
      <c r="G115" s="18">
        <v>0</v>
      </c>
      <c r="H115" s="18">
        <v>0</v>
      </c>
      <c r="I115" s="18">
        <v>0</v>
      </c>
      <c r="J115" s="18">
        <v>0</v>
      </c>
      <c r="K115" s="18">
        <v>0</v>
      </c>
      <c r="L115" s="18">
        <v>0</v>
      </c>
      <c r="M115" s="18">
        <v>0.02</v>
      </c>
      <c r="N115" s="18">
        <v>0.02</v>
      </c>
      <c r="O115" s="18">
        <v>0.02</v>
      </c>
      <c r="P115" s="18">
        <v>0.02</v>
      </c>
      <c r="Q115" s="18">
        <v>0.02</v>
      </c>
      <c r="R115" s="18">
        <v>0.02</v>
      </c>
      <c r="S115" s="18">
        <v>0.02</v>
      </c>
      <c r="T115" s="18">
        <v>0.02</v>
      </c>
      <c r="U115" s="18">
        <v>0.02</v>
      </c>
      <c r="V115" s="18">
        <v>0.02</v>
      </c>
      <c r="W115" s="18">
        <v>0.02</v>
      </c>
      <c r="X115" s="18">
        <v>0.02</v>
      </c>
      <c r="Y115" s="18">
        <v>0.02</v>
      </c>
      <c r="Z115" s="18">
        <v>0.02</v>
      </c>
      <c r="AA115" s="18">
        <v>0.02</v>
      </c>
      <c r="AB115" s="18">
        <v>0.02</v>
      </c>
      <c r="AC115" s="18">
        <v>0.02</v>
      </c>
      <c r="AD115" s="18">
        <v>0.02</v>
      </c>
      <c r="AE115" s="18">
        <v>0.02</v>
      </c>
      <c r="AF115" s="18">
        <v>0.02</v>
      </c>
      <c r="AG115" s="18">
        <v>0.02</v>
      </c>
      <c r="AH115" s="18">
        <v>0.02</v>
      </c>
      <c r="AI115" s="18">
        <v>0.02</v>
      </c>
      <c r="AJ115" s="18">
        <v>0.02</v>
      </c>
      <c r="AK115" s="18">
        <v>0.02</v>
      </c>
      <c r="AL115" s="18">
        <v>0.02</v>
      </c>
      <c r="AM115" s="18">
        <v>0.02</v>
      </c>
      <c r="AN115" s="18">
        <v>0.02</v>
      </c>
      <c r="AO115" s="18">
        <v>0.02</v>
      </c>
      <c r="AP115" s="18">
        <v>0.02</v>
      </c>
      <c r="AQ115" s="18">
        <v>0.02</v>
      </c>
      <c r="AR115" s="18">
        <v>0.02</v>
      </c>
      <c r="AS115" s="18">
        <v>0.02</v>
      </c>
      <c r="AT115" s="18">
        <v>0.02</v>
      </c>
      <c r="AU115" s="18">
        <v>0.02</v>
      </c>
      <c r="AV115" s="18">
        <v>0.02</v>
      </c>
      <c r="AW115" s="18">
        <v>0.02</v>
      </c>
      <c r="AX115" s="18">
        <v>0.02</v>
      </c>
      <c r="AY115" s="18">
        <v>0.02</v>
      </c>
      <c r="AZ115" s="18">
        <v>0.02</v>
      </c>
      <c r="BA115" s="18">
        <v>0.02</v>
      </c>
      <c r="BB115" s="18">
        <v>0.02</v>
      </c>
      <c r="BC115" s="18">
        <v>0.02</v>
      </c>
      <c r="BD115" s="18">
        <v>0.02</v>
      </c>
      <c r="BE115" s="17" t="s">
        <v>1311</v>
      </c>
      <c r="BF115" s="15" t="s">
        <v>2507</v>
      </c>
    </row>
    <row r="116" spans="1:58">
      <c r="A116" s="45">
        <f t="shared" si="1"/>
        <v>1</v>
      </c>
      <c r="B116" s="45" t="e">
        <f>INDEX(#REF!,MATCH('BNL_RPS Targets (%)'!C116,#REF!,0))</f>
        <v>#REF!</v>
      </c>
      <c r="C116" s="21" t="s">
        <v>1434</v>
      </c>
      <c r="D116" s="22" t="s">
        <v>2559</v>
      </c>
      <c r="E116" s="19" t="s">
        <v>2491</v>
      </c>
      <c r="F116" s="18">
        <v>0</v>
      </c>
      <c r="G116" s="18">
        <v>0</v>
      </c>
      <c r="H116" s="18">
        <v>1.6018434630751047E-2</v>
      </c>
      <c r="I116" s="18">
        <v>1.669013598041251E-2</v>
      </c>
      <c r="J116" s="18">
        <v>1.6365271911612644E-2</v>
      </c>
      <c r="K116" s="18">
        <v>1.6929774164199753E-2</v>
      </c>
      <c r="L116" s="18">
        <v>1.6836017917809882E-2</v>
      </c>
      <c r="M116" s="18">
        <v>2.2497560449898282E-2</v>
      </c>
      <c r="N116" s="18">
        <v>2.5867451220727183E-2</v>
      </c>
      <c r="O116" s="18">
        <v>3.7591662679247934E-2</v>
      </c>
      <c r="P116" s="18">
        <v>3.4105899275722135E-2</v>
      </c>
      <c r="Q116" s="18">
        <v>4.1843895024454784E-2</v>
      </c>
      <c r="R116" s="18">
        <v>4.4636071552466898E-2</v>
      </c>
      <c r="S116" s="18">
        <v>5.4162946334294075E-2</v>
      </c>
      <c r="T116" s="18">
        <v>5.3301961881727415E-2</v>
      </c>
      <c r="U116" s="18">
        <v>5.9336411204134881E-2</v>
      </c>
      <c r="V116" s="18">
        <v>6.02314453229758E-2</v>
      </c>
      <c r="W116" s="18">
        <v>5.9729036977746931E-2</v>
      </c>
      <c r="X116" s="18">
        <v>5.6557196446327444E-2</v>
      </c>
      <c r="Y116" s="18">
        <v>5.5210701342055371E-2</v>
      </c>
      <c r="Z116" s="18">
        <v>5.5617005745976715E-2</v>
      </c>
      <c r="AA116" s="18">
        <v>5.4423454485997606E-2</v>
      </c>
      <c r="AB116" s="18">
        <v>5.3729149510497773E-2</v>
      </c>
      <c r="AC116" s="18">
        <v>5.3254070358548199E-2</v>
      </c>
      <c r="AD116" s="18">
        <v>5.2810564541044151E-2</v>
      </c>
      <c r="AE116" s="18">
        <v>5.2406422748488037E-2</v>
      </c>
      <c r="AF116" s="18">
        <v>5.2079438171547594E-2</v>
      </c>
      <c r="AG116" s="18">
        <v>5.1799202539107386E-2</v>
      </c>
      <c r="AH116" s="18">
        <v>5.1469768878237433E-2</v>
      </c>
      <c r="AI116" s="18">
        <v>5.1036525406733868E-2</v>
      </c>
      <c r="AJ116" s="18">
        <v>5.0615820647049559E-2</v>
      </c>
      <c r="AK116" s="18">
        <v>5.0176662736451078E-2</v>
      </c>
      <c r="AL116" s="18">
        <v>4.9726153734126449E-2</v>
      </c>
      <c r="AM116" s="18">
        <v>4.9264719835822479E-2</v>
      </c>
      <c r="AN116" s="18">
        <v>4.8810336030599442E-2</v>
      </c>
      <c r="AO116" s="18">
        <v>4.8306320952612732E-2</v>
      </c>
      <c r="AP116" s="18">
        <v>4.7791549498239536E-2</v>
      </c>
      <c r="AQ116" s="18">
        <v>4.7246389042700641E-2</v>
      </c>
      <c r="AR116" s="18">
        <v>4.6739507875670994E-2</v>
      </c>
      <c r="AS116" s="18">
        <v>4.6258013578917706E-2</v>
      </c>
      <c r="AT116" s="18">
        <v>4.5781983890121933E-2</v>
      </c>
      <c r="AU116" s="18">
        <v>4.5291359609438774E-2</v>
      </c>
      <c r="AV116" s="18">
        <v>4.4707887242773782E-2</v>
      </c>
      <c r="AW116" s="18">
        <v>4.4242939291944047E-2</v>
      </c>
      <c r="AX116" s="18">
        <v>4.3776756074293786E-2</v>
      </c>
      <c r="AY116" s="18">
        <v>4.3279452214663318E-2</v>
      </c>
      <c r="AZ116" s="18">
        <v>4.2761753768971809E-2</v>
      </c>
      <c r="BA116" s="18">
        <v>4.2269298386809331E-2</v>
      </c>
      <c r="BB116" s="18">
        <v>4.1799412044847613E-2</v>
      </c>
      <c r="BC116" s="18">
        <v>4.1319105266884593E-2</v>
      </c>
      <c r="BD116" s="18">
        <v>4.0826267819073551E-2</v>
      </c>
      <c r="BE116" s="17" t="s">
        <v>1434</v>
      </c>
      <c r="BF116" s="15" t="s">
        <v>2491</v>
      </c>
    </row>
    <row r="117" spans="1:58" ht="12.6" customHeight="1">
      <c r="A117" s="45">
        <f t="shared" si="1"/>
        <v>1</v>
      </c>
      <c r="B117" s="45" t="e">
        <f>INDEX(#REF!,MATCH('BNL_RPS Targets (%)'!C117,#REF!,0))</f>
        <v>#REF!</v>
      </c>
      <c r="C117" s="37" t="s">
        <v>1598</v>
      </c>
      <c r="D117" s="38" t="s">
        <v>2560</v>
      </c>
      <c r="E117" s="19" t="s">
        <v>2496</v>
      </c>
      <c r="F117" s="18">
        <v>0</v>
      </c>
      <c r="G117" s="18">
        <v>0</v>
      </c>
      <c r="H117" s="18">
        <v>0</v>
      </c>
      <c r="I117" s="18">
        <v>0</v>
      </c>
      <c r="J117" s="18">
        <v>0</v>
      </c>
      <c r="K117" s="18">
        <v>0</v>
      </c>
      <c r="L117" s="18">
        <v>0</v>
      </c>
      <c r="M117" s="18">
        <v>0</v>
      </c>
      <c r="N117" s="18">
        <v>0</v>
      </c>
      <c r="O117" s="18">
        <v>0</v>
      </c>
      <c r="P117" s="18">
        <v>0</v>
      </c>
      <c r="Q117" s="18">
        <v>0</v>
      </c>
      <c r="R117" s="18">
        <v>0</v>
      </c>
      <c r="S117" s="18">
        <v>0</v>
      </c>
      <c r="T117" s="18">
        <v>0</v>
      </c>
      <c r="U117" s="18">
        <v>0</v>
      </c>
      <c r="V117" s="18">
        <v>0</v>
      </c>
      <c r="W117" s="18">
        <v>0</v>
      </c>
      <c r="X117" s="18">
        <v>0</v>
      </c>
      <c r="Y117" s="18">
        <v>0</v>
      </c>
      <c r="Z117" s="18">
        <v>0</v>
      </c>
      <c r="AA117" s="18">
        <v>0.12706545997953919</v>
      </c>
      <c r="AB117" s="18">
        <v>0.15383024720426741</v>
      </c>
      <c r="AC117" s="18">
        <v>0.18059538107212872</v>
      </c>
      <c r="AD117" s="18">
        <v>0.2089774037179572</v>
      </c>
      <c r="AE117" s="18">
        <v>0.24059371857304002</v>
      </c>
      <c r="AF117" s="18">
        <v>0.27059284914110437</v>
      </c>
      <c r="AG117" s="18">
        <v>0.30059188344511789</v>
      </c>
      <c r="AH117" s="18">
        <v>0.33220811990142063</v>
      </c>
      <c r="AI117" s="18">
        <v>0.36220687955427355</v>
      </c>
      <c r="AJ117" s="18">
        <v>0.39220583925341296</v>
      </c>
      <c r="AK117" s="18">
        <v>0.43058694339685727</v>
      </c>
      <c r="AL117" s="18">
        <v>0.46896766335387857</v>
      </c>
      <c r="AM117" s="18">
        <v>0.49896618664962944</v>
      </c>
      <c r="AN117" s="18">
        <v>0.52896463445161501</v>
      </c>
      <c r="AO117" s="18">
        <v>0.56734477797480098</v>
      </c>
      <c r="AP117" s="18">
        <v>0.61381646235134424</v>
      </c>
      <c r="AQ117" s="18">
        <v>0.64734128074398611</v>
      </c>
      <c r="AR117" s="18">
        <v>0.68733960403258376</v>
      </c>
      <c r="AS117" s="18">
        <v>0.72733792863403557</v>
      </c>
      <c r="AT117" s="18">
        <v>0.76733628641981977</v>
      </c>
      <c r="AU117" s="18">
        <v>0.8057155921097352</v>
      </c>
      <c r="AV117" s="18">
        <v>0.84409470150774901</v>
      </c>
      <c r="AW117" s="18">
        <v>0.88247340821728582</v>
      </c>
      <c r="AX117" s="18">
        <v>0.92085193859612258</v>
      </c>
      <c r="AY117" s="18">
        <v>0.96761067419975111</v>
      </c>
      <c r="AZ117" s="18">
        <v>0.97408642004191692</v>
      </c>
      <c r="BA117" s="18">
        <v>0.9805631832472006</v>
      </c>
      <c r="BB117" s="18">
        <v>0.98704104699382433</v>
      </c>
      <c r="BC117" s="18">
        <v>0.99351995992283215</v>
      </c>
      <c r="BD117" s="18">
        <v>1</v>
      </c>
      <c r="BE117" s="17" t="s">
        <v>1598</v>
      </c>
      <c r="BF117" s="15" t="s">
        <v>2491</v>
      </c>
    </row>
    <row r="118" spans="1:58" hidden="1">
      <c r="A118" s="45">
        <f t="shared" si="1"/>
        <v>0</v>
      </c>
      <c r="B118" s="45" t="e">
        <f>INDEX(#REF!,MATCH('BNL_RPS Targets (%)'!C118,#REF!,0))</f>
        <v>#REF!</v>
      </c>
      <c r="C118" s="37" t="s">
        <v>1598</v>
      </c>
      <c r="D118" s="39"/>
      <c r="E118" s="22" t="s">
        <v>2561</v>
      </c>
      <c r="F118" s="18">
        <v>0</v>
      </c>
      <c r="G118" s="18">
        <v>0</v>
      </c>
      <c r="H118" s="18">
        <v>0</v>
      </c>
      <c r="I118" s="18">
        <v>0</v>
      </c>
      <c r="J118" s="18">
        <v>0</v>
      </c>
      <c r="K118" s="18">
        <v>0</v>
      </c>
      <c r="L118" s="18">
        <v>0</v>
      </c>
      <c r="M118" s="18">
        <v>0</v>
      </c>
      <c r="N118" s="18">
        <v>0</v>
      </c>
      <c r="O118" s="18">
        <v>0</v>
      </c>
      <c r="P118" s="18">
        <v>0</v>
      </c>
      <c r="Q118" s="18">
        <v>0</v>
      </c>
      <c r="R118" s="18">
        <v>0</v>
      </c>
      <c r="S118" s="18">
        <v>0</v>
      </c>
      <c r="T118" s="18">
        <v>0</v>
      </c>
      <c r="U118" s="18">
        <v>0</v>
      </c>
      <c r="V118" s="18">
        <v>0</v>
      </c>
      <c r="W118" s="18">
        <v>0</v>
      </c>
      <c r="X118" s="18">
        <v>0</v>
      </c>
      <c r="Y118" s="18">
        <v>0</v>
      </c>
      <c r="Z118" s="18">
        <v>0</v>
      </c>
      <c r="AA118" s="18">
        <v>1.4000000000000002E-3</v>
      </c>
      <c r="AB118" s="18">
        <v>1.7000000000000001E-3</v>
      </c>
      <c r="AC118" s="18">
        <v>2E-3</v>
      </c>
      <c r="AD118" s="18">
        <v>2.3E-3</v>
      </c>
      <c r="AE118" s="18">
        <v>2.6000000000000003E-3</v>
      </c>
      <c r="AF118" s="18">
        <v>2.8999999999999998E-3</v>
      </c>
      <c r="AG118" s="18">
        <v>3.2000000000000002E-3</v>
      </c>
      <c r="AH118" s="18">
        <v>3.4999999999999996E-3</v>
      </c>
      <c r="AI118" s="18">
        <v>3.8E-3</v>
      </c>
      <c r="AJ118" s="18">
        <v>4.0999999999999995E-3</v>
      </c>
      <c r="AK118" s="18">
        <v>4.5000000000000005E-3</v>
      </c>
      <c r="AL118" s="18">
        <v>4.8999999999999998E-3</v>
      </c>
      <c r="AM118" s="18">
        <v>5.2000000000000006E-3</v>
      </c>
      <c r="AN118" s="18">
        <v>5.5000000000000005E-3</v>
      </c>
      <c r="AO118" s="18">
        <v>5.8999999999999999E-3</v>
      </c>
      <c r="AP118" s="18">
        <v>6.3E-3</v>
      </c>
      <c r="AQ118" s="18">
        <v>6.7000000000000002E-3</v>
      </c>
      <c r="AR118" s="18">
        <v>7.0999999999999995E-3</v>
      </c>
      <c r="AS118" s="18">
        <v>7.4999999999999997E-3</v>
      </c>
      <c r="AT118" s="18">
        <v>7.9000000000000008E-3</v>
      </c>
      <c r="AU118" s="18">
        <v>8.3000000000000001E-3</v>
      </c>
      <c r="AV118" s="18">
        <v>8.6999999999999994E-3</v>
      </c>
      <c r="AW118" s="18">
        <v>9.1000000000000004E-3</v>
      </c>
      <c r="AX118" s="18">
        <v>9.4999999999999998E-3</v>
      </c>
      <c r="AY118" s="18">
        <v>0.01</v>
      </c>
      <c r="AZ118" s="18">
        <v>0.01</v>
      </c>
      <c r="BA118" s="18">
        <v>0.01</v>
      </c>
      <c r="BB118" s="18">
        <v>0.01</v>
      </c>
      <c r="BC118" s="18">
        <v>0.01</v>
      </c>
      <c r="BD118" s="18">
        <v>0.01</v>
      </c>
      <c r="BE118" s="17" t="s">
        <v>1598</v>
      </c>
      <c r="BF118" s="15" t="s">
        <v>2493</v>
      </c>
    </row>
    <row r="119" spans="1:58">
      <c r="A119" s="45">
        <f t="shared" si="1"/>
        <v>1</v>
      </c>
      <c r="B119" s="45" t="e">
        <f>INDEX(#REF!,MATCH('BNL_RPS Targets (%)'!C119,#REF!,0))</f>
        <v>#REF!</v>
      </c>
      <c r="C119" s="37" t="s">
        <v>1615</v>
      </c>
      <c r="D119" s="38" t="s">
        <v>2503</v>
      </c>
      <c r="E119" s="19" t="s">
        <v>2491</v>
      </c>
      <c r="F119" s="18">
        <v>0</v>
      </c>
      <c r="G119" s="18">
        <v>0</v>
      </c>
      <c r="H119" s="18">
        <v>0</v>
      </c>
      <c r="I119" s="18">
        <v>0</v>
      </c>
      <c r="J119" s="18">
        <v>0</v>
      </c>
      <c r="K119" s="18">
        <v>0</v>
      </c>
      <c r="L119" s="18">
        <v>0</v>
      </c>
      <c r="M119" s="18">
        <v>0</v>
      </c>
      <c r="N119" s="18">
        <v>0</v>
      </c>
      <c r="O119" s="18">
        <v>0</v>
      </c>
      <c r="P119" s="18">
        <v>0</v>
      </c>
      <c r="Q119" s="18">
        <v>0</v>
      </c>
      <c r="R119" s="18">
        <v>0</v>
      </c>
      <c r="S119" s="18">
        <v>0</v>
      </c>
      <c r="T119" s="18">
        <v>0</v>
      </c>
      <c r="U119" s="18">
        <v>0</v>
      </c>
      <c r="V119" s="18">
        <v>0</v>
      </c>
      <c r="W119" s="18">
        <v>0.55000000000000004</v>
      </c>
      <c r="X119" s="18">
        <v>0.55000000000000004</v>
      </c>
      <c r="Y119" s="18">
        <v>0.55000000000000004</v>
      </c>
      <c r="Z119" s="18">
        <v>0.59000000000000008</v>
      </c>
      <c r="AA119" s="18">
        <v>0.59000000000000008</v>
      </c>
      <c r="AB119" s="18">
        <v>0.59000000000000008</v>
      </c>
      <c r="AC119" s="18">
        <v>0.63000000000000012</v>
      </c>
      <c r="AD119" s="18">
        <v>0.63000000000000012</v>
      </c>
      <c r="AE119" s="18">
        <v>0.63000000000000012</v>
      </c>
      <c r="AF119" s="18">
        <v>0.67000000000000015</v>
      </c>
      <c r="AG119" s="18">
        <v>0.67000000000000015</v>
      </c>
      <c r="AH119" s="18">
        <v>0.67000000000000015</v>
      </c>
      <c r="AI119" s="18">
        <v>0.71000000000000019</v>
      </c>
      <c r="AJ119" s="18">
        <v>0.71000000000000019</v>
      </c>
      <c r="AK119" s="18">
        <v>0.71000000000000019</v>
      </c>
      <c r="AL119" s="18">
        <v>0.75000000000000022</v>
      </c>
      <c r="AM119" s="18">
        <v>0.75000000000000022</v>
      </c>
      <c r="AN119" s="18">
        <v>0.75000000000000022</v>
      </c>
      <c r="AO119" s="18">
        <v>0.75000000000000022</v>
      </c>
      <c r="AP119" s="18">
        <v>0.75</v>
      </c>
      <c r="AQ119" s="18">
        <v>0.75</v>
      </c>
      <c r="AR119" s="18">
        <v>0.75</v>
      </c>
      <c r="AS119" s="18">
        <v>0.75</v>
      </c>
      <c r="AT119" s="18">
        <v>0.75</v>
      </c>
      <c r="AU119" s="18">
        <v>0.75</v>
      </c>
      <c r="AV119" s="18">
        <v>0.75</v>
      </c>
      <c r="AW119" s="18">
        <v>0.75</v>
      </c>
      <c r="AX119" s="18">
        <v>0.75</v>
      </c>
      <c r="AY119" s="18">
        <v>0.75</v>
      </c>
      <c r="AZ119" s="18">
        <v>0.75</v>
      </c>
      <c r="BA119" s="18">
        <v>0.75</v>
      </c>
      <c r="BB119" s="18">
        <v>0.75</v>
      </c>
      <c r="BC119" s="18">
        <v>0.75</v>
      </c>
      <c r="BD119" s="18">
        <v>0.75</v>
      </c>
      <c r="BE119" s="17" t="s">
        <v>1615</v>
      </c>
      <c r="BF119" s="15" t="s">
        <v>2491</v>
      </c>
    </row>
    <row r="120" spans="1:58" hidden="1">
      <c r="A120" s="45">
        <f t="shared" si="1"/>
        <v>0</v>
      </c>
      <c r="B120" s="45" t="e">
        <f>INDEX(#REF!,MATCH('BNL_RPS Targets (%)'!C120,#REF!,0))</f>
        <v>#REF!</v>
      </c>
      <c r="C120" s="37" t="s">
        <v>1615</v>
      </c>
      <c r="D120" s="39"/>
      <c r="E120" s="22" t="s">
        <v>2492</v>
      </c>
      <c r="F120" s="18">
        <v>0</v>
      </c>
      <c r="G120" s="18">
        <v>0</v>
      </c>
      <c r="H120" s="18">
        <v>0</v>
      </c>
      <c r="I120" s="18">
        <v>0</v>
      </c>
      <c r="J120" s="18">
        <v>0</v>
      </c>
      <c r="K120" s="18">
        <v>0</v>
      </c>
      <c r="L120" s="18">
        <v>0</v>
      </c>
      <c r="M120" s="18">
        <v>0</v>
      </c>
      <c r="N120" s="18">
        <v>0</v>
      </c>
      <c r="O120" s="18">
        <v>0</v>
      </c>
      <c r="P120" s="18">
        <v>0</v>
      </c>
      <c r="Q120" s="18">
        <v>0</v>
      </c>
      <c r="R120" s="18">
        <v>0</v>
      </c>
      <c r="S120" s="18">
        <v>0</v>
      </c>
      <c r="T120" s="18">
        <v>0</v>
      </c>
      <c r="U120" s="18">
        <v>0</v>
      </c>
      <c r="V120" s="18">
        <v>0</v>
      </c>
      <c r="W120" s="18">
        <v>0.01</v>
      </c>
      <c r="X120" s="18">
        <v>1.6E-2</v>
      </c>
      <c r="Y120" s="18">
        <v>2.1999999999999999E-2</v>
      </c>
      <c r="Z120" s="18">
        <v>2.7999999999999997E-2</v>
      </c>
      <c r="AA120" s="18">
        <v>3.3999999999999996E-2</v>
      </c>
      <c r="AB120" s="18">
        <v>3.9999999999999994E-2</v>
      </c>
      <c r="AC120" s="18">
        <v>4.5999999999999992E-2</v>
      </c>
      <c r="AD120" s="18">
        <v>5.1999999999999991E-2</v>
      </c>
      <c r="AE120" s="18">
        <v>5.7999999999999989E-2</v>
      </c>
      <c r="AF120" s="18">
        <v>6.3999999999999987E-2</v>
      </c>
      <c r="AG120" s="18">
        <v>6.9999999999999993E-2</v>
      </c>
      <c r="AH120" s="18">
        <v>7.5999999999999998E-2</v>
      </c>
      <c r="AI120" s="18">
        <v>8.2000000000000003E-2</v>
      </c>
      <c r="AJ120" s="18">
        <v>8.8000000000000009E-2</v>
      </c>
      <c r="AK120" s="18">
        <v>9.4000000000000014E-2</v>
      </c>
      <c r="AL120" s="18">
        <v>0.10000000000000002</v>
      </c>
      <c r="AM120" s="18">
        <v>0.10000000000000002</v>
      </c>
      <c r="AN120" s="18">
        <v>0.10000000000000002</v>
      </c>
      <c r="AO120" s="18">
        <v>0.10000000000000002</v>
      </c>
      <c r="AP120" s="18">
        <v>0.10000000000000002</v>
      </c>
      <c r="AQ120" s="18">
        <v>0.10000000000000002</v>
      </c>
      <c r="AR120" s="18">
        <v>0.10000000000000002</v>
      </c>
      <c r="AS120" s="18">
        <v>0.10000000000000002</v>
      </c>
      <c r="AT120" s="18">
        <v>0.10000000000000002</v>
      </c>
      <c r="AU120" s="18">
        <v>0.10000000000000002</v>
      </c>
      <c r="AV120" s="18">
        <v>0.10000000000000002</v>
      </c>
      <c r="AW120" s="18">
        <v>0.10000000000000002</v>
      </c>
      <c r="AX120" s="18">
        <v>0.10000000000000002</v>
      </c>
      <c r="AY120" s="18">
        <v>0.10000000000000002</v>
      </c>
      <c r="AZ120" s="18">
        <v>0.10000000000000002</v>
      </c>
      <c r="BA120" s="18">
        <v>0.10000000000000002</v>
      </c>
      <c r="BB120" s="18">
        <v>0.10000000000000002</v>
      </c>
      <c r="BC120" s="18">
        <v>0.10000000000000002</v>
      </c>
      <c r="BD120" s="18">
        <v>0.10000000000000002</v>
      </c>
      <c r="BE120" s="17" t="s">
        <v>1615</v>
      </c>
      <c r="BF120" s="15" t="s">
        <v>2493</v>
      </c>
    </row>
    <row r="121" spans="1:58">
      <c r="A121" s="45">
        <f t="shared" si="1"/>
        <v>1</v>
      </c>
      <c r="B121" s="45" t="e">
        <f>INDEX(#REF!,MATCH('BNL_RPS Targets (%)'!C121,#REF!,0))</f>
        <v>#REF!</v>
      </c>
      <c r="C121" s="21" t="s">
        <v>1619</v>
      </c>
      <c r="D121" s="20" t="s">
        <v>2503</v>
      </c>
      <c r="E121" s="19" t="s">
        <v>2491</v>
      </c>
      <c r="F121" s="18">
        <v>0</v>
      </c>
      <c r="G121" s="18">
        <v>0</v>
      </c>
      <c r="H121" s="18">
        <v>0</v>
      </c>
      <c r="I121" s="18">
        <v>0</v>
      </c>
      <c r="J121" s="18">
        <v>0</v>
      </c>
      <c r="K121" s="18">
        <v>0</v>
      </c>
      <c r="L121" s="18">
        <v>0</v>
      </c>
      <c r="M121" s="18">
        <v>0</v>
      </c>
      <c r="N121" s="18">
        <v>0</v>
      </c>
      <c r="O121" s="18">
        <v>0</v>
      </c>
      <c r="P121" s="18">
        <v>0</v>
      </c>
      <c r="Q121" s="18">
        <v>0</v>
      </c>
      <c r="R121" s="18">
        <v>0.03</v>
      </c>
      <c r="S121" s="18">
        <v>0.03</v>
      </c>
      <c r="T121" s="18">
        <v>0.03</v>
      </c>
      <c r="U121" s="18">
        <v>0.03</v>
      </c>
      <c r="V121" s="18">
        <v>0.09</v>
      </c>
      <c r="W121" s="18">
        <v>0.09</v>
      </c>
      <c r="X121" s="18">
        <v>0.09</v>
      </c>
      <c r="Y121" s="18">
        <v>0.09</v>
      </c>
      <c r="Z121" s="18">
        <v>0.15</v>
      </c>
      <c r="AA121" s="18">
        <v>0.15</v>
      </c>
      <c r="AB121" s="18">
        <v>0.15</v>
      </c>
      <c r="AC121" s="18">
        <v>0.15</v>
      </c>
      <c r="AD121" s="18">
        <v>0.15</v>
      </c>
      <c r="AE121" s="18">
        <v>0.15</v>
      </c>
      <c r="AF121" s="18">
        <v>0.15</v>
      </c>
      <c r="AG121" s="18">
        <v>0.15</v>
      </c>
      <c r="AH121" s="18">
        <v>0.15</v>
      </c>
      <c r="AI121" s="18">
        <v>0.15</v>
      </c>
      <c r="AJ121" s="18">
        <v>0.15</v>
      </c>
      <c r="AK121" s="18">
        <v>0.15</v>
      </c>
      <c r="AL121" s="18">
        <v>0.15</v>
      </c>
      <c r="AM121" s="18">
        <v>0.15</v>
      </c>
      <c r="AN121" s="18">
        <v>0.15</v>
      </c>
      <c r="AO121" s="18">
        <v>0.15</v>
      </c>
      <c r="AP121" s="18">
        <v>0.15</v>
      </c>
      <c r="AQ121" s="18">
        <v>0.15</v>
      </c>
      <c r="AR121" s="18">
        <v>0.15</v>
      </c>
      <c r="AS121" s="18">
        <v>0.15</v>
      </c>
      <c r="AT121" s="18">
        <v>0.15</v>
      </c>
      <c r="AU121" s="18">
        <v>0.15</v>
      </c>
      <c r="AV121" s="18">
        <v>0.15</v>
      </c>
      <c r="AW121" s="18">
        <v>0.15</v>
      </c>
      <c r="AX121" s="18">
        <v>0.15</v>
      </c>
      <c r="AY121" s="18">
        <v>0.15</v>
      </c>
      <c r="AZ121" s="18">
        <v>0.15</v>
      </c>
      <c r="BA121" s="18">
        <v>0.15</v>
      </c>
      <c r="BB121" s="18">
        <v>0.15</v>
      </c>
      <c r="BC121" s="18">
        <v>0.15</v>
      </c>
      <c r="BD121" s="18">
        <v>0.15</v>
      </c>
      <c r="BE121" s="17" t="s">
        <v>1619</v>
      </c>
      <c r="BF121" s="15" t="s">
        <v>2491</v>
      </c>
    </row>
    <row r="122" spans="1:58">
      <c r="A122" s="45">
        <f t="shared" si="1"/>
        <v>1</v>
      </c>
      <c r="B122" s="45" t="e">
        <f>INDEX(#REF!,MATCH('BNL_RPS Targets (%)'!C122,#REF!,0))</f>
        <v>#REF!</v>
      </c>
      <c r="C122" s="21" t="s">
        <v>1654</v>
      </c>
      <c r="D122" s="20" t="s">
        <v>2503</v>
      </c>
      <c r="E122" s="19" t="s">
        <v>2491</v>
      </c>
      <c r="F122" s="18">
        <v>0</v>
      </c>
      <c r="G122" s="18">
        <v>0</v>
      </c>
      <c r="H122" s="18">
        <v>0</v>
      </c>
      <c r="I122" s="18">
        <v>0</v>
      </c>
      <c r="J122" s="18">
        <v>0</v>
      </c>
      <c r="K122" s="18">
        <v>0</v>
      </c>
      <c r="L122" s="18">
        <v>0.04</v>
      </c>
      <c r="M122" s="18">
        <v>0.04</v>
      </c>
      <c r="N122" s="18">
        <v>0.04</v>
      </c>
      <c r="O122" s="18">
        <v>0.04</v>
      </c>
      <c r="P122" s="18">
        <v>0.06</v>
      </c>
      <c r="Q122" s="18">
        <v>0.06</v>
      </c>
      <c r="R122" s="18">
        <v>0.06</v>
      </c>
      <c r="S122" s="18">
        <v>0.06</v>
      </c>
      <c r="T122" s="18">
        <v>0.06</v>
      </c>
      <c r="U122" s="18">
        <v>0.1</v>
      </c>
      <c r="V122" s="18">
        <v>0.1</v>
      </c>
      <c r="W122" s="18">
        <v>0.1</v>
      </c>
      <c r="X122" s="18">
        <v>0.1</v>
      </c>
      <c r="Y122" s="18">
        <v>0.1</v>
      </c>
      <c r="Z122" s="18">
        <v>0.1</v>
      </c>
      <c r="AA122" s="18">
        <v>0.1</v>
      </c>
      <c r="AB122" s="18">
        <v>0.1</v>
      </c>
      <c r="AC122" s="18">
        <v>0.1</v>
      </c>
      <c r="AD122" s="18">
        <v>0.1</v>
      </c>
      <c r="AE122" s="18">
        <v>0.1</v>
      </c>
      <c r="AF122" s="18">
        <v>0.1</v>
      </c>
      <c r="AG122" s="18">
        <v>0.1</v>
      </c>
      <c r="AH122" s="18">
        <v>0.1</v>
      </c>
      <c r="AI122" s="18">
        <v>0.1</v>
      </c>
      <c r="AJ122" s="18">
        <v>0.1</v>
      </c>
      <c r="AK122" s="18">
        <v>0.1</v>
      </c>
      <c r="AL122" s="18">
        <v>0.1</v>
      </c>
      <c r="AM122" s="18">
        <v>0.1</v>
      </c>
      <c r="AN122" s="18">
        <v>0.1</v>
      </c>
      <c r="AO122" s="18">
        <v>0.1</v>
      </c>
      <c r="AP122" s="18">
        <v>0.1</v>
      </c>
      <c r="AQ122" s="18">
        <v>0.1</v>
      </c>
      <c r="AR122" s="18">
        <v>0.1</v>
      </c>
      <c r="AS122" s="18">
        <v>0.1</v>
      </c>
      <c r="AT122" s="18">
        <v>0.1</v>
      </c>
      <c r="AU122" s="18">
        <v>0.1</v>
      </c>
      <c r="AV122" s="18">
        <v>0.1</v>
      </c>
      <c r="AW122" s="18">
        <v>0.1</v>
      </c>
      <c r="AX122" s="18">
        <v>0.1</v>
      </c>
      <c r="AY122" s="18">
        <v>0.1</v>
      </c>
      <c r="AZ122" s="18">
        <v>0.1</v>
      </c>
      <c r="BA122" s="18">
        <v>0.1</v>
      </c>
      <c r="BB122" s="18">
        <v>0.1</v>
      </c>
      <c r="BC122" s="18">
        <v>0.1</v>
      </c>
      <c r="BD122" s="18">
        <v>0.1</v>
      </c>
      <c r="BE122" s="17" t="s">
        <v>1654</v>
      </c>
      <c r="BF122" s="15" t="s">
        <v>2491</v>
      </c>
    </row>
    <row r="124" spans="1:58">
      <c r="AB124" s="16"/>
      <c r="AC124" s="16"/>
      <c r="AD124" s="16"/>
      <c r="AE124" s="16"/>
    </row>
    <row r="125" spans="1:58">
      <c r="AB125" s="16"/>
      <c r="AC125" s="16"/>
      <c r="AD125" s="16"/>
      <c r="AE125" s="16"/>
    </row>
  </sheetData>
  <autoFilter ref="A25:BG122" xr:uid="{BB93823E-3D8C-4271-9E83-162C3D1A8925}">
    <filterColumn colId="4">
      <filters>
        <filter val="Total RPS"/>
        <filter val="Total RPS (Wtd. Avg.)"/>
      </filters>
    </filterColumn>
  </autoFilter>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EA63-E486-412F-A13C-D36D65D1F42A}">
  <sheetPr>
    <tabColor rgb="FFC00000"/>
  </sheetPr>
  <dimension ref="A2:BF73"/>
  <sheetViews>
    <sheetView workbookViewId="0"/>
  </sheetViews>
  <sheetFormatPr defaultRowHeight="15"/>
  <cols>
    <col min="1" max="1" width="8.85546875" bestFit="1" customWidth="1"/>
    <col min="2" max="2" width="12" bestFit="1" customWidth="1"/>
    <col min="3" max="3" width="11.42578125" customWidth="1"/>
    <col min="4" max="4" width="15.28515625" customWidth="1"/>
    <col min="6" max="6" width="11" hidden="1" customWidth="1"/>
    <col min="7" max="24" width="8.85546875" hidden="1" customWidth="1"/>
    <col min="25" max="25" width="8.85546875" bestFit="1" customWidth="1"/>
    <col min="26" max="26" width="11" bestFit="1" customWidth="1"/>
    <col min="27" max="27" width="12" bestFit="1" customWidth="1"/>
    <col min="28" max="56" width="8.85546875" bestFit="1" customWidth="1"/>
  </cols>
  <sheetData>
    <row r="2" spans="1:58">
      <c r="C2" t="s">
        <v>2485</v>
      </c>
      <c r="BE2" t="s">
        <v>2486</v>
      </c>
    </row>
    <row r="3" spans="1:58">
      <c r="A3" s="46" t="s">
        <v>2562</v>
      </c>
      <c r="B3" s="46" t="s">
        <v>2563</v>
      </c>
      <c r="C3" s="1" t="s">
        <v>352</v>
      </c>
      <c r="D3" s="1" t="s">
        <v>2487</v>
      </c>
      <c r="E3" s="1" t="s">
        <v>2488</v>
      </c>
      <c r="F3" s="1">
        <v>2000</v>
      </c>
      <c r="G3" s="1">
        <v>2001</v>
      </c>
      <c r="H3" s="1">
        <v>2002</v>
      </c>
      <c r="I3" s="1">
        <v>2003</v>
      </c>
      <c r="J3" s="1">
        <v>2004</v>
      </c>
      <c r="K3" s="1">
        <v>2005</v>
      </c>
      <c r="L3" s="1">
        <v>2006</v>
      </c>
      <c r="M3" s="1">
        <v>2007</v>
      </c>
      <c r="N3" s="1">
        <v>2008</v>
      </c>
      <c r="O3" s="1">
        <v>2009</v>
      </c>
      <c r="P3" s="1">
        <v>2010</v>
      </c>
      <c r="Q3" s="1">
        <v>2011</v>
      </c>
      <c r="R3" s="1">
        <v>2012</v>
      </c>
      <c r="S3" s="1">
        <v>2013</v>
      </c>
      <c r="T3" s="1">
        <v>2014</v>
      </c>
      <c r="U3" s="1">
        <v>2015</v>
      </c>
      <c r="V3" s="1">
        <v>2016</v>
      </c>
      <c r="W3" s="1">
        <v>2017</v>
      </c>
      <c r="X3" s="1">
        <v>2018</v>
      </c>
      <c r="Y3" s="1">
        <v>2019</v>
      </c>
      <c r="Z3" s="1">
        <v>2020</v>
      </c>
      <c r="AA3" s="1">
        <v>2021</v>
      </c>
      <c r="AB3" s="1">
        <v>2022</v>
      </c>
      <c r="AC3" s="1">
        <v>2023</v>
      </c>
      <c r="AD3" s="1">
        <v>2024</v>
      </c>
      <c r="AE3" s="1">
        <v>2025</v>
      </c>
      <c r="AF3" s="1">
        <v>2026</v>
      </c>
      <c r="AG3" s="1">
        <v>2027</v>
      </c>
      <c r="AH3" s="1">
        <v>2028</v>
      </c>
      <c r="AI3" s="1">
        <v>2029</v>
      </c>
      <c r="AJ3" s="1">
        <v>2030</v>
      </c>
      <c r="AK3" s="1">
        <v>2031</v>
      </c>
      <c r="AL3" s="1">
        <v>2032</v>
      </c>
      <c r="AM3" s="1">
        <v>2033</v>
      </c>
      <c r="AN3" s="1">
        <v>2034</v>
      </c>
      <c r="AO3" s="1">
        <v>2035</v>
      </c>
      <c r="AP3" s="1">
        <v>2036</v>
      </c>
      <c r="AQ3" s="1">
        <v>2037</v>
      </c>
      <c r="AR3" s="1">
        <v>2038</v>
      </c>
      <c r="AS3" s="1">
        <v>2039</v>
      </c>
      <c r="AT3" s="1">
        <v>2040</v>
      </c>
      <c r="AU3" s="1">
        <v>2041</v>
      </c>
      <c r="AV3" s="1">
        <v>2042</v>
      </c>
      <c r="AW3" s="1">
        <v>2043</v>
      </c>
      <c r="AX3" s="1">
        <v>2044</v>
      </c>
      <c r="AY3" s="1">
        <v>2045</v>
      </c>
      <c r="AZ3" s="1">
        <v>2046</v>
      </c>
      <c r="BA3" s="1">
        <v>2047</v>
      </c>
      <c r="BB3" s="1">
        <v>2048</v>
      </c>
      <c r="BC3" s="1">
        <v>2049</v>
      </c>
      <c r="BD3" s="1">
        <v>2050</v>
      </c>
      <c r="BE3" s="1" t="s">
        <v>352</v>
      </c>
      <c r="BF3" s="1" t="s">
        <v>2489</v>
      </c>
    </row>
    <row r="4" spans="1:58" ht="12.6" customHeight="1">
      <c r="A4" s="47">
        <v>1</v>
      </c>
      <c r="B4" s="47" t="e">
        <f>SUMIFS(#REF!,#REF!,$C4,#REF!,"Total",#REF!,"Total Electric Power Industry")</f>
        <v>#REF!</v>
      </c>
      <c r="C4" t="s">
        <v>452</v>
      </c>
      <c r="D4" t="s">
        <v>2490</v>
      </c>
      <c r="E4" t="s">
        <v>2491</v>
      </c>
      <c r="F4">
        <v>0</v>
      </c>
      <c r="G4">
        <v>2E-3</v>
      </c>
      <c r="H4">
        <v>4.0000000000000001E-3</v>
      </c>
      <c r="I4">
        <v>6.0000000000000001E-3</v>
      </c>
      <c r="J4">
        <v>8.0000000000000002E-3</v>
      </c>
      <c r="K4">
        <v>0.01</v>
      </c>
      <c r="L4">
        <v>1.2500000000000001E-2</v>
      </c>
      <c r="M4">
        <v>1.4999999999999999E-2</v>
      </c>
      <c r="N4">
        <v>1.7500000000000002E-2</v>
      </c>
      <c r="O4">
        <v>0.02</v>
      </c>
      <c r="P4">
        <v>2.5000000000000001E-2</v>
      </c>
      <c r="Q4">
        <v>0.03</v>
      </c>
      <c r="R4">
        <v>3.5000000000000003E-2</v>
      </c>
      <c r="S4">
        <v>0.04</v>
      </c>
      <c r="T4">
        <v>4.4999999999999998E-2</v>
      </c>
      <c r="U4">
        <v>0.05</v>
      </c>
      <c r="V4">
        <v>0.06</v>
      </c>
      <c r="W4">
        <v>7.0000000000000007E-2</v>
      </c>
      <c r="X4">
        <v>0.08</v>
      </c>
      <c r="Y4">
        <v>0.09</v>
      </c>
      <c r="Z4">
        <v>0.1</v>
      </c>
      <c r="AA4">
        <v>0.11</v>
      </c>
      <c r="AB4">
        <v>0.12</v>
      </c>
      <c r="AC4">
        <v>0.13</v>
      </c>
      <c r="AD4">
        <v>0.14000000000000001</v>
      </c>
      <c r="AE4">
        <v>0.15</v>
      </c>
      <c r="AF4">
        <v>0.15</v>
      </c>
      <c r="AG4">
        <v>0.15</v>
      </c>
      <c r="AH4">
        <v>0.15</v>
      </c>
      <c r="AI4">
        <v>0.15</v>
      </c>
      <c r="AJ4">
        <v>0.15</v>
      </c>
      <c r="AK4">
        <v>0.15</v>
      </c>
      <c r="AL4">
        <v>0.15</v>
      </c>
      <c r="AM4">
        <v>0.15</v>
      </c>
      <c r="AN4">
        <v>0.15</v>
      </c>
      <c r="AO4">
        <v>0.15</v>
      </c>
      <c r="AP4">
        <v>0.15</v>
      </c>
      <c r="AQ4">
        <v>0.15</v>
      </c>
      <c r="AR4">
        <v>0.15</v>
      </c>
      <c r="AS4">
        <v>0.15</v>
      </c>
      <c r="AT4">
        <v>0.15</v>
      </c>
      <c r="AU4">
        <v>0.15</v>
      </c>
      <c r="AV4">
        <v>0.15</v>
      </c>
      <c r="AW4">
        <v>0.15</v>
      </c>
      <c r="AX4">
        <v>0.15</v>
      </c>
      <c r="AY4">
        <v>0.15</v>
      </c>
      <c r="AZ4">
        <v>0.15</v>
      </c>
      <c r="BA4">
        <v>0.15</v>
      </c>
      <c r="BB4">
        <v>0.15</v>
      </c>
      <c r="BC4">
        <v>0.15</v>
      </c>
      <c r="BD4">
        <v>0.15</v>
      </c>
      <c r="BE4" t="s">
        <v>452</v>
      </c>
      <c r="BF4" t="s">
        <v>2491</v>
      </c>
    </row>
    <row r="5" spans="1:58" ht="13.15" customHeight="1">
      <c r="A5" s="47">
        <v>1</v>
      </c>
      <c r="B5" s="47" t="e">
        <f>SUMIFS(#REF!,#REF!,$C5,#REF!,"Total",#REF!,"Total Electric Power Industry")</f>
        <v>#REF!</v>
      </c>
      <c r="C5" t="s">
        <v>486</v>
      </c>
      <c r="D5" t="s">
        <v>2494</v>
      </c>
      <c r="E5" t="s">
        <v>2491</v>
      </c>
      <c r="F5">
        <v>0</v>
      </c>
      <c r="G5">
        <v>0</v>
      </c>
      <c r="H5">
        <v>0</v>
      </c>
      <c r="I5">
        <v>0.11852494442429073</v>
      </c>
      <c r="J5">
        <v>0.12852494442429074</v>
      </c>
      <c r="K5">
        <v>0.13852494442429075</v>
      </c>
      <c r="L5">
        <v>0.14852494442429076</v>
      </c>
      <c r="M5">
        <v>0.15852494442429077</v>
      </c>
      <c r="N5">
        <v>0.16852494442429078</v>
      </c>
      <c r="O5">
        <v>0.17852494442429079</v>
      </c>
      <c r="P5">
        <v>0.2</v>
      </c>
      <c r="Q5">
        <v>0.2</v>
      </c>
      <c r="R5">
        <v>0.2</v>
      </c>
      <c r="S5">
        <v>0.2</v>
      </c>
      <c r="T5">
        <v>0.217</v>
      </c>
      <c r="U5">
        <v>0.23300000000000001</v>
      </c>
      <c r="V5">
        <v>0.25</v>
      </c>
      <c r="W5">
        <v>0.27</v>
      </c>
      <c r="X5">
        <v>0.28999999999999998</v>
      </c>
      <c r="Y5">
        <v>0.31</v>
      </c>
      <c r="Z5">
        <v>0.33</v>
      </c>
      <c r="AA5">
        <v>0.33</v>
      </c>
      <c r="AB5">
        <v>0.33</v>
      </c>
      <c r="AC5">
        <v>0.33</v>
      </c>
      <c r="AD5">
        <v>0.44</v>
      </c>
      <c r="AE5">
        <v>0.44</v>
      </c>
      <c r="AF5">
        <v>0.44</v>
      </c>
      <c r="AG5">
        <v>0.52</v>
      </c>
      <c r="AH5">
        <v>0.52</v>
      </c>
      <c r="AI5">
        <v>0.52</v>
      </c>
      <c r="AJ5">
        <v>0.6</v>
      </c>
      <c r="AK5">
        <v>0.6</v>
      </c>
      <c r="AL5">
        <v>0.6</v>
      </c>
      <c r="AM5">
        <v>0.6</v>
      </c>
      <c r="AN5">
        <v>0.6</v>
      </c>
      <c r="AO5">
        <v>0.6</v>
      </c>
      <c r="AP5">
        <v>0.6</v>
      </c>
      <c r="AQ5">
        <v>0.6</v>
      </c>
      <c r="AR5">
        <v>0.6</v>
      </c>
      <c r="AS5">
        <v>0.6</v>
      </c>
      <c r="AT5">
        <v>0.6</v>
      </c>
      <c r="AU5">
        <v>0.6</v>
      </c>
      <c r="AV5">
        <v>0.6</v>
      </c>
      <c r="AW5">
        <v>0.6</v>
      </c>
      <c r="AX5">
        <v>0.6</v>
      </c>
      <c r="AY5">
        <v>0.6</v>
      </c>
      <c r="AZ5">
        <v>0.6</v>
      </c>
      <c r="BA5">
        <v>0.6</v>
      </c>
      <c r="BB5">
        <v>0.6</v>
      </c>
      <c r="BC5">
        <v>0.6</v>
      </c>
      <c r="BD5">
        <v>0.6</v>
      </c>
      <c r="BE5" t="s">
        <v>486</v>
      </c>
      <c r="BF5" t="s">
        <v>2491</v>
      </c>
    </row>
    <row r="6" spans="1:58" ht="12.6" customHeight="1">
      <c r="A6" s="47">
        <v>1</v>
      </c>
      <c r="B6" s="47" t="e">
        <f>SUMIFS(#REF!,#REF!,$C6,#REF!,"Total",#REF!,"Total Electric Power Industry")</f>
        <v>#REF!</v>
      </c>
      <c r="C6" t="s">
        <v>520</v>
      </c>
      <c r="D6" t="s">
        <v>2495</v>
      </c>
      <c r="E6" t="s">
        <v>2496</v>
      </c>
      <c r="F6">
        <v>0</v>
      </c>
      <c r="G6">
        <v>0</v>
      </c>
      <c r="H6">
        <v>0</v>
      </c>
      <c r="I6">
        <v>0</v>
      </c>
      <c r="J6">
        <v>0</v>
      </c>
      <c r="K6">
        <v>0</v>
      </c>
      <c r="L6">
        <v>0</v>
      </c>
      <c r="M6">
        <v>2.9999999999999995E-2</v>
      </c>
      <c r="N6">
        <v>3.456778182990717E-2</v>
      </c>
      <c r="O6">
        <v>3.4261978642943933E-2</v>
      </c>
      <c r="P6">
        <v>3.4203741969810596E-2</v>
      </c>
      <c r="Q6">
        <v>8.4353759944475692E-2</v>
      </c>
      <c r="R6">
        <v>8.4921879464763927E-2</v>
      </c>
      <c r="S6">
        <v>8.5100326601191989E-2</v>
      </c>
      <c r="T6">
        <v>8.4973227003122737E-2</v>
      </c>
      <c r="U6">
        <v>0.14498605548839064</v>
      </c>
      <c r="V6">
        <v>0.14423299800857223</v>
      </c>
      <c r="W6">
        <v>0.1436825671755258</v>
      </c>
      <c r="X6">
        <v>0.14191417836072842</v>
      </c>
      <c r="Y6">
        <v>0.14191417836072845</v>
      </c>
      <c r="Z6">
        <v>0.24105640211000459</v>
      </c>
      <c r="AA6">
        <v>0.24105640211000459</v>
      </c>
      <c r="AB6">
        <v>0.24105640211000459</v>
      </c>
      <c r="AC6">
        <v>0.23922196927910039</v>
      </c>
      <c r="AD6">
        <v>0.23922196927910039</v>
      </c>
      <c r="AE6">
        <v>0.23922196927910033</v>
      </c>
      <c r="AF6">
        <v>0.23922196927910033</v>
      </c>
      <c r="AG6">
        <v>0.23922196927910039</v>
      </c>
      <c r="AH6">
        <v>0.23922196927910036</v>
      </c>
      <c r="AI6">
        <v>0.23922196927910036</v>
      </c>
      <c r="AJ6">
        <v>0.23922196927910036</v>
      </c>
      <c r="AK6">
        <v>0.23922196927910036</v>
      </c>
      <c r="AL6">
        <v>0.23922196927910039</v>
      </c>
      <c r="AM6">
        <v>0.23922196927910036</v>
      </c>
      <c r="AN6">
        <v>0.23922196927910036</v>
      </c>
      <c r="AO6">
        <v>0.23922196927910036</v>
      </c>
      <c r="AP6">
        <v>0.23922196927910036</v>
      </c>
      <c r="AQ6">
        <v>0.23922196927910044</v>
      </c>
      <c r="AR6">
        <v>0.23922196927910036</v>
      </c>
      <c r="AS6">
        <v>0.23922196927910042</v>
      </c>
      <c r="AT6">
        <v>0.23922196927910033</v>
      </c>
      <c r="AU6">
        <v>0.23922196927910042</v>
      </c>
      <c r="AV6">
        <v>0.23922196927910036</v>
      </c>
      <c r="AW6">
        <v>0.23922196927910036</v>
      </c>
      <c r="AX6">
        <v>0.23922196927910039</v>
      </c>
      <c r="AY6">
        <v>0.23922196927910039</v>
      </c>
      <c r="AZ6">
        <v>0.23922196927910036</v>
      </c>
      <c r="BA6">
        <v>0.23922196927910039</v>
      </c>
      <c r="BB6">
        <v>0.23922196927910039</v>
      </c>
      <c r="BC6">
        <v>0.23922196927910033</v>
      </c>
      <c r="BD6">
        <v>0.23922196927910036</v>
      </c>
      <c r="BE6" t="s">
        <v>520</v>
      </c>
      <c r="BF6" t="s">
        <v>2491</v>
      </c>
    </row>
    <row r="7" spans="1:58">
      <c r="A7" s="47">
        <v>1</v>
      </c>
      <c r="B7" s="47" t="e">
        <f>SUMIFS(#REF!,#REF!,$C7,#REF!,"Total",#REF!,"Total Electric Power Industry")</f>
        <v>#REF!</v>
      </c>
      <c r="C7" t="s">
        <v>554</v>
      </c>
      <c r="D7" t="s">
        <v>2503</v>
      </c>
      <c r="E7" t="s">
        <v>2491</v>
      </c>
      <c r="F7">
        <v>0</v>
      </c>
      <c r="G7">
        <v>6.25E-2</v>
      </c>
      <c r="H7">
        <v>6.5000000000000002E-2</v>
      </c>
      <c r="I7">
        <v>7.0000000000000007E-2</v>
      </c>
      <c r="J7">
        <v>0.04</v>
      </c>
      <c r="K7">
        <v>4.4999999999999998E-2</v>
      </c>
      <c r="L7">
        <v>0.05</v>
      </c>
      <c r="M7">
        <v>6.5000000000000002E-2</v>
      </c>
      <c r="N7">
        <v>0.08</v>
      </c>
      <c r="O7">
        <v>0.09</v>
      </c>
      <c r="P7">
        <v>0.1</v>
      </c>
      <c r="Q7">
        <v>0.11</v>
      </c>
      <c r="R7">
        <v>0.12</v>
      </c>
      <c r="S7">
        <v>0.13</v>
      </c>
      <c r="T7">
        <v>0.14000000000000001</v>
      </c>
      <c r="U7">
        <v>0.155</v>
      </c>
      <c r="V7">
        <v>0.17</v>
      </c>
      <c r="W7">
        <v>0.185</v>
      </c>
      <c r="X7">
        <v>0.21000000000000002</v>
      </c>
      <c r="Y7">
        <v>0.23500000000000001</v>
      </c>
      <c r="Z7">
        <v>0.25</v>
      </c>
      <c r="AA7">
        <v>0.26500000000000001</v>
      </c>
      <c r="AB7">
        <v>0.27999999999999997</v>
      </c>
      <c r="AC7">
        <v>0.3</v>
      </c>
      <c r="AD7">
        <v>0.32</v>
      </c>
      <c r="AE7">
        <v>0.34</v>
      </c>
      <c r="AF7">
        <v>0.36000000000000004</v>
      </c>
      <c r="AG7">
        <v>0.38000000000000006</v>
      </c>
      <c r="AH7">
        <v>0.40000000000000008</v>
      </c>
      <c r="AI7">
        <v>0.4200000000000001</v>
      </c>
      <c r="AJ7">
        <v>0.44000000000000011</v>
      </c>
      <c r="AK7">
        <v>0.44000000000000011</v>
      </c>
      <c r="AL7">
        <v>0.44000000000000011</v>
      </c>
      <c r="AM7">
        <v>0.44000000000000011</v>
      </c>
      <c r="AN7">
        <v>0.44000000000000011</v>
      </c>
      <c r="AO7">
        <v>0.44000000000000011</v>
      </c>
      <c r="AP7">
        <v>0.44000000000000011</v>
      </c>
      <c r="AQ7">
        <v>0.44000000000000011</v>
      </c>
      <c r="AR7">
        <v>0.44000000000000011</v>
      </c>
      <c r="AS7">
        <v>0.44000000000000011</v>
      </c>
      <c r="AT7">
        <v>0.44000000000000011</v>
      </c>
      <c r="AU7">
        <v>0.44000000000000011</v>
      </c>
      <c r="AV7">
        <v>0.44000000000000011</v>
      </c>
      <c r="AW7">
        <v>0.44000000000000011</v>
      </c>
      <c r="AX7">
        <v>0.44000000000000011</v>
      </c>
      <c r="AY7">
        <v>0.44000000000000011</v>
      </c>
      <c r="AZ7">
        <v>0.44000000000000011</v>
      </c>
      <c r="BA7">
        <v>0.44000000000000011</v>
      </c>
      <c r="BB7">
        <v>0.44000000000000011</v>
      </c>
      <c r="BC7">
        <v>0.44000000000000011</v>
      </c>
      <c r="BD7">
        <v>0.44000000000000011</v>
      </c>
      <c r="BE7" t="s">
        <v>554</v>
      </c>
      <c r="BF7" t="s">
        <v>2491</v>
      </c>
    </row>
    <row r="8" spans="1:58">
      <c r="A8" s="47">
        <v>1</v>
      </c>
      <c r="B8" s="47" t="e">
        <f>SUMIFS(#REF!,#REF!,$C8,#REF!,"Total",#REF!,"Total Electric Power Industry")</f>
        <v>#REF!</v>
      </c>
      <c r="C8" t="s">
        <v>560</v>
      </c>
      <c r="D8" t="s">
        <v>2503</v>
      </c>
      <c r="E8" t="s">
        <v>2491</v>
      </c>
      <c r="F8">
        <v>0</v>
      </c>
      <c r="G8">
        <v>0</v>
      </c>
      <c r="H8">
        <v>0</v>
      </c>
      <c r="I8">
        <v>0</v>
      </c>
      <c r="J8">
        <v>0</v>
      </c>
      <c r="K8">
        <v>0</v>
      </c>
      <c r="L8">
        <v>0</v>
      </c>
      <c r="M8">
        <v>0.04</v>
      </c>
      <c r="N8">
        <v>4.4999999999999998E-2</v>
      </c>
      <c r="O8">
        <v>0.05</v>
      </c>
      <c r="P8">
        <v>5.5E-2</v>
      </c>
      <c r="Q8">
        <v>6.5000000000000002E-2</v>
      </c>
      <c r="R8">
        <v>7.5000000000000011E-2</v>
      </c>
      <c r="S8">
        <v>0.09</v>
      </c>
      <c r="T8">
        <v>0.10500000000000001</v>
      </c>
      <c r="U8">
        <v>0.12</v>
      </c>
      <c r="V8">
        <v>0.13500000000000001</v>
      </c>
      <c r="W8">
        <v>0.15000000000000002</v>
      </c>
      <c r="X8">
        <v>0.16500000000000001</v>
      </c>
      <c r="Y8">
        <v>0.18</v>
      </c>
      <c r="Z8">
        <v>0.2</v>
      </c>
      <c r="AA8">
        <v>0.26250000000000001</v>
      </c>
      <c r="AB8">
        <v>0.32500000000000001</v>
      </c>
      <c r="AC8">
        <v>0.38750000000000001</v>
      </c>
      <c r="AD8">
        <v>0.44999999999999996</v>
      </c>
      <c r="AE8">
        <v>0.52</v>
      </c>
      <c r="AF8">
        <v>0.59</v>
      </c>
      <c r="AG8">
        <v>0.66</v>
      </c>
      <c r="AH8">
        <v>0.73</v>
      </c>
      <c r="AI8">
        <v>0.8</v>
      </c>
      <c r="AJ8">
        <v>0.87</v>
      </c>
      <c r="AK8">
        <v>0.94</v>
      </c>
      <c r="AL8">
        <v>1</v>
      </c>
      <c r="AM8">
        <v>1</v>
      </c>
      <c r="AN8">
        <v>1</v>
      </c>
      <c r="AO8">
        <v>1</v>
      </c>
      <c r="AP8">
        <v>1</v>
      </c>
      <c r="AQ8">
        <v>1</v>
      </c>
      <c r="AR8">
        <v>1</v>
      </c>
      <c r="AS8">
        <v>1</v>
      </c>
      <c r="AT8">
        <v>1</v>
      </c>
      <c r="AU8">
        <v>1</v>
      </c>
      <c r="AV8">
        <v>1</v>
      </c>
      <c r="AW8">
        <v>1</v>
      </c>
      <c r="AX8">
        <v>1</v>
      </c>
      <c r="AY8">
        <v>1</v>
      </c>
      <c r="AZ8">
        <v>1</v>
      </c>
      <c r="BA8">
        <v>1</v>
      </c>
      <c r="BB8">
        <v>1</v>
      </c>
      <c r="BC8">
        <v>1</v>
      </c>
      <c r="BD8">
        <v>1</v>
      </c>
      <c r="BE8" t="s">
        <v>560</v>
      </c>
      <c r="BF8" t="s">
        <v>2491</v>
      </c>
    </row>
    <row r="9" spans="1:58">
      <c r="A9" s="47">
        <v>1</v>
      </c>
      <c r="B9" s="47" t="e">
        <f>SUMIFS(#REF!,#REF!,$C9,#REF!,"Total",#REF!,"Total Electric Power Industry")</f>
        <v>#REF!</v>
      </c>
      <c r="C9" t="s">
        <v>563</v>
      </c>
      <c r="D9" t="s">
        <v>2503</v>
      </c>
      <c r="E9" t="s">
        <v>2491</v>
      </c>
      <c r="F9">
        <v>0</v>
      </c>
      <c r="G9">
        <v>0</v>
      </c>
      <c r="H9">
        <v>0</v>
      </c>
      <c r="I9">
        <v>0</v>
      </c>
      <c r="J9">
        <v>0</v>
      </c>
      <c r="K9">
        <v>0</v>
      </c>
      <c r="L9">
        <v>0</v>
      </c>
      <c r="M9">
        <v>0</v>
      </c>
      <c r="N9">
        <v>0</v>
      </c>
      <c r="O9">
        <v>0</v>
      </c>
      <c r="P9">
        <v>0</v>
      </c>
      <c r="Q9">
        <v>0</v>
      </c>
      <c r="R9">
        <v>0</v>
      </c>
      <c r="S9">
        <v>0</v>
      </c>
      <c r="T9">
        <v>0.1</v>
      </c>
      <c r="U9">
        <v>0.115</v>
      </c>
      <c r="V9">
        <v>0.13</v>
      </c>
      <c r="W9">
        <v>0.14499999999999999</v>
      </c>
      <c r="X9">
        <v>0.16</v>
      </c>
      <c r="Y9">
        <v>0.17499999999999999</v>
      </c>
      <c r="Z9">
        <v>0.19</v>
      </c>
      <c r="AA9">
        <v>0.2</v>
      </c>
      <c r="AB9">
        <v>0.21</v>
      </c>
      <c r="AC9">
        <v>0.22</v>
      </c>
      <c r="AD9">
        <v>0.23</v>
      </c>
      <c r="AE9">
        <v>0.24</v>
      </c>
      <c r="AF9">
        <v>0.25</v>
      </c>
      <c r="AG9">
        <v>0.25</v>
      </c>
      <c r="AH9">
        <v>0.25</v>
      </c>
      <c r="AI9">
        <v>0.25</v>
      </c>
      <c r="AJ9">
        <v>0.25</v>
      </c>
      <c r="AK9">
        <v>0.25</v>
      </c>
      <c r="AL9">
        <v>0.25</v>
      </c>
      <c r="AM9">
        <v>0.25</v>
      </c>
      <c r="AN9">
        <v>0.25</v>
      </c>
      <c r="AO9">
        <v>0.25</v>
      </c>
      <c r="AP9">
        <v>0.25</v>
      </c>
      <c r="AQ9">
        <v>0.25</v>
      </c>
      <c r="AR9">
        <v>0.25</v>
      </c>
      <c r="AS9">
        <v>0.25</v>
      </c>
      <c r="AT9">
        <v>0.25</v>
      </c>
      <c r="AU9">
        <v>0.25</v>
      </c>
      <c r="AV9">
        <v>0.25</v>
      </c>
      <c r="AW9">
        <v>0.25</v>
      </c>
      <c r="AX9">
        <v>0.25</v>
      </c>
      <c r="AY9">
        <v>0.25</v>
      </c>
      <c r="AZ9">
        <v>0.25</v>
      </c>
      <c r="BA9">
        <v>0.25</v>
      </c>
      <c r="BB9">
        <v>0.25</v>
      </c>
      <c r="BC9">
        <v>0.25</v>
      </c>
      <c r="BD9">
        <v>0.25</v>
      </c>
      <c r="BE9" t="s">
        <v>563</v>
      </c>
      <c r="BF9" t="s">
        <v>2491</v>
      </c>
    </row>
    <row r="10" spans="1:58">
      <c r="A10" s="47">
        <v>1</v>
      </c>
      <c r="B10" s="47" t="e">
        <f>SUMIFS(#REF!,#REF!,$C10,#REF!,"Total",#REF!,"Total Electric Power Industry")</f>
        <v>#REF!</v>
      </c>
      <c r="C10" t="s">
        <v>663</v>
      </c>
      <c r="D10" t="s">
        <v>2503</v>
      </c>
      <c r="E10" t="s">
        <v>2491</v>
      </c>
      <c r="F10">
        <v>0</v>
      </c>
      <c r="G10">
        <v>0</v>
      </c>
      <c r="H10">
        <v>0</v>
      </c>
      <c r="I10">
        <v>0</v>
      </c>
      <c r="J10">
        <v>0</v>
      </c>
      <c r="K10">
        <v>0.08</v>
      </c>
      <c r="L10">
        <v>0</v>
      </c>
      <c r="M10">
        <v>0</v>
      </c>
      <c r="N10">
        <v>0</v>
      </c>
      <c r="O10">
        <v>0</v>
      </c>
      <c r="P10">
        <v>0.1</v>
      </c>
      <c r="Q10">
        <v>0.1</v>
      </c>
      <c r="R10">
        <v>0.1</v>
      </c>
      <c r="S10">
        <v>0.1</v>
      </c>
      <c r="T10">
        <v>0.1</v>
      </c>
      <c r="U10">
        <v>0.15</v>
      </c>
      <c r="V10">
        <v>0.15</v>
      </c>
      <c r="W10">
        <v>0.15</v>
      </c>
      <c r="X10">
        <v>0.15</v>
      </c>
      <c r="Y10">
        <v>0.15</v>
      </c>
      <c r="Z10">
        <v>0.3</v>
      </c>
      <c r="AA10">
        <v>0.3</v>
      </c>
      <c r="AB10">
        <v>0.3</v>
      </c>
      <c r="AC10">
        <v>0.3</v>
      </c>
      <c r="AD10">
        <v>0.3</v>
      </c>
      <c r="AE10">
        <v>0.3</v>
      </c>
      <c r="AF10">
        <v>0.3</v>
      </c>
      <c r="AG10">
        <v>0.3</v>
      </c>
      <c r="AH10">
        <v>0.3</v>
      </c>
      <c r="AI10">
        <v>0.3</v>
      </c>
      <c r="AJ10">
        <v>0.4</v>
      </c>
      <c r="AK10">
        <v>0.4</v>
      </c>
      <c r="AL10">
        <v>0.4</v>
      </c>
      <c r="AM10">
        <v>0.4</v>
      </c>
      <c r="AN10">
        <v>0.4</v>
      </c>
      <c r="AO10">
        <v>0.4</v>
      </c>
      <c r="AP10">
        <v>0.4</v>
      </c>
      <c r="AQ10">
        <v>0.4</v>
      </c>
      <c r="AR10">
        <v>0.4</v>
      </c>
      <c r="AS10">
        <v>0.4</v>
      </c>
      <c r="AT10">
        <v>0.7</v>
      </c>
      <c r="AU10">
        <v>0.7</v>
      </c>
      <c r="AV10">
        <v>0.7</v>
      </c>
      <c r="AW10">
        <v>0.7</v>
      </c>
      <c r="AX10">
        <v>0.7</v>
      </c>
      <c r="AY10">
        <v>1</v>
      </c>
      <c r="AZ10">
        <v>1</v>
      </c>
      <c r="BA10">
        <v>1</v>
      </c>
      <c r="BB10">
        <v>1</v>
      </c>
      <c r="BC10">
        <v>1</v>
      </c>
      <c r="BD10">
        <v>1</v>
      </c>
      <c r="BE10" t="s">
        <v>663</v>
      </c>
      <c r="BF10" t="s">
        <v>2491</v>
      </c>
    </row>
    <row r="11" spans="1:58">
      <c r="A11" s="47">
        <v>1</v>
      </c>
      <c r="B11" s="47" t="e">
        <f>SUMIFS(#REF!,#REF!,$C11,#REF!,"Total",#REF!,"Total Electric Power Industry")</f>
        <v>#REF!</v>
      </c>
      <c r="C11" t="s">
        <v>669</v>
      </c>
      <c r="D11" t="s">
        <v>2513</v>
      </c>
      <c r="E11" t="s">
        <v>2491</v>
      </c>
      <c r="F11">
        <v>1.0000416176886875E-2</v>
      </c>
      <c r="G11">
        <v>9.9997035246791374E-3</v>
      </c>
      <c r="H11">
        <v>9.6149298602568444E-3</v>
      </c>
      <c r="I11">
        <v>9.6224774828171447E-3</v>
      </c>
      <c r="J11">
        <v>9.8260960382296914E-3</v>
      </c>
      <c r="K11">
        <v>9.2528336803145966E-3</v>
      </c>
      <c r="L11">
        <v>9.0790219284468728E-3</v>
      </c>
      <c r="M11">
        <v>8.7291759870343107E-3</v>
      </c>
      <c r="N11">
        <v>8.7380653255754986E-3</v>
      </c>
      <c r="O11">
        <v>9.2105431137800998E-3</v>
      </c>
      <c r="P11">
        <v>8.7343926988272449E-3</v>
      </c>
      <c r="Q11">
        <v>8.6766559675109396E-3</v>
      </c>
      <c r="R11">
        <v>8.6437624106150083E-3</v>
      </c>
      <c r="S11">
        <v>8.4989879366089288E-3</v>
      </c>
      <c r="T11">
        <v>8.4023867209566533E-3</v>
      </c>
      <c r="U11">
        <v>8.3727842054983556E-3</v>
      </c>
      <c r="V11">
        <v>8.142011881226709E-3</v>
      </c>
      <c r="W11">
        <v>8.0470209359925875E-3</v>
      </c>
      <c r="X11">
        <v>7.7077293646848049E-3</v>
      </c>
      <c r="Y11">
        <v>7.6030434321913863E-3</v>
      </c>
      <c r="Z11">
        <v>7.7522263135726011E-3</v>
      </c>
      <c r="AA11">
        <v>7.6788990704348145E-3</v>
      </c>
      <c r="AB11">
        <v>7.6033104940818582E-3</v>
      </c>
      <c r="AC11">
        <v>7.554627527247039E-3</v>
      </c>
      <c r="AD11">
        <v>7.5056853399230504E-3</v>
      </c>
      <c r="AE11">
        <v>7.4590358214711612E-3</v>
      </c>
      <c r="AF11">
        <v>7.4113337470845652E-3</v>
      </c>
      <c r="AG11">
        <v>7.3804202676333057E-3</v>
      </c>
      <c r="AH11">
        <v>7.3280196989020654E-3</v>
      </c>
      <c r="AI11">
        <v>7.2829182720953707E-3</v>
      </c>
      <c r="AJ11">
        <v>7.2402792566460417E-3</v>
      </c>
      <c r="AK11">
        <v>7.2063461200587639E-3</v>
      </c>
      <c r="AL11">
        <v>7.1687791614033726E-3</v>
      </c>
      <c r="AM11">
        <v>7.1321816311373893E-3</v>
      </c>
      <c r="AN11">
        <v>7.080069196600574E-3</v>
      </c>
      <c r="AO11">
        <v>7.0353381821137715E-3</v>
      </c>
      <c r="AP11">
        <v>6.9961166011144786E-3</v>
      </c>
      <c r="AQ11">
        <v>6.9448410536301734E-3</v>
      </c>
      <c r="AR11">
        <v>6.8996038589900785E-3</v>
      </c>
      <c r="AS11">
        <v>6.8505579954828552E-3</v>
      </c>
      <c r="AT11">
        <v>6.8059573829094234E-3</v>
      </c>
      <c r="AU11">
        <v>6.7586052608119545E-3</v>
      </c>
      <c r="AV11">
        <v>6.7108024109981401E-3</v>
      </c>
      <c r="AW11">
        <v>6.6621081247004157E-3</v>
      </c>
      <c r="AX11">
        <v>6.610192356738525E-3</v>
      </c>
      <c r="AY11">
        <v>6.5608432300165069E-3</v>
      </c>
      <c r="AZ11">
        <v>6.5109868055350014E-3</v>
      </c>
      <c r="BA11">
        <v>6.4582430202006743E-3</v>
      </c>
      <c r="BB11">
        <v>6.4084109590603422E-3</v>
      </c>
      <c r="BC11">
        <v>6.3535221567984418E-3</v>
      </c>
      <c r="BD11">
        <v>6.3028467785617159E-3</v>
      </c>
      <c r="BE11" t="s">
        <v>669</v>
      </c>
      <c r="BF11" t="s">
        <v>2491</v>
      </c>
    </row>
    <row r="12" spans="1:58" ht="12.6" customHeight="1">
      <c r="A12" s="47">
        <v>1</v>
      </c>
      <c r="B12" s="47" t="e">
        <f>SUMIFS(#REF!,#REF!,$C12,#REF!,"Total",#REF!,"Total Electric Power Industry")</f>
        <v>#REF!</v>
      </c>
      <c r="C12" t="s">
        <v>707</v>
      </c>
      <c r="D12" t="s">
        <v>2514</v>
      </c>
      <c r="E12" t="s">
        <v>2491</v>
      </c>
      <c r="F12">
        <v>0</v>
      </c>
      <c r="G12">
        <v>0</v>
      </c>
      <c r="H12">
        <v>0</v>
      </c>
      <c r="I12">
        <v>0</v>
      </c>
      <c r="J12">
        <v>0</v>
      </c>
      <c r="K12">
        <v>0</v>
      </c>
      <c r="L12">
        <v>0</v>
      </c>
      <c r="M12">
        <v>0</v>
      </c>
      <c r="N12">
        <v>0</v>
      </c>
      <c r="O12">
        <v>0.02</v>
      </c>
      <c r="P12">
        <v>0.04</v>
      </c>
      <c r="Q12">
        <v>0.05</v>
      </c>
      <c r="R12">
        <v>0.06</v>
      </c>
      <c r="S12">
        <v>7.0000000000000007E-2</v>
      </c>
      <c r="T12">
        <v>0.08</v>
      </c>
      <c r="U12">
        <v>0.09</v>
      </c>
      <c r="V12">
        <v>0.1</v>
      </c>
      <c r="W12">
        <v>0.115</v>
      </c>
      <c r="X12">
        <v>0.13</v>
      </c>
      <c r="Y12">
        <v>0.14500000000000002</v>
      </c>
      <c r="Z12">
        <v>0.16000000000000003</v>
      </c>
      <c r="AA12">
        <v>0.17499999999999999</v>
      </c>
      <c r="AB12">
        <v>0.19000000000000006</v>
      </c>
      <c r="AC12">
        <v>0.20500000000000007</v>
      </c>
      <c r="AD12">
        <v>0.22000000000000008</v>
      </c>
      <c r="AE12">
        <v>0.2350000000000001</v>
      </c>
      <c r="AF12">
        <v>0.25000000000000011</v>
      </c>
      <c r="AG12">
        <v>0.25000000000000011</v>
      </c>
      <c r="AH12">
        <v>0.25</v>
      </c>
      <c r="AI12">
        <v>0.25</v>
      </c>
      <c r="AJ12">
        <v>0.25</v>
      </c>
      <c r="AK12">
        <v>0.25</v>
      </c>
      <c r="AL12">
        <v>0.25</v>
      </c>
      <c r="AM12">
        <v>0.25</v>
      </c>
      <c r="AN12">
        <v>0.25</v>
      </c>
      <c r="AO12">
        <v>0.25</v>
      </c>
      <c r="AP12">
        <v>0.25</v>
      </c>
      <c r="AQ12">
        <v>0.25</v>
      </c>
      <c r="AR12">
        <v>0.25</v>
      </c>
      <c r="AS12">
        <v>0.25</v>
      </c>
      <c r="AT12">
        <v>0.25</v>
      </c>
      <c r="AU12">
        <v>0.25</v>
      </c>
      <c r="AV12">
        <v>0.25</v>
      </c>
      <c r="AW12">
        <v>0.25</v>
      </c>
      <c r="AX12">
        <v>0.25</v>
      </c>
      <c r="AY12">
        <v>0.25</v>
      </c>
      <c r="AZ12">
        <v>0.25</v>
      </c>
      <c r="BA12">
        <v>0.25</v>
      </c>
      <c r="BB12">
        <v>0.25</v>
      </c>
      <c r="BC12">
        <v>0.25</v>
      </c>
      <c r="BD12">
        <v>0.25</v>
      </c>
      <c r="BE12" t="s">
        <v>707</v>
      </c>
      <c r="BF12" t="s">
        <v>2491</v>
      </c>
    </row>
    <row r="13" spans="1:58" ht="12.6" customHeight="1">
      <c r="A13" s="47">
        <v>1</v>
      </c>
      <c r="B13" s="47" t="e">
        <f>SUMIFS(#REF!,#REF!,$C13,#REF!,"Total",#REF!,"Total Electric Power Industry")</f>
        <v>#REF!</v>
      </c>
      <c r="C13" t="s">
        <v>865</v>
      </c>
      <c r="D13" t="s">
        <v>2518</v>
      </c>
      <c r="E13" t="s">
        <v>2491</v>
      </c>
      <c r="F13">
        <v>0</v>
      </c>
      <c r="G13">
        <v>0</v>
      </c>
      <c r="H13">
        <v>0</v>
      </c>
      <c r="I13">
        <v>0.01</v>
      </c>
      <c r="J13">
        <v>1.4999999999999999E-2</v>
      </c>
      <c r="K13">
        <v>0.02</v>
      </c>
      <c r="L13">
        <v>2.5000000000000001E-2</v>
      </c>
      <c r="M13">
        <v>0.03</v>
      </c>
      <c r="N13">
        <v>3.5000000000000003E-2</v>
      </c>
      <c r="O13">
        <v>0.111</v>
      </c>
      <c r="P13">
        <v>0.121</v>
      </c>
      <c r="Q13">
        <v>0.13100000000000001</v>
      </c>
      <c r="R13">
        <v>0.14099999999999999</v>
      </c>
      <c r="S13">
        <v>0.13</v>
      </c>
      <c r="T13">
        <v>0.14300000000000002</v>
      </c>
      <c r="U13">
        <v>0.15500000000000003</v>
      </c>
      <c r="V13">
        <v>0.170319</v>
      </c>
      <c r="W13">
        <v>0.18090899999999999</v>
      </c>
      <c r="X13">
        <v>0.19115500000000002</v>
      </c>
      <c r="Y13">
        <v>0.20183300000000001</v>
      </c>
      <c r="Z13">
        <v>0.22705600000000004</v>
      </c>
      <c r="AA13">
        <v>0.247056</v>
      </c>
      <c r="AB13">
        <v>0.26705599999999996</v>
      </c>
      <c r="AC13">
        <v>0.28705599999999998</v>
      </c>
      <c r="AD13">
        <v>0.307056</v>
      </c>
      <c r="AE13">
        <v>0.32705600000000001</v>
      </c>
      <c r="AF13">
        <v>0.34705600000000003</v>
      </c>
      <c r="AG13">
        <v>0.36705600000000005</v>
      </c>
      <c r="AH13">
        <v>0.38705599999999996</v>
      </c>
      <c r="AI13">
        <v>0.40705600000000008</v>
      </c>
      <c r="AJ13">
        <v>0.41705599999999998</v>
      </c>
      <c r="AK13">
        <v>0.4270560000000001</v>
      </c>
      <c r="AL13">
        <v>0.43705600000000011</v>
      </c>
      <c r="AM13">
        <v>0.44705600000000012</v>
      </c>
      <c r="AN13">
        <v>0.45705600000000013</v>
      </c>
      <c r="AO13">
        <v>0.46705600000000003</v>
      </c>
      <c r="AP13">
        <v>0.47705600000000015</v>
      </c>
      <c r="AQ13">
        <v>0.48705600000000016</v>
      </c>
      <c r="AR13">
        <v>0.49705600000000016</v>
      </c>
      <c r="AS13">
        <v>0.50705600000000017</v>
      </c>
      <c r="AT13">
        <v>0.51705600000000007</v>
      </c>
      <c r="AU13">
        <v>0.52705600000000008</v>
      </c>
      <c r="AV13">
        <v>0.53705600000000009</v>
      </c>
      <c r="AW13">
        <v>0.54705600000000021</v>
      </c>
      <c r="AX13">
        <v>0.55705600000000022</v>
      </c>
      <c r="AY13">
        <v>0.56705600000000023</v>
      </c>
      <c r="AZ13">
        <v>0.57705600000000012</v>
      </c>
      <c r="BA13">
        <v>0.58705600000000013</v>
      </c>
      <c r="BB13">
        <v>0.59705600000000014</v>
      </c>
      <c r="BC13">
        <v>0.60705600000000015</v>
      </c>
      <c r="BD13">
        <v>0.61705600000000027</v>
      </c>
      <c r="BE13" t="s">
        <v>865</v>
      </c>
      <c r="BF13" t="s">
        <v>2491</v>
      </c>
    </row>
    <row r="14" spans="1:58" ht="12.6" customHeight="1">
      <c r="A14" s="47">
        <v>1</v>
      </c>
      <c r="B14" s="47" t="e">
        <f>SUMIFS(#REF!,#REF!,$C14,#REF!,"Total",#REF!,"Total Electric Power Industry")</f>
        <v>#REF!</v>
      </c>
      <c r="C14" t="s">
        <v>888</v>
      </c>
      <c r="D14" t="s">
        <v>2523</v>
      </c>
      <c r="E14" t="s">
        <v>2491</v>
      </c>
      <c r="F14">
        <v>0</v>
      </c>
      <c r="G14">
        <v>0</v>
      </c>
      <c r="H14">
        <v>0</v>
      </c>
      <c r="I14">
        <v>0</v>
      </c>
      <c r="J14">
        <v>0</v>
      </c>
      <c r="K14">
        <v>0</v>
      </c>
      <c r="L14">
        <v>3.5000000000000003E-2</v>
      </c>
      <c r="M14">
        <v>3.5000000000000003E-2</v>
      </c>
      <c r="N14">
        <v>4.505E-2</v>
      </c>
      <c r="O14">
        <v>4.5100000000000001E-2</v>
      </c>
      <c r="P14">
        <v>5.525E-2</v>
      </c>
      <c r="Q14">
        <v>7.5000000000000011E-2</v>
      </c>
      <c r="R14">
        <v>0.09</v>
      </c>
      <c r="S14">
        <v>0.10700000000000001</v>
      </c>
      <c r="T14">
        <v>0.128</v>
      </c>
      <c r="U14">
        <v>0.13</v>
      </c>
      <c r="V14">
        <v>0.152</v>
      </c>
      <c r="W14">
        <v>0.156</v>
      </c>
      <c r="X14">
        <v>0.18300000000000002</v>
      </c>
      <c r="Y14">
        <v>0.23199999999999998</v>
      </c>
      <c r="Z14">
        <v>0.30500000000000005</v>
      </c>
      <c r="AA14">
        <v>0.308</v>
      </c>
      <c r="AB14">
        <v>0.33099999999999996</v>
      </c>
      <c r="AC14">
        <v>0.35399999999999998</v>
      </c>
      <c r="AD14">
        <v>0.377</v>
      </c>
      <c r="AE14">
        <v>0.4</v>
      </c>
      <c r="AF14">
        <v>0.42499999999999999</v>
      </c>
      <c r="AG14">
        <v>0.45500000000000002</v>
      </c>
      <c r="AH14">
        <v>0.47499999999999998</v>
      </c>
      <c r="AI14">
        <v>0.48499999999999993</v>
      </c>
      <c r="AJ14">
        <v>0.5</v>
      </c>
      <c r="AK14">
        <v>0.5</v>
      </c>
      <c r="AL14">
        <v>0.49999999999999994</v>
      </c>
      <c r="AM14">
        <v>0.5</v>
      </c>
      <c r="AN14">
        <v>0.5</v>
      </c>
      <c r="AO14">
        <v>0.5</v>
      </c>
      <c r="AP14">
        <v>0.5</v>
      </c>
      <c r="AQ14">
        <v>0.5</v>
      </c>
      <c r="AR14">
        <v>0.5</v>
      </c>
      <c r="AS14">
        <v>0.5</v>
      </c>
      <c r="AT14">
        <v>0.5</v>
      </c>
      <c r="AU14">
        <v>0.5</v>
      </c>
      <c r="AV14">
        <v>0.5</v>
      </c>
      <c r="AW14">
        <v>0.5</v>
      </c>
      <c r="AX14">
        <v>0.49999999999999994</v>
      </c>
      <c r="AY14">
        <v>0.5</v>
      </c>
      <c r="AZ14">
        <v>0.5</v>
      </c>
      <c r="BA14">
        <v>0.5</v>
      </c>
      <c r="BB14">
        <v>0.5</v>
      </c>
      <c r="BC14">
        <v>0.49999999999999994</v>
      </c>
      <c r="BD14">
        <v>0.5</v>
      </c>
      <c r="BE14" t="s">
        <v>888</v>
      </c>
      <c r="BF14" t="s">
        <v>2491</v>
      </c>
    </row>
    <row r="15" spans="1:58">
      <c r="A15" s="47">
        <v>1</v>
      </c>
      <c r="B15" s="47" t="e">
        <f>SUMIFS(#REF!,#REF!,$C15,#REF!,"Total",#REF!,"Total Electric Power Industry")</f>
        <v>#REF!</v>
      </c>
      <c r="C15" t="s">
        <v>896</v>
      </c>
      <c r="D15" t="s">
        <v>2503</v>
      </c>
      <c r="E15" t="s">
        <v>2491</v>
      </c>
      <c r="F15">
        <v>0.3</v>
      </c>
      <c r="G15">
        <v>0.3</v>
      </c>
      <c r="H15">
        <v>0.3</v>
      </c>
      <c r="I15">
        <v>0.3</v>
      </c>
      <c r="J15">
        <v>0.3</v>
      </c>
      <c r="K15">
        <v>0.3</v>
      </c>
      <c r="L15">
        <v>0.3</v>
      </c>
      <c r="M15">
        <v>0.3</v>
      </c>
      <c r="N15">
        <v>0.31</v>
      </c>
      <c r="O15">
        <v>0.32</v>
      </c>
      <c r="P15">
        <v>0.32999999999999996</v>
      </c>
      <c r="Q15">
        <v>0.33999999999999997</v>
      </c>
      <c r="R15">
        <v>0.35</v>
      </c>
      <c r="S15">
        <v>0.36</v>
      </c>
      <c r="T15">
        <v>0.37</v>
      </c>
      <c r="U15">
        <v>0.38</v>
      </c>
      <c r="V15">
        <v>0.39</v>
      </c>
      <c r="W15">
        <v>0.4</v>
      </c>
      <c r="X15">
        <v>0.4</v>
      </c>
      <c r="Y15">
        <v>0.4</v>
      </c>
      <c r="Z15">
        <v>0.42499999999999999</v>
      </c>
      <c r="AA15">
        <v>0.45400000000000001</v>
      </c>
      <c r="AB15">
        <v>0.48799999999999999</v>
      </c>
      <c r="AC15">
        <v>0.52200000000000002</v>
      </c>
      <c r="AD15">
        <v>0.56600000000000006</v>
      </c>
      <c r="AE15">
        <v>0.6100000000000001</v>
      </c>
      <c r="AF15">
        <v>0.65400000000000003</v>
      </c>
      <c r="AG15">
        <v>0.69799999999999995</v>
      </c>
      <c r="AH15">
        <v>0.74199999999999999</v>
      </c>
      <c r="AI15">
        <v>0.78599999999999992</v>
      </c>
      <c r="AJ15">
        <v>0.84000000000000008</v>
      </c>
      <c r="AK15">
        <v>0.84000000000000008</v>
      </c>
      <c r="AL15">
        <v>0.84000000000000008</v>
      </c>
      <c r="AM15">
        <v>0.84000000000000008</v>
      </c>
      <c r="AN15">
        <v>0.84000000000000008</v>
      </c>
      <c r="AO15">
        <v>0.84000000000000008</v>
      </c>
      <c r="AP15">
        <v>0.84000000000000008</v>
      </c>
      <c r="AQ15">
        <v>0.84000000000000008</v>
      </c>
      <c r="AR15">
        <v>0.84000000000000008</v>
      </c>
      <c r="AS15">
        <v>0.84000000000000008</v>
      </c>
      <c r="AT15">
        <v>0.84000000000000008</v>
      </c>
      <c r="AU15">
        <v>0.84000000000000008</v>
      </c>
      <c r="AV15">
        <v>0.84000000000000008</v>
      </c>
      <c r="AW15">
        <v>0.84000000000000008</v>
      </c>
      <c r="AX15">
        <v>0.84000000000000008</v>
      </c>
      <c r="AY15">
        <v>0.84000000000000008</v>
      </c>
      <c r="AZ15">
        <v>0.84000000000000008</v>
      </c>
      <c r="BA15">
        <v>0.84000000000000008</v>
      </c>
      <c r="BB15">
        <v>0.84000000000000008</v>
      </c>
      <c r="BC15">
        <v>0.84000000000000008</v>
      </c>
      <c r="BD15">
        <v>0.84000000000000008</v>
      </c>
      <c r="BE15" t="s">
        <v>896</v>
      </c>
      <c r="BF15" t="s">
        <v>2491</v>
      </c>
    </row>
    <row r="16" spans="1:58">
      <c r="A16" s="47">
        <v>1</v>
      </c>
      <c r="B16" s="47" t="e">
        <f>SUMIFS(#REF!,#REF!,$C16,#REF!,"Total",#REF!,"Total Electric Power Industry")</f>
        <v>#REF!</v>
      </c>
      <c r="C16" t="s">
        <v>902</v>
      </c>
      <c r="D16" t="s">
        <v>2529</v>
      </c>
      <c r="E16" t="s">
        <v>2491</v>
      </c>
      <c r="F16">
        <v>0</v>
      </c>
      <c r="G16">
        <v>0</v>
      </c>
      <c r="H16">
        <v>0</v>
      </c>
      <c r="I16">
        <v>0</v>
      </c>
      <c r="J16">
        <v>0</v>
      </c>
      <c r="K16">
        <v>0</v>
      </c>
      <c r="L16">
        <v>0</v>
      </c>
      <c r="M16">
        <v>0</v>
      </c>
      <c r="N16">
        <v>0</v>
      </c>
      <c r="O16">
        <v>0</v>
      </c>
      <c r="P16">
        <v>0</v>
      </c>
      <c r="Q16">
        <v>0</v>
      </c>
      <c r="R16">
        <v>3.6729607734077491E-2</v>
      </c>
      <c r="S16">
        <v>4.816067696204155E-2</v>
      </c>
      <c r="T16">
        <v>6.1113929589202157E-2</v>
      </c>
      <c r="U16">
        <v>0.1</v>
      </c>
      <c r="V16">
        <v>9.9004826491390224E-2</v>
      </c>
      <c r="W16">
        <v>0.10150058646743794</v>
      </c>
      <c r="X16">
        <v>9.8625607011594674E-2</v>
      </c>
      <c r="Y16">
        <v>0.125</v>
      </c>
      <c r="Z16">
        <v>0.12561821143603408</v>
      </c>
      <c r="AA16">
        <v>0.15</v>
      </c>
      <c r="AB16">
        <v>0.14727122980140708</v>
      </c>
      <c r="AC16">
        <v>0.14662332009284404</v>
      </c>
      <c r="AD16">
        <v>0.14596508116202483</v>
      </c>
      <c r="AE16">
        <v>0.14544122382802022</v>
      </c>
      <c r="AF16">
        <v>0.14482665065517678</v>
      </c>
      <c r="AG16">
        <v>0.14449580181426136</v>
      </c>
      <c r="AH16">
        <v>0.14355296042754992</v>
      </c>
      <c r="AI16">
        <v>0.14281265389019096</v>
      </c>
      <c r="AJ16">
        <v>0.14211441721606854</v>
      </c>
      <c r="AK16">
        <v>0.14149579950756802</v>
      </c>
      <c r="AL16">
        <v>0.1407939600977697</v>
      </c>
      <c r="AM16">
        <v>0.14017213093247316</v>
      </c>
      <c r="AN16">
        <v>0.13919286864794805</v>
      </c>
      <c r="AO16">
        <v>0.13835291197455868</v>
      </c>
      <c r="AP16">
        <v>0.13765660734452084</v>
      </c>
      <c r="AQ16">
        <v>0.13666635352368472</v>
      </c>
      <c r="AR16">
        <v>0.13584875326928006</v>
      </c>
      <c r="AS16">
        <v>0.13494876639518019</v>
      </c>
      <c r="AT16">
        <v>0.13416122715980541</v>
      </c>
      <c r="AU16">
        <v>0.13333017032754033</v>
      </c>
      <c r="AV16">
        <v>0.13248437576765301</v>
      </c>
      <c r="AW16">
        <v>0.13158437698176761</v>
      </c>
      <c r="AX16">
        <v>0.13061632545881693</v>
      </c>
      <c r="AY16">
        <v>0.12969127946510622</v>
      </c>
      <c r="AZ16">
        <v>0.12872813154164056</v>
      </c>
      <c r="BA16">
        <v>0.1276914003350621</v>
      </c>
      <c r="BB16">
        <v>0.1267217076923729</v>
      </c>
      <c r="BC16">
        <v>0.12564389282802574</v>
      </c>
      <c r="BD16">
        <v>0.12459369373829059</v>
      </c>
      <c r="BE16" t="s">
        <v>902</v>
      </c>
      <c r="BF16" t="s">
        <v>2491</v>
      </c>
    </row>
    <row r="17" spans="1:58" ht="12.6" customHeight="1">
      <c r="A17" s="47">
        <v>1</v>
      </c>
      <c r="B17" s="47" t="e">
        <f>SUMIFS(#REF!,#REF!,$C17,#REF!,"Total",#REF!,"Total Electric Power Industry")</f>
        <v>#REF!</v>
      </c>
      <c r="C17" t="s">
        <v>931</v>
      </c>
      <c r="D17" t="s">
        <v>2530</v>
      </c>
      <c r="E17" t="s">
        <v>2496</v>
      </c>
      <c r="F17">
        <v>0</v>
      </c>
      <c r="G17">
        <v>0</v>
      </c>
      <c r="H17">
        <v>0</v>
      </c>
      <c r="I17">
        <v>0</v>
      </c>
      <c r="J17">
        <v>0</v>
      </c>
      <c r="K17">
        <v>0.01</v>
      </c>
      <c r="L17">
        <v>1.9999999999999997E-2</v>
      </c>
      <c r="M17">
        <v>1.0000000000000002E-2</v>
      </c>
      <c r="N17">
        <v>1.0000000000000002E-2</v>
      </c>
      <c r="O17">
        <v>0.01</v>
      </c>
      <c r="P17">
        <v>0.10781824742469984</v>
      </c>
      <c r="Q17">
        <v>0.10740885478605405</v>
      </c>
      <c r="R17">
        <v>0.14788816322095505</v>
      </c>
      <c r="S17">
        <v>0.14745363604081368</v>
      </c>
      <c r="T17">
        <v>0.14687418652519568</v>
      </c>
      <c r="U17">
        <v>0.14733914543550786</v>
      </c>
      <c r="V17">
        <v>0.20645257746609422</v>
      </c>
      <c r="W17">
        <v>0.20546771461354299</v>
      </c>
      <c r="X17">
        <v>0.205483343536843</v>
      </c>
      <c r="Y17">
        <v>0.205483343536843</v>
      </c>
      <c r="Z17">
        <v>0.2443541794210537</v>
      </c>
      <c r="AA17">
        <v>0.24435417942105375</v>
      </c>
      <c r="AB17">
        <v>0.24435417942105372</v>
      </c>
      <c r="AC17">
        <v>0.24435417942105378</v>
      </c>
      <c r="AD17">
        <v>0.24435417942105375</v>
      </c>
      <c r="AE17">
        <v>0.27217708971052684</v>
      </c>
      <c r="AF17">
        <v>0.27217708971052684</v>
      </c>
      <c r="AG17">
        <v>0.2721770897105269</v>
      </c>
      <c r="AH17">
        <v>0.27217708971052684</v>
      </c>
      <c r="AI17">
        <v>0.2721770897105269</v>
      </c>
      <c r="AJ17">
        <v>0.2721770897105269</v>
      </c>
      <c r="AK17">
        <v>0.2721770897105269</v>
      </c>
      <c r="AL17">
        <v>0.27217708971052684</v>
      </c>
      <c r="AM17">
        <v>0.2721770897105269</v>
      </c>
      <c r="AN17">
        <v>0.27217708971052684</v>
      </c>
      <c r="AO17">
        <v>0.2721770897105269</v>
      </c>
      <c r="AP17">
        <v>0.2721770897105269</v>
      </c>
      <c r="AQ17">
        <v>0.2721770897105269</v>
      </c>
      <c r="AR17">
        <v>0.2721770897105269</v>
      </c>
      <c r="AS17">
        <v>0.2721770897105269</v>
      </c>
      <c r="AT17">
        <v>0.27217708971052684</v>
      </c>
      <c r="AU17">
        <v>0.2721770897105269</v>
      </c>
      <c r="AV17">
        <v>0.27217708971052684</v>
      </c>
      <c r="AW17">
        <v>0.27217708971052684</v>
      </c>
      <c r="AX17">
        <v>0.27217708971052684</v>
      </c>
      <c r="AY17">
        <v>0.2721770897105269</v>
      </c>
      <c r="AZ17">
        <v>0.27217708971052684</v>
      </c>
      <c r="BA17">
        <v>0.27217708971052684</v>
      </c>
      <c r="BB17">
        <v>0.27217708971052684</v>
      </c>
      <c r="BC17">
        <v>0.2721770897105269</v>
      </c>
      <c r="BD17">
        <v>0.2721770897105269</v>
      </c>
      <c r="BE17" t="s">
        <v>931</v>
      </c>
      <c r="BF17" t="s">
        <v>2491</v>
      </c>
    </row>
    <row r="18" spans="1:58">
      <c r="A18" s="47">
        <v>1</v>
      </c>
      <c r="B18" s="47" t="e">
        <f>SUMIFS(#REF!,#REF!,$C18,#REF!,"Total",#REF!,"Total Electric Power Industry")</f>
        <v>#REF!</v>
      </c>
      <c r="C18" t="s">
        <v>972</v>
      </c>
      <c r="D18" t="s">
        <v>2503</v>
      </c>
      <c r="E18" t="s">
        <v>2491</v>
      </c>
      <c r="F18">
        <v>0</v>
      </c>
      <c r="G18">
        <v>0</v>
      </c>
      <c r="H18">
        <v>0</v>
      </c>
      <c r="I18">
        <v>0</v>
      </c>
      <c r="J18">
        <v>0</v>
      </c>
      <c r="K18">
        <v>0</v>
      </c>
      <c r="L18">
        <v>0</v>
      </c>
      <c r="M18">
        <v>0</v>
      </c>
      <c r="N18">
        <v>0</v>
      </c>
      <c r="O18">
        <v>0</v>
      </c>
      <c r="P18">
        <v>0</v>
      </c>
      <c r="Q18">
        <v>0.02</v>
      </c>
      <c r="R18">
        <v>0.02</v>
      </c>
      <c r="S18">
        <v>0.02</v>
      </c>
      <c r="T18">
        <v>0.05</v>
      </c>
      <c r="U18">
        <v>0.05</v>
      </c>
      <c r="V18">
        <v>0.05</v>
      </c>
      <c r="W18">
        <v>0.05</v>
      </c>
      <c r="X18">
        <v>0.1</v>
      </c>
      <c r="Y18">
        <v>0.1</v>
      </c>
      <c r="Z18">
        <v>0.1</v>
      </c>
      <c r="AA18">
        <v>0.15</v>
      </c>
      <c r="AB18">
        <v>0.15</v>
      </c>
      <c r="AC18">
        <v>0.15</v>
      </c>
      <c r="AD18">
        <v>0.15</v>
      </c>
      <c r="AE18">
        <v>0.15</v>
      </c>
      <c r="AF18">
        <v>0.15</v>
      </c>
      <c r="AG18">
        <v>0.15</v>
      </c>
      <c r="AH18">
        <v>0.15</v>
      </c>
      <c r="AI18">
        <v>0.15</v>
      </c>
      <c r="AJ18">
        <v>0.15</v>
      </c>
      <c r="AK18">
        <v>0.15</v>
      </c>
      <c r="AL18">
        <v>0.15</v>
      </c>
      <c r="AM18">
        <v>0.15</v>
      </c>
      <c r="AN18">
        <v>0.15</v>
      </c>
      <c r="AO18">
        <v>0.15</v>
      </c>
      <c r="AP18">
        <v>0.15</v>
      </c>
      <c r="AQ18">
        <v>0.15</v>
      </c>
      <c r="AR18">
        <v>0.15</v>
      </c>
      <c r="AS18">
        <v>0.15</v>
      </c>
      <c r="AT18">
        <v>0.15</v>
      </c>
      <c r="AU18">
        <v>0.15</v>
      </c>
      <c r="AV18">
        <v>0.15</v>
      </c>
      <c r="AW18">
        <v>0.15</v>
      </c>
      <c r="AX18">
        <v>0.15</v>
      </c>
      <c r="AY18">
        <v>0.15</v>
      </c>
      <c r="AZ18">
        <v>0.15</v>
      </c>
      <c r="BA18">
        <v>0.15</v>
      </c>
      <c r="BB18">
        <v>0.15</v>
      </c>
      <c r="BC18">
        <v>0.15</v>
      </c>
      <c r="BD18">
        <v>0.15</v>
      </c>
      <c r="BE18" t="s">
        <v>972</v>
      </c>
      <c r="BF18" t="s">
        <v>2491</v>
      </c>
    </row>
    <row r="19" spans="1:58">
      <c r="A19" s="47">
        <v>1</v>
      </c>
      <c r="B19" s="47" t="e">
        <f>SUMIFS(#REF!,#REF!,$C19,#REF!,"Total",#REF!,"Total Electric Power Industry")</f>
        <v>#REF!</v>
      </c>
      <c r="C19" t="s">
        <v>1053</v>
      </c>
      <c r="D19" t="s">
        <v>2503</v>
      </c>
      <c r="E19" t="s">
        <v>2491</v>
      </c>
      <c r="F19">
        <v>0</v>
      </c>
      <c r="G19">
        <v>0</v>
      </c>
      <c r="H19">
        <v>0</v>
      </c>
      <c r="I19">
        <v>0</v>
      </c>
      <c r="J19">
        <v>0</v>
      </c>
      <c r="K19">
        <v>0</v>
      </c>
      <c r="L19">
        <v>0</v>
      </c>
      <c r="M19">
        <v>0</v>
      </c>
      <c r="N19">
        <v>0.05</v>
      </c>
      <c r="O19">
        <v>0.05</v>
      </c>
      <c r="P19">
        <v>0.1</v>
      </c>
      <c r="Q19">
        <v>0.1</v>
      </c>
      <c r="R19">
        <v>0.1</v>
      </c>
      <c r="S19">
        <v>0.1</v>
      </c>
      <c r="T19">
        <v>0.1</v>
      </c>
      <c r="U19">
        <v>0.15</v>
      </c>
      <c r="V19">
        <v>0.15</v>
      </c>
      <c r="W19">
        <v>0.15</v>
      </c>
      <c r="X19">
        <v>0.15</v>
      </c>
      <c r="Y19">
        <v>0.15</v>
      </c>
      <c r="Z19">
        <v>0.15</v>
      </c>
      <c r="AA19">
        <v>0.15</v>
      </c>
      <c r="AB19">
        <v>0.15</v>
      </c>
      <c r="AC19">
        <v>0.15</v>
      </c>
      <c r="AD19">
        <v>0.15</v>
      </c>
      <c r="AE19">
        <v>0.15</v>
      </c>
      <c r="AF19">
        <v>0.15</v>
      </c>
      <c r="AG19">
        <v>0.15</v>
      </c>
      <c r="AH19">
        <v>0.15</v>
      </c>
      <c r="AI19">
        <v>0.15</v>
      </c>
      <c r="AJ19">
        <v>0.15</v>
      </c>
      <c r="AK19">
        <v>0.15</v>
      </c>
      <c r="AL19">
        <v>0.15</v>
      </c>
      <c r="AM19">
        <v>0.15</v>
      </c>
      <c r="AN19">
        <v>0.15</v>
      </c>
      <c r="AO19">
        <v>0.15</v>
      </c>
      <c r="AP19">
        <v>0.15</v>
      </c>
      <c r="AQ19">
        <v>0.15</v>
      </c>
      <c r="AR19">
        <v>0.15</v>
      </c>
      <c r="AS19">
        <v>0.15</v>
      </c>
      <c r="AT19">
        <v>0.15</v>
      </c>
      <c r="AU19">
        <v>0.15</v>
      </c>
      <c r="AV19">
        <v>0.15</v>
      </c>
      <c r="AW19">
        <v>0.15</v>
      </c>
      <c r="AX19">
        <v>0.15</v>
      </c>
      <c r="AY19">
        <v>0.15</v>
      </c>
      <c r="AZ19">
        <v>0.15</v>
      </c>
      <c r="BA19">
        <v>0.15</v>
      </c>
      <c r="BB19">
        <v>0.15</v>
      </c>
      <c r="BC19">
        <v>0.15</v>
      </c>
      <c r="BD19">
        <v>0.15</v>
      </c>
      <c r="BE19" t="s">
        <v>1053</v>
      </c>
      <c r="BF19" t="s">
        <v>2491</v>
      </c>
    </row>
    <row r="20" spans="1:58" ht="12.6" customHeight="1">
      <c r="A20" s="47">
        <v>1</v>
      </c>
      <c r="B20" s="47" t="e">
        <f>SUMIFS(#REF!,#REF!,$C20,#REF!,"Total",#REF!,"Total Electric Power Industry")</f>
        <v>#REF!</v>
      </c>
      <c r="C20" t="s">
        <v>1065</v>
      </c>
      <c r="D20" t="s">
        <v>2535</v>
      </c>
      <c r="E20" t="s">
        <v>2496</v>
      </c>
      <c r="F20">
        <v>0</v>
      </c>
      <c r="G20">
        <v>0</v>
      </c>
      <c r="H20">
        <v>0</v>
      </c>
      <c r="I20">
        <v>0</v>
      </c>
      <c r="J20">
        <v>0</v>
      </c>
      <c r="K20">
        <v>0</v>
      </c>
      <c r="L20">
        <v>0</v>
      </c>
      <c r="M20">
        <v>0</v>
      </c>
      <c r="N20">
        <v>0</v>
      </c>
      <c r="O20">
        <v>0</v>
      </c>
      <c r="P20">
        <v>0</v>
      </c>
      <c r="Q20">
        <v>0</v>
      </c>
      <c r="R20">
        <v>0.03</v>
      </c>
      <c r="S20">
        <v>0.03</v>
      </c>
      <c r="T20">
        <v>2.9999999999999995E-2</v>
      </c>
      <c r="U20">
        <v>0.06</v>
      </c>
      <c r="V20">
        <v>0.06</v>
      </c>
      <c r="W20">
        <v>6.0000000000000005E-2</v>
      </c>
      <c r="X20">
        <v>0.1</v>
      </c>
      <c r="Y20">
        <v>0.1</v>
      </c>
      <c r="Z20">
        <v>0.1</v>
      </c>
      <c r="AA20">
        <v>0.11879919980662215</v>
      </c>
      <c r="AB20">
        <v>0.11879919980662214</v>
      </c>
      <c r="AC20">
        <v>0.11879919980662212</v>
      </c>
      <c r="AD20">
        <v>0.11879919980662212</v>
      </c>
      <c r="AE20">
        <v>0.11879919980662214</v>
      </c>
      <c r="AF20">
        <v>0.11879919980662212</v>
      </c>
      <c r="AG20">
        <v>0.11879919980662214</v>
      </c>
      <c r="AH20">
        <v>0.11879919980662214</v>
      </c>
      <c r="AI20">
        <v>0.11879919980662214</v>
      </c>
      <c r="AJ20">
        <v>0.11879919980662214</v>
      </c>
      <c r="AK20">
        <v>0.11879919980662211</v>
      </c>
      <c r="AL20">
        <v>0.11879919980662215</v>
      </c>
      <c r="AM20">
        <v>0.11879919980662212</v>
      </c>
      <c r="AN20">
        <v>0.11879919980662215</v>
      </c>
      <c r="AO20">
        <v>0.11879919980662214</v>
      </c>
      <c r="AP20">
        <v>0.11879919980662212</v>
      </c>
      <c r="AQ20">
        <v>0.11879919980662212</v>
      </c>
      <c r="AR20">
        <v>0.11879919980662211</v>
      </c>
      <c r="AS20">
        <v>0.11879919980662215</v>
      </c>
      <c r="AT20">
        <v>0.11879919980662212</v>
      </c>
      <c r="AU20">
        <v>0.11879919980662214</v>
      </c>
      <c r="AV20">
        <v>0.11879919980662211</v>
      </c>
      <c r="AW20">
        <v>0.11879919980662214</v>
      </c>
      <c r="AX20">
        <v>0.11879919980662211</v>
      </c>
      <c r="AY20">
        <v>0.11879919980662214</v>
      </c>
      <c r="AZ20">
        <v>0.11879919980662214</v>
      </c>
      <c r="BA20">
        <v>0.11879919980662215</v>
      </c>
      <c r="BB20">
        <v>0.11879919980662211</v>
      </c>
      <c r="BC20">
        <v>0.11879919980662211</v>
      </c>
      <c r="BD20">
        <v>0.11879919980662214</v>
      </c>
      <c r="BE20" t="s">
        <v>1065</v>
      </c>
      <c r="BF20" t="s">
        <v>2491</v>
      </c>
    </row>
    <row r="21" spans="1:58">
      <c r="A21" s="47">
        <v>1</v>
      </c>
      <c r="B21" s="47" t="e">
        <f>SUMIFS(#REF!,#REF!,$C21,#REF!,"Total",#REF!,"Total Electric Power Industry")</f>
        <v>#REF!</v>
      </c>
      <c r="C21" t="s">
        <v>1151</v>
      </c>
      <c r="D21" t="s">
        <v>2503</v>
      </c>
      <c r="E21" t="s">
        <v>2491</v>
      </c>
      <c r="F21">
        <v>0</v>
      </c>
      <c r="G21">
        <v>0</v>
      </c>
      <c r="H21">
        <v>0</v>
      </c>
      <c r="I21">
        <v>0</v>
      </c>
      <c r="J21">
        <v>0</v>
      </c>
      <c r="K21">
        <v>0</v>
      </c>
      <c r="L21">
        <v>0</v>
      </c>
      <c r="M21">
        <v>0</v>
      </c>
      <c r="N21">
        <v>0.04</v>
      </c>
      <c r="O21">
        <v>0.06</v>
      </c>
      <c r="P21">
        <v>7.5399999999999995E-2</v>
      </c>
      <c r="Q21">
        <v>9.5799999999999996E-2</v>
      </c>
      <c r="R21">
        <v>5.5500000000000001E-2</v>
      </c>
      <c r="S21">
        <v>5.7999999999999996E-2</v>
      </c>
      <c r="T21">
        <v>7.2000000000000008E-2</v>
      </c>
      <c r="U21">
        <v>8.3000000000000004E-2</v>
      </c>
      <c r="V21">
        <v>8.5000000000000006E-2</v>
      </c>
      <c r="W21">
        <v>0.17599999999999999</v>
      </c>
      <c r="X21">
        <v>0.187</v>
      </c>
      <c r="Y21">
        <v>0.19700000000000001</v>
      </c>
      <c r="Z21">
        <v>0.20700000000000002</v>
      </c>
      <c r="AA21">
        <v>0.21600000000000003</v>
      </c>
      <c r="AB21">
        <v>0.22500000000000003</v>
      </c>
      <c r="AC21">
        <v>0.23400000000000004</v>
      </c>
      <c r="AD21">
        <v>0.24299999999999999</v>
      </c>
      <c r="AE21">
        <v>0.252</v>
      </c>
      <c r="AF21">
        <v>0.252</v>
      </c>
      <c r="AG21">
        <v>0.252</v>
      </c>
      <c r="AH21">
        <v>0.252</v>
      </c>
      <c r="AI21">
        <v>0.252</v>
      </c>
      <c r="AJ21">
        <v>0.252</v>
      </c>
      <c r="AK21">
        <v>0.252</v>
      </c>
      <c r="AL21">
        <v>0.252</v>
      </c>
      <c r="AM21">
        <v>0.252</v>
      </c>
      <c r="AN21">
        <v>0.252</v>
      </c>
      <c r="AO21">
        <v>0.252</v>
      </c>
      <c r="AP21">
        <v>0.252</v>
      </c>
      <c r="AQ21">
        <v>0.252</v>
      </c>
      <c r="AR21">
        <v>0.252</v>
      </c>
      <c r="AS21">
        <v>0.252</v>
      </c>
      <c r="AT21">
        <v>0.252</v>
      </c>
      <c r="AU21">
        <v>0.252</v>
      </c>
      <c r="AV21">
        <v>0.252</v>
      </c>
      <c r="AW21">
        <v>0.252</v>
      </c>
      <c r="AX21">
        <v>0.252</v>
      </c>
      <c r="AY21">
        <v>0.252</v>
      </c>
      <c r="AZ21">
        <v>0.252</v>
      </c>
      <c r="BA21">
        <v>0.252</v>
      </c>
      <c r="BB21">
        <v>0.252</v>
      </c>
      <c r="BC21">
        <v>0.252</v>
      </c>
      <c r="BD21">
        <v>0.252</v>
      </c>
      <c r="BE21" t="s">
        <v>1151</v>
      </c>
      <c r="BF21" t="s">
        <v>2491</v>
      </c>
    </row>
    <row r="22" spans="1:58" ht="12.6" customHeight="1">
      <c r="A22" s="47">
        <v>1</v>
      </c>
      <c r="B22" s="47" t="e">
        <f>SUMIFS(#REF!,#REF!,$C22,#REF!,"Total",#REF!,"Total Electric Power Industry")</f>
        <v>#REF!</v>
      </c>
      <c r="C22" t="s">
        <v>1156</v>
      </c>
      <c r="D22" t="s">
        <v>2545</v>
      </c>
      <c r="E22" t="s">
        <v>2491</v>
      </c>
      <c r="F22">
        <v>0</v>
      </c>
      <c r="G22">
        <v>0</v>
      </c>
      <c r="H22">
        <v>3.0000000000000002E-2</v>
      </c>
      <c r="I22">
        <v>3.0000000000000002E-2</v>
      </c>
      <c r="J22">
        <v>3.0000000000000002E-2</v>
      </c>
      <c r="K22">
        <v>3.2500000000000001E-2</v>
      </c>
      <c r="L22">
        <v>3.5000000000000003E-2</v>
      </c>
      <c r="M22">
        <v>4.5762999999999998E-2</v>
      </c>
      <c r="N22">
        <v>5.5057000000000002E-2</v>
      </c>
      <c r="O22">
        <v>6.5000000000000002E-2</v>
      </c>
      <c r="P22">
        <v>7.4060000000000015E-2</v>
      </c>
      <c r="Q22">
        <v>8.3860741245186138E-2</v>
      </c>
      <c r="R22">
        <v>9.4066244502336832E-2</v>
      </c>
      <c r="S22">
        <v>0.10450495946939387</v>
      </c>
      <c r="T22">
        <v>0.12526999999999999</v>
      </c>
      <c r="U22">
        <v>0.13757</v>
      </c>
      <c r="V22">
        <v>0.14899000000000001</v>
      </c>
      <c r="W22">
        <v>0.15984999999999999</v>
      </c>
      <c r="X22">
        <v>0.18024999999999999</v>
      </c>
      <c r="Y22">
        <v>0.20974999999999996</v>
      </c>
      <c r="Z22">
        <v>0.28400000000000003</v>
      </c>
      <c r="AA22">
        <v>0.28600000000000003</v>
      </c>
      <c r="AB22">
        <v>0.28600000000000003</v>
      </c>
      <c r="AC22">
        <v>0.28600000000000003</v>
      </c>
      <c r="AD22">
        <v>0.28400000000000003</v>
      </c>
      <c r="AE22">
        <v>0.42299999999999999</v>
      </c>
      <c r="AF22">
        <v>0.42</v>
      </c>
      <c r="AG22">
        <v>0.41849999999999998</v>
      </c>
      <c r="AH22">
        <v>0.41239999999999999</v>
      </c>
      <c r="AI22">
        <v>0.40570000000000001</v>
      </c>
      <c r="AJ22">
        <v>0.54710000000000003</v>
      </c>
      <c r="AK22">
        <v>0.54080000000000006</v>
      </c>
      <c r="AL22">
        <v>0.53900000000000003</v>
      </c>
      <c r="AM22">
        <v>0.53600000000000003</v>
      </c>
      <c r="AN22">
        <v>0.52500000000000002</v>
      </c>
      <c r="AO22">
        <v>0.52500000000000002</v>
      </c>
      <c r="AP22">
        <v>0.52500000000000002</v>
      </c>
      <c r="AQ22">
        <v>0.52500000000000002</v>
      </c>
      <c r="AR22">
        <v>0.52500000000000002</v>
      </c>
      <c r="AS22">
        <v>0.52500000000000002</v>
      </c>
      <c r="AT22">
        <v>0.52500000000000002</v>
      </c>
      <c r="AU22">
        <v>0.52500000000000002</v>
      </c>
      <c r="AV22">
        <v>0.52500000000000002</v>
      </c>
      <c r="AW22">
        <v>0.52500000000000002</v>
      </c>
      <c r="AX22">
        <v>0.52500000000000002</v>
      </c>
      <c r="AY22">
        <v>0.52500000000000002</v>
      </c>
      <c r="AZ22">
        <v>0.52500000000000002</v>
      </c>
      <c r="BA22">
        <v>0.52500000000000002</v>
      </c>
      <c r="BB22">
        <v>0.52500000000000002</v>
      </c>
      <c r="BC22">
        <v>0.52500000000000002</v>
      </c>
      <c r="BD22">
        <v>0.52500000000000002</v>
      </c>
      <c r="BE22" t="s">
        <v>1156</v>
      </c>
      <c r="BF22" t="s">
        <v>2491</v>
      </c>
    </row>
    <row r="23" spans="1:58" ht="12.6" customHeight="1">
      <c r="A23" s="47">
        <v>1</v>
      </c>
      <c r="B23" s="47" t="e">
        <f>SUMIFS(#REF!,#REF!,$C23,#REF!,"Total",#REF!,"Total Electric Power Industry")</f>
        <v>#REF!</v>
      </c>
      <c r="C23" t="s">
        <v>1163</v>
      </c>
      <c r="D23" t="s">
        <v>2547</v>
      </c>
      <c r="E23" t="s">
        <v>2496</v>
      </c>
      <c r="F23">
        <v>0</v>
      </c>
      <c r="G23">
        <v>0</v>
      </c>
      <c r="H23">
        <v>0</v>
      </c>
      <c r="I23">
        <v>0</v>
      </c>
      <c r="J23">
        <v>0</v>
      </c>
      <c r="K23">
        <v>0</v>
      </c>
      <c r="L23">
        <v>0.05</v>
      </c>
      <c r="M23">
        <v>0.05</v>
      </c>
      <c r="N23">
        <v>0.05</v>
      </c>
      <c r="O23">
        <v>5.9999999999999991E-2</v>
      </c>
      <c r="P23">
        <v>0.06</v>
      </c>
      <c r="Q23">
        <v>0.1</v>
      </c>
      <c r="R23">
        <v>0.1</v>
      </c>
      <c r="S23">
        <v>0.1</v>
      </c>
      <c r="T23">
        <v>0.1</v>
      </c>
      <c r="U23">
        <v>0.12562260979428375</v>
      </c>
      <c r="V23">
        <v>0.12874060330833048</v>
      </c>
      <c r="W23">
        <v>0.13108364890287727</v>
      </c>
      <c r="X23">
        <v>0.13345682483756466</v>
      </c>
      <c r="Y23">
        <v>0.13582013557505546</v>
      </c>
      <c r="Z23">
        <v>0.17636689262509242</v>
      </c>
      <c r="AA23">
        <v>0.17636689262509242</v>
      </c>
      <c r="AB23">
        <v>0.17636689262509242</v>
      </c>
      <c r="AC23">
        <v>0.17636689262509242</v>
      </c>
      <c r="AD23">
        <v>0.17636689262509242</v>
      </c>
      <c r="AE23">
        <v>0.40000000000000008</v>
      </c>
      <c r="AF23">
        <v>0.4</v>
      </c>
      <c r="AG23">
        <v>0.39999999999999997</v>
      </c>
      <c r="AH23">
        <v>0.4</v>
      </c>
      <c r="AI23">
        <v>0.40000000000000008</v>
      </c>
      <c r="AJ23">
        <v>0.5</v>
      </c>
      <c r="AK23">
        <v>0.5</v>
      </c>
      <c r="AL23">
        <v>0.5</v>
      </c>
      <c r="AM23">
        <v>0.5</v>
      </c>
      <c r="AN23">
        <v>0.5</v>
      </c>
      <c r="AO23">
        <v>0.5</v>
      </c>
      <c r="AP23">
        <v>0.5</v>
      </c>
      <c r="AQ23">
        <v>0.5</v>
      </c>
      <c r="AR23">
        <v>0.5</v>
      </c>
      <c r="AS23">
        <v>0.5</v>
      </c>
      <c r="AT23">
        <v>0.72910067787527721</v>
      </c>
      <c r="AU23">
        <v>0.72910067787527721</v>
      </c>
      <c r="AV23">
        <v>0.72910067787527721</v>
      </c>
      <c r="AW23">
        <v>0.72910067787527721</v>
      </c>
      <c r="AX23">
        <v>0.72910067787527733</v>
      </c>
      <c r="AY23">
        <v>0.72910067787527721</v>
      </c>
      <c r="AZ23">
        <v>0.7291006778752771</v>
      </c>
      <c r="BA23">
        <v>0.72910067787527721</v>
      </c>
      <c r="BB23">
        <v>0.72910067787527721</v>
      </c>
      <c r="BC23">
        <v>0.72910067787527721</v>
      </c>
      <c r="BD23">
        <v>0.8</v>
      </c>
      <c r="BE23" t="s">
        <v>1163</v>
      </c>
      <c r="BF23" t="s">
        <v>2491</v>
      </c>
    </row>
    <row r="24" spans="1:58" ht="13.15" customHeight="1">
      <c r="A24" s="47">
        <v>1</v>
      </c>
      <c r="B24" s="47" t="e">
        <f>SUMIFS(#REF!,#REF!,$C24,#REF!,"Total",#REF!,"Total Electric Power Industry")</f>
        <v>#REF!</v>
      </c>
      <c r="C24" t="s">
        <v>1180</v>
      </c>
      <c r="D24" t="s">
        <v>2503</v>
      </c>
      <c r="E24" t="s">
        <v>2491</v>
      </c>
      <c r="F24">
        <v>0</v>
      </c>
      <c r="G24">
        <v>0</v>
      </c>
      <c r="H24">
        <v>0</v>
      </c>
      <c r="I24">
        <v>0.05</v>
      </c>
      <c r="J24">
        <v>0.05</v>
      </c>
      <c r="K24">
        <v>0.06</v>
      </c>
      <c r="L24">
        <v>0.06</v>
      </c>
      <c r="M24">
        <v>0.09</v>
      </c>
      <c r="N24">
        <v>0.09</v>
      </c>
      <c r="O24">
        <v>0.12</v>
      </c>
      <c r="P24">
        <v>0.12</v>
      </c>
      <c r="Q24">
        <v>0.15</v>
      </c>
      <c r="R24">
        <v>0.15</v>
      </c>
      <c r="S24">
        <v>0.18</v>
      </c>
      <c r="T24">
        <v>0.18</v>
      </c>
      <c r="U24">
        <v>0.2</v>
      </c>
      <c r="V24">
        <v>0.2</v>
      </c>
      <c r="W24">
        <v>0.2</v>
      </c>
      <c r="X24">
        <v>0.2</v>
      </c>
      <c r="Y24">
        <v>0.2</v>
      </c>
      <c r="Z24">
        <v>0.22</v>
      </c>
      <c r="AA24">
        <v>0.24</v>
      </c>
      <c r="AB24">
        <v>0.28999999999999998</v>
      </c>
      <c r="AC24">
        <v>0.28999999999999998</v>
      </c>
      <c r="AD24">
        <v>0.34</v>
      </c>
      <c r="AE24">
        <v>0.34</v>
      </c>
      <c r="AF24">
        <v>0.34</v>
      </c>
      <c r="AG24">
        <v>0.42</v>
      </c>
      <c r="AH24">
        <v>0.42</v>
      </c>
      <c r="AI24">
        <v>0.42</v>
      </c>
      <c r="AJ24">
        <v>0.5</v>
      </c>
      <c r="AK24">
        <v>0.5</v>
      </c>
      <c r="AL24">
        <v>0.5</v>
      </c>
      <c r="AM24">
        <v>0.5</v>
      </c>
      <c r="AN24">
        <v>0.5</v>
      </c>
      <c r="AO24">
        <v>0.5</v>
      </c>
      <c r="AP24">
        <v>0.5</v>
      </c>
      <c r="AQ24">
        <v>0.5</v>
      </c>
      <c r="AR24">
        <v>0.5</v>
      </c>
      <c r="AS24">
        <v>0.5</v>
      </c>
      <c r="AT24">
        <v>0.5</v>
      </c>
      <c r="AU24">
        <v>0.5</v>
      </c>
      <c r="AV24">
        <v>0.5</v>
      </c>
      <c r="AW24">
        <v>0.5</v>
      </c>
      <c r="AX24">
        <v>0.5</v>
      </c>
      <c r="AY24">
        <v>0.5</v>
      </c>
      <c r="AZ24">
        <v>0.5</v>
      </c>
      <c r="BA24">
        <v>0.5</v>
      </c>
      <c r="BB24">
        <v>0.5</v>
      </c>
      <c r="BC24">
        <v>0.5</v>
      </c>
      <c r="BD24">
        <v>0.5</v>
      </c>
      <c r="BE24" t="s">
        <v>1180</v>
      </c>
      <c r="BF24" t="s">
        <v>2491</v>
      </c>
    </row>
    <row r="25" spans="1:58" ht="13.15" customHeight="1">
      <c r="A25" s="47">
        <v>1</v>
      </c>
      <c r="B25" s="47" t="e">
        <f>SUMIFS(#REF!,#REF!,$C25,#REF!,"Total",#REF!,"Total Electric Power Industry")</f>
        <v>#REF!</v>
      </c>
      <c r="C25" t="s">
        <v>1188</v>
      </c>
      <c r="D25" t="s">
        <v>2549</v>
      </c>
      <c r="E25" t="s">
        <v>2491</v>
      </c>
      <c r="F25">
        <v>0</v>
      </c>
      <c r="G25">
        <v>0</v>
      </c>
      <c r="H25">
        <v>0</v>
      </c>
      <c r="I25">
        <v>0</v>
      </c>
      <c r="J25">
        <v>0</v>
      </c>
      <c r="K25">
        <v>0</v>
      </c>
      <c r="L25">
        <v>0</v>
      </c>
      <c r="M25">
        <v>0</v>
      </c>
      <c r="N25">
        <v>0</v>
      </c>
      <c r="O25">
        <v>0</v>
      </c>
      <c r="P25">
        <v>0</v>
      </c>
      <c r="Q25">
        <v>0</v>
      </c>
      <c r="R25">
        <v>0</v>
      </c>
      <c r="S25">
        <v>0</v>
      </c>
      <c r="T25">
        <v>0</v>
      </c>
      <c r="U25">
        <v>0</v>
      </c>
      <c r="V25">
        <v>0</v>
      </c>
      <c r="W25">
        <v>0</v>
      </c>
      <c r="X25">
        <v>0.27400000000000002</v>
      </c>
      <c r="Y25">
        <v>0.28199999999999997</v>
      </c>
      <c r="Z25">
        <v>0.30199999999999999</v>
      </c>
      <c r="AA25">
        <v>0.32</v>
      </c>
      <c r="AB25">
        <v>0.36136551064696781</v>
      </c>
      <c r="AC25">
        <v>0.40445660954027246</v>
      </c>
      <c r="AD25">
        <v>0.44766232720496635</v>
      </c>
      <c r="AE25">
        <v>0.49146265648206572</v>
      </c>
      <c r="AF25">
        <v>0.53581915892118837</v>
      </c>
      <c r="AG25">
        <v>0.57957691082398688</v>
      </c>
      <c r="AH25">
        <v>0.62122006623698511</v>
      </c>
      <c r="AI25">
        <v>0.66035337659139626</v>
      </c>
      <c r="AJ25">
        <v>0.7</v>
      </c>
      <c r="AK25">
        <v>0.7</v>
      </c>
      <c r="AL25">
        <v>0.7</v>
      </c>
      <c r="AM25">
        <v>0.7</v>
      </c>
      <c r="AN25">
        <v>0.7</v>
      </c>
      <c r="AO25">
        <v>0.7</v>
      </c>
      <c r="AP25">
        <v>0.7</v>
      </c>
      <c r="AQ25">
        <v>0.7</v>
      </c>
      <c r="AR25">
        <v>0.7</v>
      </c>
      <c r="AS25">
        <v>0.7</v>
      </c>
      <c r="AT25">
        <v>0.7</v>
      </c>
      <c r="AU25">
        <v>0.7</v>
      </c>
      <c r="AV25">
        <v>0.7</v>
      </c>
      <c r="AW25">
        <v>0.7</v>
      </c>
      <c r="AX25">
        <v>0.7</v>
      </c>
      <c r="AY25">
        <v>0.7</v>
      </c>
      <c r="AZ25">
        <v>0.7</v>
      </c>
      <c r="BA25">
        <v>0.7</v>
      </c>
      <c r="BB25">
        <v>0.7</v>
      </c>
      <c r="BC25">
        <v>0.7</v>
      </c>
      <c r="BD25">
        <v>0.7</v>
      </c>
      <c r="BE25" t="s">
        <v>1188</v>
      </c>
      <c r="BF25" t="s">
        <v>2491</v>
      </c>
    </row>
    <row r="26" spans="1:58">
      <c r="A26" s="47">
        <v>1</v>
      </c>
      <c r="B26" s="47" t="e">
        <f>SUMIFS(#REF!,#REF!,$C26,#REF!,"Total",#REF!,"Total Electric Power Industry")</f>
        <v>#REF!</v>
      </c>
      <c r="C26" t="s">
        <v>1204</v>
      </c>
      <c r="D26" t="s">
        <v>2503</v>
      </c>
      <c r="E26" t="s">
        <v>2491</v>
      </c>
      <c r="F26">
        <v>0</v>
      </c>
      <c r="G26">
        <v>0</v>
      </c>
      <c r="H26">
        <v>0</v>
      </c>
      <c r="I26">
        <v>0</v>
      </c>
      <c r="J26">
        <v>0</v>
      </c>
      <c r="K26">
        <v>0</v>
      </c>
      <c r="L26">
        <v>0</v>
      </c>
      <c r="M26">
        <v>0</v>
      </c>
      <c r="N26">
        <v>0</v>
      </c>
      <c r="O26">
        <v>2.5000000000000001E-3</v>
      </c>
      <c r="P26">
        <v>5.0000000000000001E-3</v>
      </c>
      <c r="Q26">
        <v>0.01</v>
      </c>
      <c r="R26">
        <v>1.4999999999999999E-2</v>
      </c>
      <c r="S26">
        <v>0.02</v>
      </c>
      <c r="T26">
        <v>2.5000000000000001E-2</v>
      </c>
      <c r="U26">
        <v>2.5000000000000001E-2</v>
      </c>
      <c r="V26">
        <v>2.5000000000000001E-2</v>
      </c>
      <c r="W26">
        <v>3.5000000000000003E-2</v>
      </c>
      <c r="X26">
        <v>4.4999999999999998E-2</v>
      </c>
      <c r="Y26">
        <v>5.5E-2</v>
      </c>
      <c r="Z26">
        <v>5.5E-2</v>
      </c>
      <c r="AA26">
        <v>0.06</v>
      </c>
      <c r="AB26">
        <v>6.5000000000000002E-2</v>
      </c>
      <c r="AC26">
        <v>7.0000000000000007E-2</v>
      </c>
      <c r="AD26">
        <v>7.4999999999999997E-2</v>
      </c>
      <c r="AE26">
        <v>0.08</v>
      </c>
      <c r="AF26">
        <v>8.5000000000000006E-2</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t="s">
        <v>1204</v>
      </c>
      <c r="BF26" t="s">
        <v>2491</v>
      </c>
    </row>
    <row r="27" spans="1:58" ht="12.6" customHeight="1">
      <c r="A27" s="47">
        <v>1</v>
      </c>
      <c r="B27" s="47" t="e">
        <f>SUMIFS(#REF!,#REF!,$C27,#REF!,"Total",#REF!,"Total Electric Power Industry")</f>
        <v>#REF!</v>
      </c>
      <c r="C27" t="s">
        <v>1268</v>
      </c>
      <c r="D27" t="s">
        <v>2552</v>
      </c>
      <c r="E27" t="s">
        <v>2496</v>
      </c>
      <c r="F27">
        <v>0</v>
      </c>
      <c r="G27">
        <v>0</v>
      </c>
      <c r="H27">
        <v>0</v>
      </c>
      <c r="I27">
        <v>0</v>
      </c>
      <c r="J27">
        <v>0</v>
      </c>
      <c r="K27">
        <v>0</v>
      </c>
      <c r="L27">
        <v>0</v>
      </c>
      <c r="M27">
        <v>0</v>
      </c>
      <c r="N27">
        <v>0</v>
      </c>
      <c r="O27">
        <v>0</v>
      </c>
      <c r="P27">
        <v>0</v>
      </c>
      <c r="Q27">
        <v>3.6915199542053294E-2</v>
      </c>
      <c r="R27">
        <v>3.6771552895155837E-2</v>
      </c>
      <c r="S27">
        <v>3.6595613500560897E-2</v>
      </c>
      <c r="T27">
        <v>3.626426169338319E-2</v>
      </c>
      <c r="U27">
        <v>0.11264328478578085</v>
      </c>
      <c r="V27">
        <v>0.11170754898477182</v>
      </c>
      <c r="W27">
        <v>0.11046181851572549</v>
      </c>
      <c r="X27">
        <v>0.1100401306484215</v>
      </c>
      <c r="Y27">
        <v>0.11003775511558911</v>
      </c>
      <c r="Z27">
        <v>0.15115327416030638</v>
      </c>
      <c r="AA27">
        <v>0.15115844240636836</v>
      </c>
      <c r="AB27">
        <v>0.15116039249094765</v>
      </c>
      <c r="AC27">
        <v>0.15116094028058955</v>
      </c>
      <c r="AD27">
        <v>0.15116150377063103</v>
      </c>
      <c r="AE27">
        <v>0.21484950080099488</v>
      </c>
      <c r="AF27">
        <v>0.2148498529748597</v>
      </c>
      <c r="AG27">
        <v>0.21484988987382894</v>
      </c>
      <c r="AH27">
        <v>0.21485075062819933</v>
      </c>
      <c r="AI27">
        <v>0.2148519318203348</v>
      </c>
      <c r="AJ27">
        <v>0.27812265788854018</v>
      </c>
      <c r="AK27">
        <v>0.27812342025945758</v>
      </c>
      <c r="AL27">
        <v>0.27812474181401237</v>
      </c>
      <c r="AM27">
        <v>0.27812636649672168</v>
      </c>
      <c r="AN27">
        <v>0.27812810188873188</v>
      </c>
      <c r="AO27">
        <v>0.3507003749278112</v>
      </c>
      <c r="AP27">
        <v>0.35070253368293447</v>
      </c>
      <c r="AQ27">
        <v>0.35070504012966941</v>
      </c>
      <c r="AR27">
        <v>0.3507073884336982</v>
      </c>
      <c r="AS27">
        <v>0.35070981898375087</v>
      </c>
      <c r="AT27">
        <v>0.38482470431027954</v>
      </c>
      <c r="AU27">
        <v>0.38482729318849929</v>
      </c>
      <c r="AV27">
        <v>0.38482957654444644</v>
      </c>
      <c r="AW27">
        <v>0.38483222506568876</v>
      </c>
      <c r="AX27">
        <v>0.38483485951110052</v>
      </c>
      <c r="AY27">
        <v>0.3848375309271857</v>
      </c>
      <c r="AZ27">
        <v>0.3848401623706813</v>
      </c>
      <c r="BA27">
        <v>0.38484298041685683</v>
      </c>
      <c r="BB27">
        <v>0.38484605837679503</v>
      </c>
      <c r="BC27">
        <v>0.38484883220576449</v>
      </c>
      <c r="BD27">
        <v>0.38485145636326584</v>
      </c>
      <c r="BE27" t="s">
        <v>1268</v>
      </c>
      <c r="BF27" t="s">
        <v>2491</v>
      </c>
    </row>
    <row r="28" spans="1:58">
      <c r="A28" s="47">
        <v>1</v>
      </c>
      <c r="B28" s="47" t="e">
        <f>SUMIFS(#REF!,#REF!,$C28,#REF!,"Total",#REF!,"Total Electric Power Industry")</f>
        <v>#REF!</v>
      </c>
      <c r="C28" t="s">
        <v>1290</v>
      </c>
      <c r="D28" t="s">
        <v>2503</v>
      </c>
      <c r="E28" t="s">
        <v>2491</v>
      </c>
      <c r="F28">
        <v>0</v>
      </c>
      <c r="G28">
        <v>0</v>
      </c>
      <c r="H28">
        <v>0.02</v>
      </c>
      <c r="I28">
        <v>0</v>
      </c>
      <c r="J28">
        <v>0</v>
      </c>
      <c r="K28">
        <v>0</v>
      </c>
      <c r="L28">
        <v>0</v>
      </c>
      <c r="M28">
        <v>5.7000000000000002E-2</v>
      </c>
      <c r="N28">
        <v>5.7000000000000002E-2</v>
      </c>
      <c r="O28">
        <v>6.2E-2</v>
      </c>
      <c r="P28">
        <v>6.7000000000000004E-2</v>
      </c>
      <c r="Q28">
        <v>9.1999999999999998E-2</v>
      </c>
      <c r="R28">
        <v>9.7000000000000003E-2</v>
      </c>
      <c r="S28">
        <v>0.10199999999999999</v>
      </c>
      <c r="T28">
        <v>0.107</v>
      </c>
      <c r="U28">
        <v>0.112</v>
      </c>
      <c r="V28">
        <v>0.13700000000000001</v>
      </c>
      <c r="W28">
        <v>0.14200000000000002</v>
      </c>
      <c r="X28">
        <v>0.14700000000000002</v>
      </c>
      <c r="Y28">
        <v>0.15200000000000002</v>
      </c>
      <c r="Z28">
        <v>0.157</v>
      </c>
      <c r="AA28">
        <v>0.18</v>
      </c>
      <c r="AB28">
        <v>0.18</v>
      </c>
      <c r="AC28">
        <v>0.18</v>
      </c>
      <c r="AD28">
        <v>0.18</v>
      </c>
      <c r="AE28">
        <v>0.18</v>
      </c>
      <c r="AF28">
        <v>0.18</v>
      </c>
      <c r="AG28">
        <v>0.18</v>
      </c>
      <c r="AH28">
        <v>0.18</v>
      </c>
      <c r="AI28">
        <v>0.18</v>
      </c>
      <c r="AJ28">
        <v>0.18</v>
      </c>
      <c r="AK28">
        <v>0.18</v>
      </c>
      <c r="AL28">
        <v>0.18</v>
      </c>
      <c r="AM28">
        <v>0.18</v>
      </c>
      <c r="AN28">
        <v>0.18</v>
      </c>
      <c r="AO28">
        <v>0.18</v>
      </c>
      <c r="AP28">
        <v>0.18</v>
      </c>
      <c r="AQ28">
        <v>0.18</v>
      </c>
      <c r="AR28">
        <v>0.18</v>
      </c>
      <c r="AS28">
        <v>0.18</v>
      </c>
      <c r="AT28">
        <v>0.18</v>
      </c>
      <c r="AU28">
        <v>0.18</v>
      </c>
      <c r="AV28">
        <v>0.18</v>
      </c>
      <c r="AW28">
        <v>0.18</v>
      </c>
      <c r="AX28">
        <v>0.18</v>
      </c>
      <c r="AY28">
        <v>0.18</v>
      </c>
      <c r="AZ28">
        <v>0.18</v>
      </c>
      <c r="BA28">
        <v>0.18</v>
      </c>
      <c r="BB28">
        <v>0.18</v>
      </c>
      <c r="BC28">
        <v>0.18</v>
      </c>
      <c r="BD28">
        <v>0.18</v>
      </c>
      <c r="BE28" t="s">
        <v>1290</v>
      </c>
      <c r="BF28" t="s">
        <v>2491</v>
      </c>
    </row>
    <row r="29" spans="1:58">
      <c r="A29" s="47">
        <v>1</v>
      </c>
      <c r="B29" s="47" t="e">
        <f>SUMIFS(#REF!,#REF!,$C29,#REF!,"Total",#REF!,"Total Electric Power Industry")</f>
        <v>#REF!</v>
      </c>
      <c r="C29" t="s">
        <v>1311</v>
      </c>
      <c r="D29" t="s">
        <v>2503</v>
      </c>
      <c r="E29" t="s">
        <v>2491</v>
      </c>
      <c r="F29">
        <v>0</v>
      </c>
      <c r="G29">
        <v>0</v>
      </c>
      <c r="H29">
        <v>0</v>
      </c>
      <c r="I29">
        <v>0</v>
      </c>
      <c r="J29">
        <v>0</v>
      </c>
      <c r="K29">
        <v>0</v>
      </c>
      <c r="L29">
        <v>0</v>
      </c>
      <c r="M29">
        <v>0.03</v>
      </c>
      <c r="N29">
        <v>3.5000000000000003E-2</v>
      </c>
      <c r="O29">
        <v>0.04</v>
      </c>
      <c r="P29">
        <v>4.4999999999999998E-2</v>
      </c>
      <c r="Q29">
        <v>5.5000000000000007E-2</v>
      </c>
      <c r="R29">
        <v>6.5000000000000002E-2</v>
      </c>
      <c r="S29">
        <v>7.4999999999999997E-2</v>
      </c>
      <c r="T29">
        <v>8.5000000000000006E-2</v>
      </c>
      <c r="U29">
        <v>8.5000000000000006E-2</v>
      </c>
      <c r="V29">
        <v>0.1</v>
      </c>
      <c r="W29">
        <v>0.115</v>
      </c>
      <c r="X29">
        <v>0.13</v>
      </c>
      <c r="Y29">
        <v>0.14499999999999999</v>
      </c>
      <c r="Z29">
        <v>0.16</v>
      </c>
      <c r="AA29">
        <v>0.17500000000000002</v>
      </c>
      <c r="AB29">
        <v>0.19000000000000003</v>
      </c>
      <c r="AC29">
        <v>0.20500000000000004</v>
      </c>
      <c r="AD29">
        <v>0.22000000000000006</v>
      </c>
      <c r="AE29">
        <v>0.23500000000000007</v>
      </c>
      <c r="AF29">
        <v>0.25000000000000011</v>
      </c>
      <c r="AG29">
        <v>0.26500000000000012</v>
      </c>
      <c r="AH29">
        <v>0.28000000000000014</v>
      </c>
      <c r="AI29">
        <v>0.29500000000000015</v>
      </c>
      <c r="AJ29">
        <v>0.31000000000000016</v>
      </c>
      <c r="AK29">
        <v>0.32500000000000018</v>
      </c>
      <c r="AL29">
        <v>0.34000000000000019</v>
      </c>
      <c r="AM29">
        <v>0.3550000000000002</v>
      </c>
      <c r="AN29">
        <v>0.37000000000000022</v>
      </c>
      <c r="AO29">
        <v>0.38500000000000023</v>
      </c>
      <c r="AP29">
        <v>0.38500000000000023</v>
      </c>
      <c r="AQ29">
        <v>0.38500000000000023</v>
      </c>
      <c r="AR29">
        <v>0.38500000000000023</v>
      </c>
      <c r="AS29">
        <v>0.38500000000000023</v>
      </c>
      <c r="AT29">
        <v>0.38500000000000023</v>
      </c>
      <c r="AU29">
        <v>0.38500000000000023</v>
      </c>
      <c r="AV29">
        <v>0.38500000000000023</v>
      </c>
      <c r="AW29">
        <v>0.38500000000000023</v>
      </c>
      <c r="AX29">
        <v>0.38500000000000023</v>
      </c>
      <c r="AY29">
        <v>0.38500000000000023</v>
      </c>
      <c r="AZ29">
        <v>0.38500000000000023</v>
      </c>
      <c r="BA29">
        <v>0.38500000000000023</v>
      </c>
      <c r="BB29">
        <v>0.38500000000000023</v>
      </c>
      <c r="BC29">
        <v>0.38500000000000023</v>
      </c>
      <c r="BD29">
        <v>0.38500000000000023</v>
      </c>
      <c r="BE29" t="s">
        <v>1311</v>
      </c>
      <c r="BF29" t="s">
        <v>2491</v>
      </c>
    </row>
    <row r="30" spans="1:58">
      <c r="A30" s="47">
        <v>1</v>
      </c>
      <c r="B30" s="47" t="e">
        <f>SUMIFS(#REF!,#REF!,$C30,#REF!,"Total",#REF!,"Total Electric Power Industry")</f>
        <v>#REF!</v>
      </c>
      <c r="C30" t="s">
        <v>1434</v>
      </c>
      <c r="D30" t="s">
        <v>2559</v>
      </c>
      <c r="E30" t="s">
        <v>2491</v>
      </c>
      <c r="F30">
        <v>0</v>
      </c>
      <c r="G30">
        <v>0</v>
      </c>
      <c r="H30">
        <v>1.6018434630751047E-2</v>
      </c>
      <c r="I30">
        <v>1.669013598041251E-2</v>
      </c>
      <c r="J30">
        <v>1.6365271911612644E-2</v>
      </c>
      <c r="K30">
        <v>1.6929774164199753E-2</v>
      </c>
      <c r="L30">
        <v>1.6836017917809882E-2</v>
      </c>
      <c r="M30">
        <v>2.2497560449898282E-2</v>
      </c>
      <c r="N30">
        <v>2.5867451220727183E-2</v>
      </c>
      <c r="O30">
        <v>3.7591662679247934E-2</v>
      </c>
      <c r="P30">
        <v>3.4105899275722135E-2</v>
      </c>
      <c r="Q30">
        <v>4.1843895024454784E-2</v>
      </c>
      <c r="R30">
        <v>4.4636071552466898E-2</v>
      </c>
      <c r="S30">
        <v>5.4162946334294075E-2</v>
      </c>
      <c r="T30">
        <v>5.3301961881727415E-2</v>
      </c>
      <c r="U30">
        <v>5.9336411204134881E-2</v>
      </c>
      <c r="V30">
        <v>6.02314453229758E-2</v>
      </c>
      <c r="W30">
        <v>5.9729036977746931E-2</v>
      </c>
      <c r="X30">
        <v>5.6557196446327444E-2</v>
      </c>
      <c r="Y30">
        <v>5.5210701342055371E-2</v>
      </c>
      <c r="Z30">
        <v>5.5617005745976715E-2</v>
      </c>
      <c r="AA30">
        <v>5.4423454485997606E-2</v>
      </c>
      <c r="AB30">
        <v>5.3729149510497773E-2</v>
      </c>
      <c r="AC30">
        <v>5.3254070358548199E-2</v>
      </c>
      <c r="AD30">
        <v>5.2810564541044151E-2</v>
      </c>
      <c r="AE30">
        <v>5.2406422748488037E-2</v>
      </c>
      <c r="AF30">
        <v>5.2079438171547594E-2</v>
      </c>
      <c r="AG30">
        <v>5.1799202539107386E-2</v>
      </c>
      <c r="AH30">
        <v>5.1469768878237433E-2</v>
      </c>
      <c r="AI30">
        <v>5.1036525406733868E-2</v>
      </c>
      <c r="AJ30">
        <v>5.0615820647049559E-2</v>
      </c>
      <c r="AK30">
        <v>5.0176662736451078E-2</v>
      </c>
      <c r="AL30">
        <v>4.9726153734126449E-2</v>
      </c>
      <c r="AM30">
        <v>4.9264719835822479E-2</v>
      </c>
      <c r="AN30">
        <v>4.8810336030599442E-2</v>
      </c>
      <c r="AO30">
        <v>4.8306320952612732E-2</v>
      </c>
      <c r="AP30">
        <v>4.7791549498239536E-2</v>
      </c>
      <c r="AQ30">
        <v>4.7246389042700641E-2</v>
      </c>
      <c r="AR30">
        <v>4.6739507875670994E-2</v>
      </c>
      <c r="AS30">
        <v>4.6258013578917706E-2</v>
      </c>
      <c r="AT30">
        <v>4.5781983890121933E-2</v>
      </c>
      <c r="AU30">
        <v>4.5291359609438774E-2</v>
      </c>
      <c r="AV30">
        <v>4.4707887242773782E-2</v>
      </c>
      <c r="AW30">
        <v>4.4242939291944047E-2</v>
      </c>
      <c r="AX30">
        <v>4.3776756074293786E-2</v>
      </c>
      <c r="AY30">
        <v>4.3279452214663318E-2</v>
      </c>
      <c r="AZ30">
        <v>4.2761753768971809E-2</v>
      </c>
      <c r="BA30">
        <v>4.2269298386809331E-2</v>
      </c>
      <c r="BB30">
        <v>4.1799412044847613E-2</v>
      </c>
      <c r="BC30">
        <v>4.1319105266884593E-2</v>
      </c>
      <c r="BD30">
        <v>4.0826267819073551E-2</v>
      </c>
      <c r="BE30" t="s">
        <v>1434</v>
      </c>
      <c r="BF30" t="s">
        <v>2491</v>
      </c>
    </row>
    <row r="31" spans="1:58" ht="12.6" customHeight="1">
      <c r="A31" s="47">
        <v>1</v>
      </c>
      <c r="B31" s="47" t="e">
        <f>SUMIFS(#REF!,#REF!,$C31,#REF!,"Total",#REF!,"Total Electric Power Industry")</f>
        <v>#REF!</v>
      </c>
      <c r="C31" t="s">
        <v>1598</v>
      </c>
      <c r="D31" t="s">
        <v>2560</v>
      </c>
      <c r="E31" t="s">
        <v>2496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0.12706545997953919</v>
      </c>
      <c r="AB31">
        <v>0.15383024720426741</v>
      </c>
      <c r="AC31">
        <v>0.18059538107212872</v>
      </c>
      <c r="AD31">
        <v>0.2089774037179572</v>
      </c>
      <c r="AE31">
        <v>0.24059371857304002</v>
      </c>
      <c r="AF31">
        <v>0.27059284914110437</v>
      </c>
      <c r="AG31">
        <v>0.30059188344511789</v>
      </c>
      <c r="AH31">
        <v>0.33220811990142063</v>
      </c>
      <c r="AI31">
        <v>0.36220687955427355</v>
      </c>
      <c r="AJ31">
        <v>0.39220583925341296</v>
      </c>
      <c r="AK31">
        <v>0.43058694339685727</v>
      </c>
      <c r="AL31">
        <v>0.46896766335387857</v>
      </c>
      <c r="AM31">
        <v>0.49896618664962944</v>
      </c>
      <c r="AN31">
        <v>0.52896463445161501</v>
      </c>
      <c r="AO31">
        <v>0.56734477797480098</v>
      </c>
      <c r="AP31">
        <v>0.61381646235134424</v>
      </c>
      <c r="AQ31">
        <v>0.64734128074398611</v>
      </c>
      <c r="AR31">
        <v>0.68733960403258376</v>
      </c>
      <c r="AS31">
        <v>0.72733792863403557</v>
      </c>
      <c r="AT31">
        <v>0.76733628641981977</v>
      </c>
      <c r="AU31">
        <v>0.8057155921097352</v>
      </c>
      <c r="AV31">
        <v>0.84409470150774901</v>
      </c>
      <c r="AW31">
        <v>0.88247340821728582</v>
      </c>
      <c r="AX31">
        <v>0.92085193859612258</v>
      </c>
      <c r="AY31">
        <v>0.96761067419975111</v>
      </c>
      <c r="AZ31">
        <v>0.97408642004191692</v>
      </c>
      <c r="BA31">
        <v>0.9805631832472006</v>
      </c>
      <c r="BB31">
        <v>0.98704104699382433</v>
      </c>
      <c r="BC31">
        <v>0.99351995992283215</v>
      </c>
      <c r="BD31">
        <v>1</v>
      </c>
      <c r="BE31" t="s">
        <v>1598</v>
      </c>
      <c r="BF31" t="s">
        <v>2491</v>
      </c>
    </row>
    <row r="32" spans="1:58">
      <c r="A32" s="47">
        <v>1</v>
      </c>
      <c r="B32" s="47" t="e">
        <f>SUMIFS(#REF!,#REF!,$C32,#REF!,"Total",#REF!,"Total Electric Power Industry")</f>
        <v>#REF!</v>
      </c>
      <c r="C32" t="s">
        <v>1615</v>
      </c>
      <c r="D32" t="s">
        <v>2503</v>
      </c>
      <c r="E32" t="s">
        <v>2491</v>
      </c>
      <c r="F32">
        <v>0</v>
      </c>
      <c r="G32">
        <v>0</v>
      </c>
      <c r="H32">
        <v>0</v>
      </c>
      <c r="I32">
        <v>0</v>
      </c>
      <c r="J32">
        <v>0</v>
      </c>
      <c r="K32">
        <v>0</v>
      </c>
      <c r="L32">
        <v>0</v>
      </c>
      <c r="M32">
        <v>0</v>
      </c>
      <c r="N32">
        <v>0</v>
      </c>
      <c r="O32">
        <v>0</v>
      </c>
      <c r="P32">
        <v>0</v>
      </c>
      <c r="Q32">
        <v>0</v>
      </c>
      <c r="R32">
        <v>0</v>
      </c>
      <c r="S32">
        <v>0</v>
      </c>
      <c r="T32">
        <v>0</v>
      </c>
      <c r="U32">
        <v>0</v>
      </c>
      <c r="V32">
        <v>0</v>
      </c>
      <c r="W32">
        <v>0.55000000000000004</v>
      </c>
      <c r="X32">
        <v>0.55000000000000004</v>
      </c>
      <c r="Y32">
        <v>0.55000000000000004</v>
      </c>
      <c r="Z32">
        <v>0.59000000000000008</v>
      </c>
      <c r="AA32">
        <v>0.59000000000000008</v>
      </c>
      <c r="AB32">
        <v>0.59000000000000008</v>
      </c>
      <c r="AC32">
        <v>0.63000000000000012</v>
      </c>
      <c r="AD32">
        <v>0.63000000000000012</v>
      </c>
      <c r="AE32">
        <v>0.63000000000000012</v>
      </c>
      <c r="AF32">
        <v>0.67000000000000015</v>
      </c>
      <c r="AG32">
        <v>0.67000000000000015</v>
      </c>
      <c r="AH32">
        <v>0.67000000000000015</v>
      </c>
      <c r="AI32">
        <v>0.71000000000000019</v>
      </c>
      <c r="AJ32">
        <v>0.71000000000000019</v>
      </c>
      <c r="AK32">
        <v>0.71000000000000019</v>
      </c>
      <c r="AL32">
        <v>0.75000000000000022</v>
      </c>
      <c r="AM32">
        <v>0.75000000000000022</v>
      </c>
      <c r="AN32">
        <v>0.75000000000000022</v>
      </c>
      <c r="AO32">
        <v>0.75000000000000022</v>
      </c>
      <c r="AP32">
        <v>0.75</v>
      </c>
      <c r="AQ32">
        <v>0.75</v>
      </c>
      <c r="AR32">
        <v>0.75</v>
      </c>
      <c r="AS32">
        <v>0.75</v>
      </c>
      <c r="AT32">
        <v>0.75</v>
      </c>
      <c r="AU32">
        <v>0.75</v>
      </c>
      <c r="AV32">
        <v>0.75</v>
      </c>
      <c r="AW32">
        <v>0.75</v>
      </c>
      <c r="AX32">
        <v>0.75</v>
      </c>
      <c r="AY32">
        <v>0.75</v>
      </c>
      <c r="AZ32">
        <v>0.75</v>
      </c>
      <c r="BA32">
        <v>0.75</v>
      </c>
      <c r="BB32">
        <v>0.75</v>
      </c>
      <c r="BC32">
        <v>0.75</v>
      </c>
      <c r="BD32">
        <v>0.75</v>
      </c>
      <c r="BE32" t="s">
        <v>1615</v>
      </c>
      <c r="BF32" t="s">
        <v>2491</v>
      </c>
    </row>
    <row r="33" spans="1:58">
      <c r="A33" s="47">
        <v>1</v>
      </c>
      <c r="B33" s="47" t="e">
        <f>SUMIFS(#REF!,#REF!,$C33,#REF!,"Total",#REF!,"Total Electric Power Industry")</f>
        <v>#REF!</v>
      </c>
      <c r="C33" t="s">
        <v>1619</v>
      </c>
      <c r="D33" t="s">
        <v>2503</v>
      </c>
      <c r="E33" t="s">
        <v>2491</v>
      </c>
      <c r="F33">
        <v>0</v>
      </c>
      <c r="G33">
        <v>0</v>
      </c>
      <c r="H33">
        <v>0</v>
      </c>
      <c r="I33">
        <v>0</v>
      </c>
      <c r="J33">
        <v>0</v>
      </c>
      <c r="K33">
        <v>0</v>
      </c>
      <c r="L33">
        <v>0</v>
      </c>
      <c r="M33">
        <v>0</v>
      </c>
      <c r="N33">
        <v>0</v>
      </c>
      <c r="O33">
        <v>0</v>
      </c>
      <c r="P33">
        <v>0</v>
      </c>
      <c r="Q33">
        <v>0</v>
      </c>
      <c r="R33">
        <v>0.03</v>
      </c>
      <c r="S33">
        <v>0.03</v>
      </c>
      <c r="T33">
        <v>0.03</v>
      </c>
      <c r="U33">
        <v>0.03</v>
      </c>
      <c r="V33">
        <v>0.09</v>
      </c>
      <c r="W33">
        <v>0.09</v>
      </c>
      <c r="X33">
        <v>0.09</v>
      </c>
      <c r="Y33">
        <v>0.09</v>
      </c>
      <c r="Z33">
        <v>0.15</v>
      </c>
      <c r="AA33">
        <v>0.15</v>
      </c>
      <c r="AB33">
        <v>0.15</v>
      </c>
      <c r="AC33">
        <v>0.15</v>
      </c>
      <c r="AD33">
        <v>0.15</v>
      </c>
      <c r="AE33">
        <v>0.15</v>
      </c>
      <c r="AF33">
        <v>0.15</v>
      </c>
      <c r="AG33">
        <v>0.15</v>
      </c>
      <c r="AH33">
        <v>0.15</v>
      </c>
      <c r="AI33">
        <v>0.15</v>
      </c>
      <c r="AJ33">
        <v>0.15</v>
      </c>
      <c r="AK33">
        <v>0.15</v>
      </c>
      <c r="AL33">
        <v>0.15</v>
      </c>
      <c r="AM33">
        <v>0.15</v>
      </c>
      <c r="AN33">
        <v>0.15</v>
      </c>
      <c r="AO33">
        <v>0.15</v>
      </c>
      <c r="AP33">
        <v>0.15</v>
      </c>
      <c r="AQ33">
        <v>0.15</v>
      </c>
      <c r="AR33">
        <v>0.15</v>
      </c>
      <c r="AS33">
        <v>0.15</v>
      </c>
      <c r="AT33">
        <v>0.15</v>
      </c>
      <c r="AU33">
        <v>0.15</v>
      </c>
      <c r="AV33">
        <v>0.15</v>
      </c>
      <c r="AW33">
        <v>0.15</v>
      </c>
      <c r="AX33">
        <v>0.15</v>
      </c>
      <c r="AY33">
        <v>0.15</v>
      </c>
      <c r="AZ33">
        <v>0.15</v>
      </c>
      <c r="BA33">
        <v>0.15</v>
      </c>
      <c r="BB33">
        <v>0.15</v>
      </c>
      <c r="BC33">
        <v>0.15</v>
      </c>
      <c r="BD33">
        <v>0.15</v>
      </c>
      <c r="BE33" t="s">
        <v>1619</v>
      </c>
      <c r="BF33" t="s">
        <v>2491</v>
      </c>
    </row>
    <row r="34" spans="1:58">
      <c r="A34" s="47">
        <v>1</v>
      </c>
      <c r="B34" s="47" t="e">
        <f>SUMIFS(#REF!,#REF!,$C34,#REF!,"Total",#REF!,"Total Electric Power Industry")</f>
        <v>#REF!</v>
      </c>
      <c r="C34" t="s">
        <v>1654</v>
      </c>
      <c r="D34" t="s">
        <v>2503</v>
      </c>
      <c r="E34" t="s">
        <v>2491</v>
      </c>
      <c r="F34">
        <v>0</v>
      </c>
      <c r="G34">
        <v>0</v>
      </c>
      <c r="H34">
        <v>0</v>
      </c>
      <c r="I34">
        <v>0</v>
      </c>
      <c r="J34">
        <v>0</v>
      </c>
      <c r="K34">
        <v>0</v>
      </c>
      <c r="L34">
        <v>0.04</v>
      </c>
      <c r="M34">
        <v>0.04</v>
      </c>
      <c r="N34">
        <v>0.04</v>
      </c>
      <c r="O34">
        <v>0.04</v>
      </c>
      <c r="P34">
        <v>0.06</v>
      </c>
      <c r="Q34">
        <v>0.06</v>
      </c>
      <c r="R34">
        <v>0.06</v>
      </c>
      <c r="S34">
        <v>0.06</v>
      </c>
      <c r="T34">
        <v>0.06</v>
      </c>
      <c r="U34">
        <v>0.1</v>
      </c>
      <c r="V34">
        <v>0.1</v>
      </c>
      <c r="W34">
        <v>0.1</v>
      </c>
      <c r="X34">
        <v>0.1</v>
      </c>
      <c r="Y34">
        <v>0.1</v>
      </c>
      <c r="Z34">
        <v>0.1</v>
      </c>
      <c r="AA34">
        <v>0.1</v>
      </c>
      <c r="AB34">
        <v>0.1</v>
      </c>
      <c r="AC34">
        <v>0.1</v>
      </c>
      <c r="AD34">
        <v>0.1</v>
      </c>
      <c r="AE34">
        <v>0.1</v>
      </c>
      <c r="AF34">
        <v>0.1</v>
      </c>
      <c r="AG34">
        <v>0.1</v>
      </c>
      <c r="AH34">
        <v>0.1</v>
      </c>
      <c r="AI34">
        <v>0.1</v>
      </c>
      <c r="AJ34">
        <v>0.1</v>
      </c>
      <c r="AK34">
        <v>0.1</v>
      </c>
      <c r="AL34">
        <v>0.1</v>
      </c>
      <c r="AM34">
        <v>0.1</v>
      </c>
      <c r="AN34">
        <v>0.1</v>
      </c>
      <c r="AO34">
        <v>0.1</v>
      </c>
      <c r="AP34">
        <v>0.1</v>
      </c>
      <c r="AQ34">
        <v>0.1</v>
      </c>
      <c r="AR34">
        <v>0.1</v>
      </c>
      <c r="AS34">
        <v>0.1</v>
      </c>
      <c r="AT34">
        <v>0.1</v>
      </c>
      <c r="AU34">
        <v>0.1</v>
      </c>
      <c r="AV34">
        <v>0.1</v>
      </c>
      <c r="AW34">
        <v>0.1</v>
      </c>
      <c r="AX34">
        <v>0.1</v>
      </c>
      <c r="AY34">
        <v>0.1</v>
      </c>
      <c r="AZ34">
        <v>0.1</v>
      </c>
      <c r="BA34">
        <v>0.1</v>
      </c>
      <c r="BB34">
        <v>0.1</v>
      </c>
      <c r="BC34">
        <v>0.1</v>
      </c>
      <c r="BD34">
        <v>0.1</v>
      </c>
      <c r="BE34" t="s">
        <v>1654</v>
      </c>
      <c r="BF34" t="s">
        <v>2491</v>
      </c>
    </row>
    <row r="36" spans="1:58">
      <c r="A36" s="1" t="s">
        <v>2564</v>
      </c>
    </row>
    <row r="37" spans="1:58">
      <c r="C37" t="s">
        <v>2485</v>
      </c>
    </row>
    <row r="38" spans="1:58">
      <c r="A38" s="46" t="s">
        <v>2562</v>
      </c>
      <c r="B38" s="46" t="s">
        <v>2563</v>
      </c>
      <c r="C38" s="1" t="s">
        <v>352</v>
      </c>
      <c r="D38" s="1" t="s">
        <v>2487</v>
      </c>
      <c r="E38" s="1" t="s">
        <v>2488</v>
      </c>
      <c r="F38" s="1">
        <v>2000</v>
      </c>
      <c r="G38" s="1">
        <v>2001</v>
      </c>
      <c r="H38" s="1">
        <v>2002</v>
      </c>
      <c r="I38" s="1">
        <v>2003</v>
      </c>
      <c r="J38" s="1">
        <v>2004</v>
      </c>
      <c r="K38" s="1">
        <v>2005</v>
      </c>
      <c r="L38" s="1">
        <v>2006</v>
      </c>
      <c r="M38" s="1">
        <v>2007</v>
      </c>
      <c r="N38" s="1">
        <v>2008</v>
      </c>
      <c r="O38" s="1">
        <v>2009</v>
      </c>
      <c r="P38" s="1">
        <v>2010</v>
      </c>
      <c r="Q38" s="1">
        <v>2011</v>
      </c>
      <c r="R38" s="1">
        <v>2012</v>
      </c>
      <c r="S38" s="1">
        <v>2013</v>
      </c>
      <c r="T38" s="1">
        <v>2014</v>
      </c>
      <c r="U38" s="1">
        <v>2015</v>
      </c>
      <c r="V38" s="1">
        <v>2016</v>
      </c>
      <c r="W38" s="1">
        <v>2017</v>
      </c>
      <c r="X38" s="1">
        <v>2018</v>
      </c>
      <c r="Y38" s="1">
        <v>2019</v>
      </c>
      <c r="Z38" s="1">
        <v>2020</v>
      </c>
      <c r="AA38" s="1">
        <v>2021</v>
      </c>
      <c r="AB38" s="1">
        <v>2022</v>
      </c>
      <c r="AC38" s="1">
        <v>2023</v>
      </c>
      <c r="AD38" s="1">
        <v>2024</v>
      </c>
      <c r="AE38" s="1">
        <v>2025</v>
      </c>
      <c r="AF38" s="1">
        <v>2026</v>
      </c>
      <c r="AG38" s="1">
        <v>2027</v>
      </c>
      <c r="AH38" s="1">
        <v>2028</v>
      </c>
      <c r="AI38" s="1">
        <v>2029</v>
      </c>
      <c r="AJ38" s="1">
        <v>2030</v>
      </c>
      <c r="AK38" s="1">
        <v>2031</v>
      </c>
      <c r="AL38" s="1">
        <v>2032</v>
      </c>
      <c r="AM38" s="1">
        <v>2033</v>
      </c>
      <c r="AN38" s="1">
        <v>2034</v>
      </c>
      <c r="AO38" s="1">
        <v>2035</v>
      </c>
      <c r="AP38" s="1">
        <v>2036</v>
      </c>
      <c r="AQ38" s="1">
        <v>2037</v>
      </c>
      <c r="AR38" s="1">
        <v>2038</v>
      </c>
      <c r="AS38" s="1">
        <v>2039</v>
      </c>
      <c r="AT38" s="1">
        <v>2040</v>
      </c>
      <c r="AU38" s="1">
        <v>2041</v>
      </c>
      <c r="AV38" s="1">
        <v>2042</v>
      </c>
      <c r="AW38" s="1">
        <v>2043</v>
      </c>
      <c r="AX38" s="1">
        <v>2044</v>
      </c>
      <c r="AY38" s="1">
        <v>2045</v>
      </c>
      <c r="AZ38" s="1">
        <v>2046</v>
      </c>
      <c r="BA38" s="1">
        <v>2047</v>
      </c>
      <c r="BB38" s="1">
        <v>2048</v>
      </c>
      <c r="BC38" s="1">
        <v>2049</v>
      </c>
      <c r="BD38" s="1">
        <v>2050</v>
      </c>
      <c r="BE38" s="1"/>
      <c r="BF38" s="1"/>
    </row>
    <row r="39" spans="1:58">
      <c r="A39" s="47">
        <v>1</v>
      </c>
      <c r="B39" s="47" t="e">
        <f>B4</f>
        <v>#REF!</v>
      </c>
      <c r="C39" t="s">
        <v>452</v>
      </c>
      <c r="D39" t="s">
        <v>2490</v>
      </c>
      <c r="E39" t="s">
        <v>2491</v>
      </c>
      <c r="F39" t="e">
        <f>F4*$B4</f>
        <v>#REF!</v>
      </c>
      <c r="G39" t="e">
        <f t="shared" ref="G39:BD44" si="0">G4*$B4</f>
        <v>#REF!</v>
      </c>
      <c r="H39" t="e">
        <f t="shared" si="0"/>
        <v>#REF!</v>
      </c>
      <c r="I39" t="e">
        <f t="shared" si="0"/>
        <v>#REF!</v>
      </c>
      <c r="J39" t="e">
        <f t="shared" si="0"/>
        <v>#REF!</v>
      </c>
      <c r="K39" t="e">
        <f t="shared" si="0"/>
        <v>#REF!</v>
      </c>
      <c r="L39" t="e">
        <f t="shared" si="0"/>
        <v>#REF!</v>
      </c>
      <c r="M39" t="e">
        <f t="shared" si="0"/>
        <v>#REF!</v>
      </c>
      <c r="N39" t="e">
        <f t="shared" si="0"/>
        <v>#REF!</v>
      </c>
      <c r="O39" t="e">
        <f t="shared" si="0"/>
        <v>#REF!</v>
      </c>
      <c r="P39" t="e">
        <f t="shared" si="0"/>
        <v>#REF!</v>
      </c>
      <c r="Q39" t="e">
        <f t="shared" si="0"/>
        <v>#REF!</v>
      </c>
      <c r="R39" t="e">
        <f t="shared" si="0"/>
        <v>#REF!</v>
      </c>
      <c r="S39" t="e">
        <f t="shared" si="0"/>
        <v>#REF!</v>
      </c>
      <c r="T39" t="e">
        <f t="shared" si="0"/>
        <v>#REF!</v>
      </c>
      <c r="U39" t="e">
        <f t="shared" si="0"/>
        <v>#REF!</v>
      </c>
      <c r="V39" t="e">
        <f t="shared" si="0"/>
        <v>#REF!</v>
      </c>
      <c r="W39" t="e">
        <f t="shared" si="0"/>
        <v>#REF!</v>
      </c>
      <c r="X39" t="e">
        <f t="shared" si="0"/>
        <v>#REF!</v>
      </c>
      <c r="Y39" t="e">
        <f t="shared" si="0"/>
        <v>#REF!</v>
      </c>
      <c r="Z39" t="e">
        <f>Z4*$B4</f>
        <v>#REF!</v>
      </c>
      <c r="AA39" t="e">
        <f t="shared" si="0"/>
        <v>#REF!</v>
      </c>
      <c r="AB39" t="e">
        <f t="shared" si="0"/>
        <v>#REF!</v>
      </c>
      <c r="AC39" t="e">
        <f t="shared" si="0"/>
        <v>#REF!</v>
      </c>
      <c r="AD39" t="e">
        <f t="shared" si="0"/>
        <v>#REF!</v>
      </c>
      <c r="AE39" t="e">
        <f t="shared" si="0"/>
        <v>#REF!</v>
      </c>
      <c r="AF39" t="e">
        <f t="shared" si="0"/>
        <v>#REF!</v>
      </c>
      <c r="AG39" t="e">
        <f t="shared" si="0"/>
        <v>#REF!</v>
      </c>
      <c r="AH39" t="e">
        <f t="shared" si="0"/>
        <v>#REF!</v>
      </c>
      <c r="AI39" t="e">
        <f t="shared" si="0"/>
        <v>#REF!</v>
      </c>
      <c r="AJ39" t="e">
        <f t="shared" si="0"/>
        <v>#REF!</v>
      </c>
      <c r="AK39" t="e">
        <f t="shared" si="0"/>
        <v>#REF!</v>
      </c>
      <c r="AL39" t="e">
        <f t="shared" si="0"/>
        <v>#REF!</v>
      </c>
      <c r="AM39" t="e">
        <f t="shared" si="0"/>
        <v>#REF!</v>
      </c>
      <c r="AN39" t="e">
        <f t="shared" si="0"/>
        <v>#REF!</v>
      </c>
      <c r="AO39" t="e">
        <f t="shared" si="0"/>
        <v>#REF!</v>
      </c>
      <c r="AP39" t="e">
        <f t="shared" si="0"/>
        <v>#REF!</v>
      </c>
      <c r="AQ39" t="e">
        <f t="shared" si="0"/>
        <v>#REF!</v>
      </c>
      <c r="AR39" t="e">
        <f t="shared" si="0"/>
        <v>#REF!</v>
      </c>
      <c r="AS39" t="e">
        <f t="shared" si="0"/>
        <v>#REF!</v>
      </c>
      <c r="AT39" t="e">
        <f t="shared" si="0"/>
        <v>#REF!</v>
      </c>
      <c r="AU39" t="e">
        <f t="shared" si="0"/>
        <v>#REF!</v>
      </c>
      <c r="AV39" t="e">
        <f t="shared" si="0"/>
        <v>#REF!</v>
      </c>
      <c r="AW39" t="e">
        <f t="shared" si="0"/>
        <v>#REF!</v>
      </c>
      <c r="AX39" t="e">
        <f t="shared" si="0"/>
        <v>#REF!</v>
      </c>
      <c r="AY39" t="e">
        <f t="shared" si="0"/>
        <v>#REF!</v>
      </c>
      <c r="AZ39" t="e">
        <f t="shared" si="0"/>
        <v>#REF!</v>
      </c>
      <c r="BA39" t="e">
        <f t="shared" si="0"/>
        <v>#REF!</v>
      </c>
      <c r="BB39" t="e">
        <f t="shared" si="0"/>
        <v>#REF!</v>
      </c>
      <c r="BC39" t="e">
        <f t="shared" si="0"/>
        <v>#REF!</v>
      </c>
      <c r="BD39" t="e">
        <f t="shared" si="0"/>
        <v>#REF!</v>
      </c>
    </row>
    <row r="40" spans="1:58">
      <c r="A40" s="47">
        <v>1</v>
      </c>
      <c r="B40" s="47" t="e">
        <f t="shared" ref="B40:B69" si="1">B5</f>
        <v>#REF!</v>
      </c>
      <c r="C40" t="s">
        <v>486</v>
      </c>
      <c r="D40" t="s">
        <v>2494</v>
      </c>
      <c r="E40" t="s">
        <v>2491</v>
      </c>
      <c r="F40" t="e">
        <f t="shared" ref="F40:U69" si="2">F5*$B5</f>
        <v>#REF!</v>
      </c>
      <c r="G40" t="e">
        <f t="shared" si="2"/>
        <v>#REF!</v>
      </c>
      <c r="H40" t="e">
        <f t="shared" si="2"/>
        <v>#REF!</v>
      </c>
      <c r="I40" t="e">
        <f t="shared" si="2"/>
        <v>#REF!</v>
      </c>
      <c r="J40" t="e">
        <f t="shared" si="2"/>
        <v>#REF!</v>
      </c>
      <c r="K40" t="e">
        <f t="shared" si="2"/>
        <v>#REF!</v>
      </c>
      <c r="L40" t="e">
        <f t="shared" si="2"/>
        <v>#REF!</v>
      </c>
      <c r="M40" t="e">
        <f t="shared" si="2"/>
        <v>#REF!</v>
      </c>
      <c r="N40" t="e">
        <f t="shared" si="2"/>
        <v>#REF!</v>
      </c>
      <c r="O40" t="e">
        <f t="shared" si="2"/>
        <v>#REF!</v>
      </c>
      <c r="P40" t="e">
        <f t="shared" si="2"/>
        <v>#REF!</v>
      </c>
      <c r="Q40" t="e">
        <f t="shared" si="2"/>
        <v>#REF!</v>
      </c>
      <c r="R40" t="e">
        <f t="shared" si="2"/>
        <v>#REF!</v>
      </c>
      <c r="S40" t="e">
        <f t="shared" si="2"/>
        <v>#REF!</v>
      </c>
      <c r="T40" t="e">
        <f t="shared" si="2"/>
        <v>#REF!</v>
      </c>
      <c r="U40" t="e">
        <f t="shared" si="2"/>
        <v>#REF!</v>
      </c>
      <c r="V40" t="e">
        <f t="shared" si="0"/>
        <v>#REF!</v>
      </c>
      <c r="W40" t="e">
        <f t="shared" si="0"/>
        <v>#REF!</v>
      </c>
      <c r="X40" t="e">
        <f t="shared" si="0"/>
        <v>#REF!</v>
      </c>
      <c r="Y40" t="e">
        <f t="shared" si="0"/>
        <v>#REF!</v>
      </c>
      <c r="Z40" t="e">
        <f t="shared" si="0"/>
        <v>#REF!</v>
      </c>
      <c r="AA40" t="e">
        <f t="shared" si="0"/>
        <v>#REF!</v>
      </c>
      <c r="AB40" t="e">
        <f t="shared" si="0"/>
        <v>#REF!</v>
      </c>
      <c r="AC40" t="e">
        <f t="shared" si="0"/>
        <v>#REF!</v>
      </c>
      <c r="AD40" t="e">
        <f t="shared" si="0"/>
        <v>#REF!</v>
      </c>
      <c r="AE40" t="e">
        <f t="shared" si="0"/>
        <v>#REF!</v>
      </c>
      <c r="AF40" t="e">
        <f t="shared" si="0"/>
        <v>#REF!</v>
      </c>
      <c r="AG40" t="e">
        <f t="shared" si="0"/>
        <v>#REF!</v>
      </c>
      <c r="AH40" t="e">
        <f t="shared" si="0"/>
        <v>#REF!</v>
      </c>
      <c r="AI40" t="e">
        <f t="shared" si="0"/>
        <v>#REF!</v>
      </c>
      <c r="AJ40" t="e">
        <f t="shared" si="0"/>
        <v>#REF!</v>
      </c>
      <c r="AK40" t="e">
        <f t="shared" si="0"/>
        <v>#REF!</v>
      </c>
      <c r="AL40" t="e">
        <f t="shared" si="0"/>
        <v>#REF!</v>
      </c>
      <c r="AM40" t="e">
        <f t="shared" si="0"/>
        <v>#REF!</v>
      </c>
      <c r="AN40" t="e">
        <f t="shared" si="0"/>
        <v>#REF!</v>
      </c>
      <c r="AO40" t="e">
        <f t="shared" si="0"/>
        <v>#REF!</v>
      </c>
      <c r="AP40" t="e">
        <f t="shared" si="0"/>
        <v>#REF!</v>
      </c>
      <c r="AQ40" t="e">
        <f t="shared" si="0"/>
        <v>#REF!</v>
      </c>
      <c r="AR40" t="e">
        <f t="shared" si="0"/>
        <v>#REF!</v>
      </c>
      <c r="AS40" t="e">
        <f t="shared" si="0"/>
        <v>#REF!</v>
      </c>
      <c r="AT40" t="e">
        <f t="shared" si="0"/>
        <v>#REF!</v>
      </c>
      <c r="AU40" t="e">
        <f t="shared" si="0"/>
        <v>#REF!</v>
      </c>
      <c r="AV40" t="e">
        <f t="shared" si="0"/>
        <v>#REF!</v>
      </c>
      <c r="AW40" t="e">
        <f t="shared" si="0"/>
        <v>#REF!</v>
      </c>
      <c r="AX40" t="e">
        <f t="shared" si="0"/>
        <v>#REF!</v>
      </c>
      <c r="AY40" t="e">
        <f t="shared" si="0"/>
        <v>#REF!</v>
      </c>
      <c r="AZ40" t="e">
        <f t="shared" si="0"/>
        <v>#REF!</v>
      </c>
      <c r="BA40" t="e">
        <f t="shared" si="0"/>
        <v>#REF!</v>
      </c>
      <c r="BB40" t="e">
        <f t="shared" si="0"/>
        <v>#REF!</v>
      </c>
      <c r="BC40" t="e">
        <f t="shared" si="0"/>
        <v>#REF!</v>
      </c>
      <c r="BD40" t="e">
        <f t="shared" si="0"/>
        <v>#REF!</v>
      </c>
    </row>
    <row r="41" spans="1:58">
      <c r="A41" s="47">
        <v>1</v>
      </c>
      <c r="B41" s="47" t="e">
        <f t="shared" si="1"/>
        <v>#REF!</v>
      </c>
      <c r="C41" t="s">
        <v>520</v>
      </c>
      <c r="D41" t="s">
        <v>2495</v>
      </c>
      <c r="E41" t="s">
        <v>2496</v>
      </c>
      <c r="F41" t="e">
        <f t="shared" si="2"/>
        <v>#REF!</v>
      </c>
      <c r="G41" t="e">
        <f t="shared" si="0"/>
        <v>#REF!</v>
      </c>
      <c r="H41" t="e">
        <f t="shared" si="0"/>
        <v>#REF!</v>
      </c>
      <c r="I41" t="e">
        <f t="shared" si="0"/>
        <v>#REF!</v>
      </c>
      <c r="J41" t="e">
        <f t="shared" si="0"/>
        <v>#REF!</v>
      </c>
      <c r="K41" t="e">
        <f t="shared" si="0"/>
        <v>#REF!</v>
      </c>
      <c r="L41" t="e">
        <f t="shared" si="0"/>
        <v>#REF!</v>
      </c>
      <c r="M41" t="e">
        <f t="shared" si="0"/>
        <v>#REF!</v>
      </c>
      <c r="N41" t="e">
        <f t="shared" si="0"/>
        <v>#REF!</v>
      </c>
      <c r="O41" t="e">
        <f t="shared" si="0"/>
        <v>#REF!</v>
      </c>
      <c r="P41" t="e">
        <f t="shared" si="0"/>
        <v>#REF!</v>
      </c>
      <c r="Q41" t="e">
        <f t="shared" si="0"/>
        <v>#REF!</v>
      </c>
      <c r="R41" t="e">
        <f t="shared" si="0"/>
        <v>#REF!</v>
      </c>
      <c r="S41" t="e">
        <f t="shared" si="0"/>
        <v>#REF!</v>
      </c>
      <c r="T41" t="e">
        <f t="shared" si="0"/>
        <v>#REF!</v>
      </c>
      <c r="U41" t="e">
        <f t="shared" si="0"/>
        <v>#REF!</v>
      </c>
      <c r="V41" t="e">
        <f t="shared" si="0"/>
        <v>#REF!</v>
      </c>
      <c r="W41" t="e">
        <f t="shared" si="0"/>
        <v>#REF!</v>
      </c>
      <c r="X41" t="e">
        <f t="shared" si="0"/>
        <v>#REF!</v>
      </c>
      <c r="Y41" t="e">
        <f t="shared" si="0"/>
        <v>#REF!</v>
      </c>
      <c r="Z41" t="e">
        <f t="shared" si="0"/>
        <v>#REF!</v>
      </c>
      <c r="AA41" t="e">
        <f t="shared" si="0"/>
        <v>#REF!</v>
      </c>
      <c r="AB41" t="e">
        <f t="shared" si="0"/>
        <v>#REF!</v>
      </c>
      <c r="AC41" t="e">
        <f t="shared" si="0"/>
        <v>#REF!</v>
      </c>
      <c r="AD41" t="e">
        <f t="shared" si="0"/>
        <v>#REF!</v>
      </c>
      <c r="AE41" t="e">
        <f t="shared" si="0"/>
        <v>#REF!</v>
      </c>
      <c r="AF41" t="e">
        <f t="shared" si="0"/>
        <v>#REF!</v>
      </c>
      <c r="AG41" t="e">
        <f t="shared" si="0"/>
        <v>#REF!</v>
      </c>
      <c r="AH41" t="e">
        <f t="shared" si="0"/>
        <v>#REF!</v>
      </c>
      <c r="AI41" t="e">
        <f t="shared" si="0"/>
        <v>#REF!</v>
      </c>
      <c r="AJ41" t="e">
        <f t="shared" si="0"/>
        <v>#REF!</v>
      </c>
      <c r="AK41" t="e">
        <f t="shared" si="0"/>
        <v>#REF!</v>
      </c>
      <c r="AL41" t="e">
        <f t="shared" si="0"/>
        <v>#REF!</v>
      </c>
      <c r="AM41" t="e">
        <f t="shared" si="0"/>
        <v>#REF!</v>
      </c>
      <c r="AN41" t="e">
        <f t="shared" si="0"/>
        <v>#REF!</v>
      </c>
      <c r="AO41" t="e">
        <f t="shared" si="0"/>
        <v>#REF!</v>
      </c>
      <c r="AP41" t="e">
        <f t="shared" si="0"/>
        <v>#REF!</v>
      </c>
      <c r="AQ41" t="e">
        <f t="shared" si="0"/>
        <v>#REF!</v>
      </c>
      <c r="AR41" t="e">
        <f t="shared" si="0"/>
        <v>#REF!</v>
      </c>
      <c r="AS41" t="e">
        <f t="shared" si="0"/>
        <v>#REF!</v>
      </c>
      <c r="AT41" t="e">
        <f t="shared" si="0"/>
        <v>#REF!</v>
      </c>
      <c r="AU41" t="e">
        <f t="shared" si="0"/>
        <v>#REF!</v>
      </c>
      <c r="AV41" t="e">
        <f t="shared" si="0"/>
        <v>#REF!</v>
      </c>
      <c r="AW41" t="e">
        <f t="shared" si="0"/>
        <v>#REF!</v>
      </c>
      <c r="AX41" t="e">
        <f t="shared" si="0"/>
        <v>#REF!</v>
      </c>
      <c r="AY41" t="e">
        <f t="shared" si="0"/>
        <v>#REF!</v>
      </c>
      <c r="AZ41" t="e">
        <f t="shared" si="0"/>
        <v>#REF!</v>
      </c>
      <c r="BA41" t="e">
        <f t="shared" si="0"/>
        <v>#REF!</v>
      </c>
      <c r="BB41" t="e">
        <f t="shared" si="0"/>
        <v>#REF!</v>
      </c>
      <c r="BC41" t="e">
        <f t="shared" si="0"/>
        <v>#REF!</v>
      </c>
      <c r="BD41" t="e">
        <f t="shared" si="0"/>
        <v>#REF!</v>
      </c>
    </row>
    <row r="42" spans="1:58">
      <c r="A42" s="47">
        <v>1</v>
      </c>
      <c r="B42" s="47" t="e">
        <f t="shared" si="1"/>
        <v>#REF!</v>
      </c>
      <c r="C42" t="s">
        <v>554</v>
      </c>
      <c r="D42" t="s">
        <v>2503</v>
      </c>
      <c r="E42" t="s">
        <v>2491</v>
      </c>
      <c r="F42" t="e">
        <f t="shared" si="2"/>
        <v>#REF!</v>
      </c>
      <c r="G42" t="e">
        <f t="shared" si="0"/>
        <v>#REF!</v>
      </c>
      <c r="H42" t="e">
        <f t="shared" si="0"/>
        <v>#REF!</v>
      </c>
      <c r="I42" t="e">
        <f t="shared" si="0"/>
        <v>#REF!</v>
      </c>
      <c r="J42" t="e">
        <f t="shared" si="0"/>
        <v>#REF!</v>
      </c>
      <c r="K42" t="e">
        <f t="shared" si="0"/>
        <v>#REF!</v>
      </c>
      <c r="L42" t="e">
        <f t="shared" si="0"/>
        <v>#REF!</v>
      </c>
      <c r="M42" t="e">
        <f t="shared" si="0"/>
        <v>#REF!</v>
      </c>
      <c r="N42" t="e">
        <f t="shared" si="0"/>
        <v>#REF!</v>
      </c>
      <c r="O42" t="e">
        <f>O7*$B7</f>
        <v>#REF!</v>
      </c>
      <c r="P42" t="e">
        <f t="shared" si="0"/>
        <v>#REF!</v>
      </c>
      <c r="Q42" t="e">
        <f t="shared" si="0"/>
        <v>#REF!</v>
      </c>
      <c r="R42" t="e">
        <f t="shared" si="0"/>
        <v>#REF!</v>
      </c>
      <c r="S42" t="e">
        <f t="shared" si="0"/>
        <v>#REF!</v>
      </c>
      <c r="T42" t="e">
        <f t="shared" si="0"/>
        <v>#REF!</v>
      </c>
      <c r="U42" t="e">
        <f t="shared" si="0"/>
        <v>#REF!</v>
      </c>
      <c r="V42" t="e">
        <f t="shared" si="0"/>
        <v>#REF!</v>
      </c>
      <c r="W42" t="e">
        <f t="shared" si="0"/>
        <v>#REF!</v>
      </c>
      <c r="X42" t="e">
        <f t="shared" si="0"/>
        <v>#REF!</v>
      </c>
      <c r="Y42" t="e">
        <f t="shared" si="0"/>
        <v>#REF!</v>
      </c>
      <c r="Z42" t="e">
        <f t="shared" si="0"/>
        <v>#REF!</v>
      </c>
      <c r="AA42" t="e">
        <f>AA7*$B7</f>
        <v>#REF!</v>
      </c>
      <c r="AB42" t="e">
        <f t="shared" si="0"/>
        <v>#REF!</v>
      </c>
      <c r="AC42" t="e">
        <f t="shared" si="0"/>
        <v>#REF!</v>
      </c>
      <c r="AD42" t="e">
        <f t="shared" si="0"/>
        <v>#REF!</v>
      </c>
      <c r="AE42" t="e">
        <f t="shared" si="0"/>
        <v>#REF!</v>
      </c>
      <c r="AF42" t="e">
        <f t="shared" si="0"/>
        <v>#REF!</v>
      </c>
      <c r="AG42" t="e">
        <f t="shared" si="0"/>
        <v>#REF!</v>
      </c>
      <c r="AH42" t="e">
        <f t="shared" si="0"/>
        <v>#REF!</v>
      </c>
      <c r="AI42" t="e">
        <f t="shared" si="0"/>
        <v>#REF!</v>
      </c>
      <c r="AJ42" t="e">
        <f t="shared" si="0"/>
        <v>#REF!</v>
      </c>
      <c r="AK42" t="e">
        <f t="shared" si="0"/>
        <v>#REF!</v>
      </c>
      <c r="AL42" t="e">
        <f t="shared" si="0"/>
        <v>#REF!</v>
      </c>
      <c r="AM42" t="e">
        <f t="shared" si="0"/>
        <v>#REF!</v>
      </c>
      <c r="AN42" t="e">
        <f t="shared" si="0"/>
        <v>#REF!</v>
      </c>
      <c r="AO42" t="e">
        <f t="shared" si="0"/>
        <v>#REF!</v>
      </c>
      <c r="AP42" t="e">
        <f t="shared" si="0"/>
        <v>#REF!</v>
      </c>
      <c r="AQ42" t="e">
        <f t="shared" si="0"/>
        <v>#REF!</v>
      </c>
      <c r="AR42" t="e">
        <f t="shared" si="0"/>
        <v>#REF!</v>
      </c>
      <c r="AS42" t="e">
        <f t="shared" si="0"/>
        <v>#REF!</v>
      </c>
      <c r="AT42" t="e">
        <f t="shared" si="0"/>
        <v>#REF!</v>
      </c>
      <c r="AU42" t="e">
        <f t="shared" si="0"/>
        <v>#REF!</v>
      </c>
      <c r="AV42" t="e">
        <f t="shared" si="0"/>
        <v>#REF!</v>
      </c>
      <c r="AW42" t="e">
        <f t="shared" si="0"/>
        <v>#REF!</v>
      </c>
      <c r="AX42" t="e">
        <f t="shared" si="0"/>
        <v>#REF!</v>
      </c>
      <c r="AY42" t="e">
        <f t="shared" si="0"/>
        <v>#REF!</v>
      </c>
      <c r="AZ42" t="e">
        <f t="shared" si="0"/>
        <v>#REF!</v>
      </c>
      <c r="BA42" t="e">
        <f t="shared" si="0"/>
        <v>#REF!</v>
      </c>
      <c r="BB42" t="e">
        <f t="shared" si="0"/>
        <v>#REF!</v>
      </c>
      <c r="BC42" t="e">
        <f t="shared" si="0"/>
        <v>#REF!</v>
      </c>
      <c r="BD42" t="e">
        <f t="shared" si="0"/>
        <v>#REF!</v>
      </c>
    </row>
    <row r="43" spans="1:58">
      <c r="A43" s="47">
        <v>1</v>
      </c>
      <c r="B43" s="47" t="e">
        <f t="shared" si="1"/>
        <v>#REF!</v>
      </c>
      <c r="C43" t="s">
        <v>560</v>
      </c>
      <c r="D43" t="s">
        <v>2503</v>
      </c>
      <c r="E43" t="s">
        <v>2491</v>
      </c>
      <c r="F43" t="e">
        <f t="shared" si="2"/>
        <v>#REF!</v>
      </c>
      <c r="G43" t="e">
        <f t="shared" si="0"/>
        <v>#REF!</v>
      </c>
      <c r="H43" t="e">
        <f t="shared" si="0"/>
        <v>#REF!</v>
      </c>
      <c r="I43" t="e">
        <f t="shared" si="0"/>
        <v>#REF!</v>
      </c>
      <c r="J43" t="e">
        <f t="shared" si="0"/>
        <v>#REF!</v>
      </c>
      <c r="K43" t="e">
        <f t="shared" si="0"/>
        <v>#REF!</v>
      </c>
      <c r="L43" t="e">
        <f t="shared" si="0"/>
        <v>#REF!</v>
      </c>
      <c r="M43" t="e">
        <f t="shared" si="0"/>
        <v>#REF!</v>
      </c>
      <c r="N43" t="e">
        <f t="shared" si="0"/>
        <v>#REF!</v>
      </c>
      <c r="O43" t="e">
        <f t="shared" si="0"/>
        <v>#REF!</v>
      </c>
      <c r="P43" t="e">
        <f t="shared" si="0"/>
        <v>#REF!</v>
      </c>
      <c r="Q43" t="e">
        <f t="shared" si="0"/>
        <v>#REF!</v>
      </c>
      <c r="R43" t="e">
        <f t="shared" si="0"/>
        <v>#REF!</v>
      </c>
      <c r="S43" t="e">
        <f t="shared" si="0"/>
        <v>#REF!</v>
      </c>
      <c r="T43" t="e">
        <f t="shared" si="0"/>
        <v>#REF!</v>
      </c>
      <c r="U43" t="e">
        <f t="shared" si="0"/>
        <v>#REF!</v>
      </c>
      <c r="V43" t="e">
        <f t="shared" si="0"/>
        <v>#REF!</v>
      </c>
      <c r="W43" t="e">
        <f t="shared" si="0"/>
        <v>#REF!</v>
      </c>
      <c r="X43" t="e">
        <f t="shared" si="0"/>
        <v>#REF!</v>
      </c>
      <c r="Y43" t="e">
        <f t="shared" si="0"/>
        <v>#REF!</v>
      </c>
      <c r="Z43" t="e">
        <f t="shared" si="0"/>
        <v>#REF!</v>
      </c>
      <c r="AA43" t="e">
        <f t="shared" si="0"/>
        <v>#REF!</v>
      </c>
      <c r="AB43" t="e">
        <f t="shared" si="0"/>
        <v>#REF!</v>
      </c>
      <c r="AC43" t="e">
        <f t="shared" si="0"/>
        <v>#REF!</v>
      </c>
      <c r="AD43" t="e">
        <f t="shared" si="0"/>
        <v>#REF!</v>
      </c>
      <c r="AE43" t="e">
        <f t="shared" si="0"/>
        <v>#REF!</v>
      </c>
      <c r="AF43" t="e">
        <f t="shared" si="0"/>
        <v>#REF!</v>
      </c>
      <c r="AG43" t="e">
        <f t="shared" si="0"/>
        <v>#REF!</v>
      </c>
      <c r="AH43" t="e">
        <f t="shared" si="0"/>
        <v>#REF!</v>
      </c>
      <c r="AI43" t="e">
        <f t="shared" si="0"/>
        <v>#REF!</v>
      </c>
      <c r="AJ43" t="e">
        <f t="shared" si="0"/>
        <v>#REF!</v>
      </c>
      <c r="AK43" t="e">
        <f t="shared" si="0"/>
        <v>#REF!</v>
      </c>
      <c r="AL43" t="e">
        <f t="shared" si="0"/>
        <v>#REF!</v>
      </c>
      <c r="AM43" t="e">
        <f t="shared" si="0"/>
        <v>#REF!</v>
      </c>
      <c r="AN43" t="e">
        <f t="shared" si="0"/>
        <v>#REF!</v>
      </c>
      <c r="AO43" t="e">
        <f t="shared" si="0"/>
        <v>#REF!</v>
      </c>
      <c r="AP43" t="e">
        <f t="shared" si="0"/>
        <v>#REF!</v>
      </c>
      <c r="AQ43" t="e">
        <f t="shared" si="0"/>
        <v>#REF!</v>
      </c>
      <c r="AR43" t="e">
        <f t="shared" si="0"/>
        <v>#REF!</v>
      </c>
      <c r="AS43" t="e">
        <f t="shared" si="0"/>
        <v>#REF!</v>
      </c>
      <c r="AT43" t="e">
        <f t="shared" si="0"/>
        <v>#REF!</v>
      </c>
      <c r="AU43" t="e">
        <f t="shared" si="0"/>
        <v>#REF!</v>
      </c>
      <c r="AV43" t="e">
        <f t="shared" si="0"/>
        <v>#REF!</v>
      </c>
      <c r="AW43" t="e">
        <f t="shared" si="0"/>
        <v>#REF!</v>
      </c>
      <c r="AX43" t="e">
        <f t="shared" si="0"/>
        <v>#REF!</v>
      </c>
      <c r="AY43" t="e">
        <f t="shared" si="0"/>
        <v>#REF!</v>
      </c>
      <c r="AZ43" t="e">
        <f t="shared" si="0"/>
        <v>#REF!</v>
      </c>
      <c r="BA43" t="e">
        <f t="shared" si="0"/>
        <v>#REF!</v>
      </c>
      <c r="BB43" t="e">
        <f t="shared" si="0"/>
        <v>#REF!</v>
      </c>
      <c r="BC43" t="e">
        <f t="shared" si="0"/>
        <v>#REF!</v>
      </c>
      <c r="BD43" t="e">
        <f t="shared" si="0"/>
        <v>#REF!</v>
      </c>
    </row>
    <row r="44" spans="1:58">
      <c r="A44" s="47">
        <v>1</v>
      </c>
      <c r="B44" s="47" t="e">
        <f t="shared" si="1"/>
        <v>#REF!</v>
      </c>
      <c r="C44" t="s">
        <v>563</v>
      </c>
      <c r="D44" t="s">
        <v>2503</v>
      </c>
      <c r="E44" t="s">
        <v>2491</v>
      </c>
      <c r="F44" t="e">
        <f t="shared" si="2"/>
        <v>#REF!</v>
      </c>
      <c r="G44" t="e">
        <f t="shared" si="0"/>
        <v>#REF!</v>
      </c>
      <c r="H44" t="e">
        <f t="shared" si="0"/>
        <v>#REF!</v>
      </c>
      <c r="I44" t="e">
        <f t="shared" si="0"/>
        <v>#REF!</v>
      </c>
      <c r="J44" t="e">
        <f t="shared" si="0"/>
        <v>#REF!</v>
      </c>
      <c r="K44" t="e">
        <f t="shared" si="0"/>
        <v>#REF!</v>
      </c>
      <c r="L44" t="e">
        <f t="shared" si="0"/>
        <v>#REF!</v>
      </c>
      <c r="M44" t="e">
        <f t="shared" si="0"/>
        <v>#REF!</v>
      </c>
      <c r="N44" t="e">
        <f t="shared" si="0"/>
        <v>#REF!</v>
      </c>
      <c r="O44" t="e">
        <f t="shared" si="0"/>
        <v>#REF!</v>
      </c>
      <c r="P44" t="e">
        <f t="shared" si="0"/>
        <v>#REF!</v>
      </c>
      <c r="Q44" t="e">
        <f t="shared" ref="G44:BD49" si="3">Q9*$B9</f>
        <v>#REF!</v>
      </c>
      <c r="R44" t="e">
        <f t="shared" si="3"/>
        <v>#REF!</v>
      </c>
      <c r="S44" t="e">
        <f t="shared" si="3"/>
        <v>#REF!</v>
      </c>
      <c r="T44" t="e">
        <f t="shared" si="3"/>
        <v>#REF!</v>
      </c>
      <c r="U44" t="e">
        <f t="shared" si="3"/>
        <v>#REF!</v>
      </c>
      <c r="V44" t="e">
        <f t="shared" si="3"/>
        <v>#REF!</v>
      </c>
      <c r="W44" t="e">
        <f t="shared" si="3"/>
        <v>#REF!</v>
      </c>
      <c r="X44" t="e">
        <f t="shared" si="3"/>
        <v>#REF!</v>
      </c>
      <c r="Y44" t="e">
        <f t="shared" si="3"/>
        <v>#REF!</v>
      </c>
      <c r="Z44" t="e">
        <f t="shared" si="3"/>
        <v>#REF!</v>
      </c>
      <c r="AA44" t="e">
        <f t="shared" si="3"/>
        <v>#REF!</v>
      </c>
      <c r="AB44" t="e">
        <f t="shared" si="3"/>
        <v>#REF!</v>
      </c>
      <c r="AC44" t="e">
        <f t="shared" si="3"/>
        <v>#REF!</v>
      </c>
      <c r="AD44" t="e">
        <f t="shared" si="3"/>
        <v>#REF!</v>
      </c>
      <c r="AE44" t="e">
        <f t="shared" si="3"/>
        <v>#REF!</v>
      </c>
      <c r="AF44" t="e">
        <f t="shared" si="3"/>
        <v>#REF!</v>
      </c>
      <c r="AG44" t="e">
        <f t="shared" si="3"/>
        <v>#REF!</v>
      </c>
      <c r="AH44" t="e">
        <f t="shared" si="3"/>
        <v>#REF!</v>
      </c>
      <c r="AI44" t="e">
        <f t="shared" si="3"/>
        <v>#REF!</v>
      </c>
      <c r="AJ44" t="e">
        <f t="shared" si="3"/>
        <v>#REF!</v>
      </c>
      <c r="AK44" t="e">
        <f t="shared" si="3"/>
        <v>#REF!</v>
      </c>
      <c r="AL44" t="e">
        <f t="shared" si="3"/>
        <v>#REF!</v>
      </c>
      <c r="AM44" t="e">
        <f t="shared" si="3"/>
        <v>#REF!</v>
      </c>
      <c r="AN44" t="e">
        <f t="shared" si="3"/>
        <v>#REF!</v>
      </c>
      <c r="AO44" t="e">
        <f t="shared" si="3"/>
        <v>#REF!</v>
      </c>
      <c r="AP44" t="e">
        <f t="shared" si="3"/>
        <v>#REF!</v>
      </c>
      <c r="AQ44" t="e">
        <f t="shared" si="3"/>
        <v>#REF!</v>
      </c>
      <c r="AR44" t="e">
        <f t="shared" si="3"/>
        <v>#REF!</v>
      </c>
      <c r="AS44" t="e">
        <f t="shared" si="3"/>
        <v>#REF!</v>
      </c>
      <c r="AT44" t="e">
        <f t="shared" si="3"/>
        <v>#REF!</v>
      </c>
      <c r="AU44" t="e">
        <f t="shared" si="3"/>
        <v>#REF!</v>
      </c>
      <c r="AV44" t="e">
        <f t="shared" si="3"/>
        <v>#REF!</v>
      </c>
      <c r="AW44" t="e">
        <f t="shared" si="3"/>
        <v>#REF!</v>
      </c>
      <c r="AX44" t="e">
        <f t="shared" si="3"/>
        <v>#REF!</v>
      </c>
      <c r="AY44" t="e">
        <f t="shared" si="3"/>
        <v>#REF!</v>
      </c>
      <c r="AZ44" t="e">
        <f t="shared" si="3"/>
        <v>#REF!</v>
      </c>
      <c r="BA44" t="e">
        <f t="shared" si="3"/>
        <v>#REF!</v>
      </c>
      <c r="BB44" t="e">
        <f t="shared" si="3"/>
        <v>#REF!</v>
      </c>
      <c r="BC44" t="e">
        <f t="shared" si="3"/>
        <v>#REF!</v>
      </c>
      <c r="BD44" t="e">
        <f t="shared" si="3"/>
        <v>#REF!</v>
      </c>
    </row>
    <row r="45" spans="1:58">
      <c r="A45" s="47">
        <v>1</v>
      </c>
      <c r="B45" s="47" t="e">
        <f t="shared" si="1"/>
        <v>#REF!</v>
      </c>
      <c r="C45" t="s">
        <v>663</v>
      </c>
      <c r="D45" t="s">
        <v>2503</v>
      </c>
      <c r="E45" t="s">
        <v>2491</v>
      </c>
      <c r="F45" t="e">
        <f t="shared" si="2"/>
        <v>#REF!</v>
      </c>
      <c r="G45" t="e">
        <f t="shared" si="3"/>
        <v>#REF!</v>
      </c>
      <c r="H45" t="e">
        <f t="shared" si="3"/>
        <v>#REF!</v>
      </c>
      <c r="I45" t="e">
        <f t="shared" si="3"/>
        <v>#REF!</v>
      </c>
      <c r="J45" t="e">
        <f t="shared" si="3"/>
        <v>#REF!</v>
      </c>
      <c r="K45" t="e">
        <f t="shared" si="3"/>
        <v>#REF!</v>
      </c>
      <c r="L45" t="e">
        <f t="shared" si="3"/>
        <v>#REF!</v>
      </c>
      <c r="M45" t="e">
        <f t="shared" si="3"/>
        <v>#REF!</v>
      </c>
      <c r="N45" t="e">
        <f t="shared" si="3"/>
        <v>#REF!</v>
      </c>
      <c r="O45" t="e">
        <f t="shared" si="3"/>
        <v>#REF!</v>
      </c>
      <c r="P45" t="e">
        <f t="shared" si="3"/>
        <v>#REF!</v>
      </c>
      <c r="Q45" t="e">
        <f t="shared" si="3"/>
        <v>#REF!</v>
      </c>
      <c r="R45" t="e">
        <f t="shared" si="3"/>
        <v>#REF!</v>
      </c>
      <c r="S45" t="e">
        <f t="shared" si="3"/>
        <v>#REF!</v>
      </c>
      <c r="T45" t="e">
        <f t="shared" si="3"/>
        <v>#REF!</v>
      </c>
      <c r="U45" t="e">
        <f t="shared" si="3"/>
        <v>#REF!</v>
      </c>
      <c r="V45" t="e">
        <f t="shared" si="3"/>
        <v>#REF!</v>
      </c>
      <c r="W45" t="e">
        <f t="shared" si="3"/>
        <v>#REF!</v>
      </c>
      <c r="X45" t="e">
        <f t="shared" si="3"/>
        <v>#REF!</v>
      </c>
      <c r="Y45" t="e">
        <f t="shared" si="3"/>
        <v>#REF!</v>
      </c>
      <c r="Z45" t="e">
        <f t="shared" si="3"/>
        <v>#REF!</v>
      </c>
      <c r="AA45" t="e">
        <f t="shared" si="3"/>
        <v>#REF!</v>
      </c>
      <c r="AB45" t="e">
        <f t="shared" si="3"/>
        <v>#REF!</v>
      </c>
      <c r="AC45" t="e">
        <f t="shared" si="3"/>
        <v>#REF!</v>
      </c>
      <c r="AD45" t="e">
        <f t="shared" si="3"/>
        <v>#REF!</v>
      </c>
      <c r="AE45" t="e">
        <f t="shared" si="3"/>
        <v>#REF!</v>
      </c>
      <c r="AF45" t="e">
        <f t="shared" si="3"/>
        <v>#REF!</v>
      </c>
      <c r="AG45" t="e">
        <f t="shared" si="3"/>
        <v>#REF!</v>
      </c>
      <c r="AH45" t="e">
        <f t="shared" si="3"/>
        <v>#REF!</v>
      </c>
      <c r="AI45" t="e">
        <f t="shared" si="3"/>
        <v>#REF!</v>
      </c>
      <c r="AJ45" t="e">
        <f t="shared" si="3"/>
        <v>#REF!</v>
      </c>
      <c r="AK45" t="e">
        <f t="shared" si="3"/>
        <v>#REF!</v>
      </c>
      <c r="AL45" t="e">
        <f t="shared" si="3"/>
        <v>#REF!</v>
      </c>
      <c r="AM45" t="e">
        <f t="shared" si="3"/>
        <v>#REF!</v>
      </c>
      <c r="AN45" t="e">
        <f t="shared" si="3"/>
        <v>#REF!</v>
      </c>
      <c r="AO45" t="e">
        <f t="shared" si="3"/>
        <v>#REF!</v>
      </c>
      <c r="AP45" t="e">
        <f t="shared" si="3"/>
        <v>#REF!</v>
      </c>
      <c r="AQ45" t="e">
        <f t="shared" si="3"/>
        <v>#REF!</v>
      </c>
      <c r="AR45" t="e">
        <f t="shared" si="3"/>
        <v>#REF!</v>
      </c>
      <c r="AS45" t="e">
        <f t="shared" si="3"/>
        <v>#REF!</v>
      </c>
      <c r="AT45" t="e">
        <f t="shared" si="3"/>
        <v>#REF!</v>
      </c>
      <c r="AU45" t="e">
        <f t="shared" si="3"/>
        <v>#REF!</v>
      </c>
      <c r="AV45" t="e">
        <f t="shared" si="3"/>
        <v>#REF!</v>
      </c>
      <c r="AW45" t="e">
        <f t="shared" si="3"/>
        <v>#REF!</v>
      </c>
      <c r="AX45" t="e">
        <f t="shared" si="3"/>
        <v>#REF!</v>
      </c>
      <c r="AY45" t="e">
        <f t="shared" si="3"/>
        <v>#REF!</v>
      </c>
      <c r="AZ45" t="e">
        <f t="shared" si="3"/>
        <v>#REF!</v>
      </c>
      <c r="BA45" t="e">
        <f t="shared" si="3"/>
        <v>#REF!</v>
      </c>
      <c r="BB45" t="e">
        <f t="shared" si="3"/>
        <v>#REF!</v>
      </c>
      <c r="BC45" t="e">
        <f t="shared" si="3"/>
        <v>#REF!</v>
      </c>
      <c r="BD45" t="e">
        <f t="shared" si="3"/>
        <v>#REF!</v>
      </c>
    </row>
    <row r="46" spans="1:58">
      <c r="A46" s="47">
        <v>1</v>
      </c>
      <c r="B46" s="47" t="e">
        <f t="shared" si="1"/>
        <v>#REF!</v>
      </c>
      <c r="C46" t="s">
        <v>669</v>
      </c>
      <c r="D46" t="s">
        <v>2513</v>
      </c>
      <c r="E46" t="s">
        <v>2491</v>
      </c>
      <c r="F46" t="e">
        <f t="shared" si="2"/>
        <v>#REF!</v>
      </c>
      <c r="G46" t="e">
        <f t="shared" si="3"/>
        <v>#REF!</v>
      </c>
      <c r="H46" t="e">
        <f t="shared" si="3"/>
        <v>#REF!</v>
      </c>
      <c r="I46" t="e">
        <f t="shared" si="3"/>
        <v>#REF!</v>
      </c>
      <c r="J46" t="e">
        <f t="shared" si="3"/>
        <v>#REF!</v>
      </c>
      <c r="K46" t="e">
        <f t="shared" si="3"/>
        <v>#REF!</v>
      </c>
      <c r="L46" t="e">
        <f t="shared" si="3"/>
        <v>#REF!</v>
      </c>
      <c r="M46" t="e">
        <f t="shared" si="3"/>
        <v>#REF!</v>
      </c>
      <c r="N46" t="e">
        <f t="shared" si="3"/>
        <v>#REF!</v>
      </c>
      <c r="O46" t="e">
        <f t="shared" si="3"/>
        <v>#REF!</v>
      </c>
      <c r="P46" t="e">
        <f t="shared" si="3"/>
        <v>#REF!</v>
      </c>
      <c r="Q46" t="e">
        <f t="shared" si="3"/>
        <v>#REF!</v>
      </c>
      <c r="R46" t="e">
        <f t="shared" si="3"/>
        <v>#REF!</v>
      </c>
      <c r="S46" t="e">
        <f t="shared" si="3"/>
        <v>#REF!</v>
      </c>
      <c r="T46" t="e">
        <f t="shared" si="3"/>
        <v>#REF!</v>
      </c>
      <c r="U46" t="e">
        <f t="shared" si="3"/>
        <v>#REF!</v>
      </c>
      <c r="V46" t="e">
        <f t="shared" si="3"/>
        <v>#REF!</v>
      </c>
      <c r="W46" t="e">
        <f t="shared" si="3"/>
        <v>#REF!</v>
      </c>
      <c r="X46" t="e">
        <f t="shared" si="3"/>
        <v>#REF!</v>
      </c>
      <c r="Y46" t="e">
        <f t="shared" si="3"/>
        <v>#REF!</v>
      </c>
      <c r="Z46" t="e">
        <f t="shared" si="3"/>
        <v>#REF!</v>
      </c>
      <c r="AA46" t="e">
        <f t="shared" si="3"/>
        <v>#REF!</v>
      </c>
      <c r="AB46" t="e">
        <f t="shared" si="3"/>
        <v>#REF!</v>
      </c>
      <c r="AC46" t="e">
        <f t="shared" si="3"/>
        <v>#REF!</v>
      </c>
      <c r="AD46" t="e">
        <f t="shared" si="3"/>
        <v>#REF!</v>
      </c>
      <c r="AE46" t="e">
        <f t="shared" si="3"/>
        <v>#REF!</v>
      </c>
      <c r="AF46" t="e">
        <f t="shared" si="3"/>
        <v>#REF!</v>
      </c>
      <c r="AG46" t="e">
        <f t="shared" si="3"/>
        <v>#REF!</v>
      </c>
      <c r="AH46" t="e">
        <f t="shared" si="3"/>
        <v>#REF!</v>
      </c>
      <c r="AI46" t="e">
        <f t="shared" si="3"/>
        <v>#REF!</v>
      </c>
      <c r="AJ46" t="e">
        <f t="shared" si="3"/>
        <v>#REF!</v>
      </c>
      <c r="AK46" t="e">
        <f t="shared" si="3"/>
        <v>#REF!</v>
      </c>
      <c r="AL46" t="e">
        <f t="shared" si="3"/>
        <v>#REF!</v>
      </c>
      <c r="AM46" t="e">
        <f t="shared" si="3"/>
        <v>#REF!</v>
      </c>
      <c r="AN46" t="e">
        <f t="shared" si="3"/>
        <v>#REF!</v>
      </c>
      <c r="AO46" t="e">
        <f t="shared" si="3"/>
        <v>#REF!</v>
      </c>
      <c r="AP46" t="e">
        <f t="shared" si="3"/>
        <v>#REF!</v>
      </c>
      <c r="AQ46" t="e">
        <f t="shared" si="3"/>
        <v>#REF!</v>
      </c>
      <c r="AR46" t="e">
        <f t="shared" si="3"/>
        <v>#REF!</v>
      </c>
      <c r="AS46" t="e">
        <f t="shared" si="3"/>
        <v>#REF!</v>
      </c>
      <c r="AT46" t="e">
        <f t="shared" si="3"/>
        <v>#REF!</v>
      </c>
      <c r="AU46" t="e">
        <f t="shared" si="3"/>
        <v>#REF!</v>
      </c>
      <c r="AV46" t="e">
        <f t="shared" si="3"/>
        <v>#REF!</v>
      </c>
      <c r="AW46" t="e">
        <f t="shared" si="3"/>
        <v>#REF!</v>
      </c>
      <c r="AX46" t="e">
        <f t="shared" si="3"/>
        <v>#REF!</v>
      </c>
      <c r="AY46" t="e">
        <f t="shared" si="3"/>
        <v>#REF!</v>
      </c>
      <c r="AZ46" t="e">
        <f t="shared" si="3"/>
        <v>#REF!</v>
      </c>
      <c r="BA46" t="e">
        <f t="shared" si="3"/>
        <v>#REF!</v>
      </c>
      <c r="BB46" t="e">
        <f t="shared" si="3"/>
        <v>#REF!</v>
      </c>
      <c r="BC46" t="e">
        <f t="shared" si="3"/>
        <v>#REF!</v>
      </c>
      <c r="BD46" t="e">
        <f t="shared" si="3"/>
        <v>#REF!</v>
      </c>
    </row>
    <row r="47" spans="1:58">
      <c r="A47" s="47">
        <v>1</v>
      </c>
      <c r="B47" s="47" t="e">
        <f t="shared" si="1"/>
        <v>#REF!</v>
      </c>
      <c r="C47" t="s">
        <v>707</v>
      </c>
      <c r="D47" t="s">
        <v>2514</v>
      </c>
      <c r="E47" t="s">
        <v>2491</v>
      </c>
      <c r="F47" t="e">
        <f t="shared" si="2"/>
        <v>#REF!</v>
      </c>
      <c r="G47" t="e">
        <f t="shared" si="3"/>
        <v>#REF!</v>
      </c>
      <c r="H47" t="e">
        <f t="shared" si="3"/>
        <v>#REF!</v>
      </c>
      <c r="I47" t="e">
        <f t="shared" si="3"/>
        <v>#REF!</v>
      </c>
      <c r="J47" t="e">
        <f t="shared" si="3"/>
        <v>#REF!</v>
      </c>
      <c r="K47" t="e">
        <f t="shared" si="3"/>
        <v>#REF!</v>
      </c>
      <c r="L47" t="e">
        <f t="shared" si="3"/>
        <v>#REF!</v>
      </c>
      <c r="M47" t="e">
        <f t="shared" si="3"/>
        <v>#REF!</v>
      </c>
      <c r="N47" t="e">
        <f t="shared" si="3"/>
        <v>#REF!</v>
      </c>
      <c r="O47" t="e">
        <f t="shared" si="3"/>
        <v>#REF!</v>
      </c>
      <c r="P47" t="e">
        <f t="shared" si="3"/>
        <v>#REF!</v>
      </c>
      <c r="Q47" t="e">
        <f t="shared" si="3"/>
        <v>#REF!</v>
      </c>
      <c r="R47" t="e">
        <f t="shared" si="3"/>
        <v>#REF!</v>
      </c>
      <c r="S47" t="e">
        <f t="shared" si="3"/>
        <v>#REF!</v>
      </c>
      <c r="T47" t="e">
        <f t="shared" si="3"/>
        <v>#REF!</v>
      </c>
      <c r="U47" t="e">
        <f t="shared" si="3"/>
        <v>#REF!</v>
      </c>
      <c r="V47" t="e">
        <f t="shared" si="3"/>
        <v>#REF!</v>
      </c>
      <c r="W47" t="e">
        <f t="shared" si="3"/>
        <v>#REF!</v>
      </c>
      <c r="X47" t="e">
        <f t="shared" si="3"/>
        <v>#REF!</v>
      </c>
      <c r="Y47" t="e">
        <f t="shared" si="3"/>
        <v>#REF!</v>
      </c>
      <c r="Z47" t="e">
        <f t="shared" si="3"/>
        <v>#REF!</v>
      </c>
      <c r="AA47" t="e">
        <f t="shared" si="3"/>
        <v>#REF!</v>
      </c>
      <c r="AB47" t="e">
        <f t="shared" si="3"/>
        <v>#REF!</v>
      </c>
      <c r="AC47" t="e">
        <f t="shared" si="3"/>
        <v>#REF!</v>
      </c>
      <c r="AD47" t="e">
        <f t="shared" si="3"/>
        <v>#REF!</v>
      </c>
      <c r="AE47" t="e">
        <f t="shared" si="3"/>
        <v>#REF!</v>
      </c>
      <c r="AF47" t="e">
        <f t="shared" si="3"/>
        <v>#REF!</v>
      </c>
      <c r="AG47" t="e">
        <f t="shared" si="3"/>
        <v>#REF!</v>
      </c>
      <c r="AH47" t="e">
        <f t="shared" si="3"/>
        <v>#REF!</v>
      </c>
      <c r="AI47" t="e">
        <f t="shared" si="3"/>
        <v>#REF!</v>
      </c>
      <c r="AJ47" t="e">
        <f t="shared" si="3"/>
        <v>#REF!</v>
      </c>
      <c r="AK47" t="e">
        <f t="shared" si="3"/>
        <v>#REF!</v>
      </c>
      <c r="AL47" t="e">
        <f t="shared" si="3"/>
        <v>#REF!</v>
      </c>
      <c r="AM47" t="e">
        <f t="shared" si="3"/>
        <v>#REF!</v>
      </c>
      <c r="AN47" t="e">
        <f t="shared" si="3"/>
        <v>#REF!</v>
      </c>
      <c r="AO47" t="e">
        <f t="shared" si="3"/>
        <v>#REF!</v>
      </c>
      <c r="AP47" t="e">
        <f t="shared" si="3"/>
        <v>#REF!</v>
      </c>
      <c r="AQ47" t="e">
        <f t="shared" si="3"/>
        <v>#REF!</v>
      </c>
      <c r="AR47" t="e">
        <f t="shared" si="3"/>
        <v>#REF!</v>
      </c>
      <c r="AS47" t="e">
        <f t="shared" si="3"/>
        <v>#REF!</v>
      </c>
      <c r="AT47" t="e">
        <f t="shared" si="3"/>
        <v>#REF!</v>
      </c>
      <c r="AU47" t="e">
        <f t="shared" si="3"/>
        <v>#REF!</v>
      </c>
      <c r="AV47" t="e">
        <f t="shared" si="3"/>
        <v>#REF!</v>
      </c>
      <c r="AW47" t="e">
        <f t="shared" si="3"/>
        <v>#REF!</v>
      </c>
      <c r="AX47" t="e">
        <f t="shared" si="3"/>
        <v>#REF!</v>
      </c>
      <c r="AY47" t="e">
        <f t="shared" si="3"/>
        <v>#REF!</v>
      </c>
      <c r="AZ47" t="e">
        <f t="shared" si="3"/>
        <v>#REF!</v>
      </c>
      <c r="BA47" t="e">
        <f t="shared" si="3"/>
        <v>#REF!</v>
      </c>
      <c r="BB47" t="e">
        <f t="shared" si="3"/>
        <v>#REF!</v>
      </c>
      <c r="BC47" t="e">
        <f t="shared" si="3"/>
        <v>#REF!</v>
      </c>
      <c r="BD47" t="e">
        <f t="shared" si="3"/>
        <v>#REF!</v>
      </c>
    </row>
    <row r="48" spans="1:58">
      <c r="A48" s="47">
        <v>1</v>
      </c>
      <c r="B48" s="47" t="e">
        <f t="shared" si="1"/>
        <v>#REF!</v>
      </c>
      <c r="C48" t="s">
        <v>865</v>
      </c>
      <c r="D48" t="s">
        <v>2518</v>
      </c>
      <c r="E48" t="s">
        <v>2491</v>
      </c>
      <c r="F48" t="e">
        <f t="shared" si="2"/>
        <v>#REF!</v>
      </c>
      <c r="G48" t="e">
        <f t="shared" si="3"/>
        <v>#REF!</v>
      </c>
      <c r="H48" t="e">
        <f t="shared" si="3"/>
        <v>#REF!</v>
      </c>
      <c r="I48" t="e">
        <f t="shared" si="3"/>
        <v>#REF!</v>
      </c>
      <c r="J48" t="e">
        <f t="shared" si="3"/>
        <v>#REF!</v>
      </c>
      <c r="K48" t="e">
        <f t="shared" si="3"/>
        <v>#REF!</v>
      </c>
      <c r="L48" t="e">
        <f t="shared" si="3"/>
        <v>#REF!</v>
      </c>
      <c r="M48" t="e">
        <f t="shared" si="3"/>
        <v>#REF!</v>
      </c>
      <c r="N48" t="e">
        <f t="shared" si="3"/>
        <v>#REF!</v>
      </c>
      <c r="O48" t="e">
        <f t="shared" si="3"/>
        <v>#REF!</v>
      </c>
      <c r="P48" t="e">
        <f t="shared" si="3"/>
        <v>#REF!</v>
      </c>
      <c r="Q48" t="e">
        <f t="shared" si="3"/>
        <v>#REF!</v>
      </c>
      <c r="R48" t="e">
        <f t="shared" si="3"/>
        <v>#REF!</v>
      </c>
      <c r="S48" t="e">
        <f t="shared" si="3"/>
        <v>#REF!</v>
      </c>
      <c r="T48" t="e">
        <f t="shared" si="3"/>
        <v>#REF!</v>
      </c>
      <c r="U48" t="e">
        <f t="shared" si="3"/>
        <v>#REF!</v>
      </c>
      <c r="V48" t="e">
        <f t="shared" si="3"/>
        <v>#REF!</v>
      </c>
      <c r="W48" t="e">
        <f t="shared" si="3"/>
        <v>#REF!</v>
      </c>
      <c r="X48" t="e">
        <f t="shared" si="3"/>
        <v>#REF!</v>
      </c>
      <c r="Y48" t="e">
        <f t="shared" si="3"/>
        <v>#REF!</v>
      </c>
      <c r="Z48" t="e">
        <f t="shared" si="3"/>
        <v>#REF!</v>
      </c>
      <c r="AA48" t="e">
        <f t="shared" si="3"/>
        <v>#REF!</v>
      </c>
      <c r="AB48" t="e">
        <f t="shared" si="3"/>
        <v>#REF!</v>
      </c>
      <c r="AC48" t="e">
        <f t="shared" si="3"/>
        <v>#REF!</v>
      </c>
      <c r="AD48" t="e">
        <f t="shared" si="3"/>
        <v>#REF!</v>
      </c>
      <c r="AE48" t="e">
        <f t="shared" si="3"/>
        <v>#REF!</v>
      </c>
      <c r="AF48" t="e">
        <f t="shared" si="3"/>
        <v>#REF!</v>
      </c>
      <c r="AG48" t="e">
        <f t="shared" si="3"/>
        <v>#REF!</v>
      </c>
      <c r="AH48" t="e">
        <f t="shared" si="3"/>
        <v>#REF!</v>
      </c>
      <c r="AI48" t="e">
        <f t="shared" si="3"/>
        <v>#REF!</v>
      </c>
      <c r="AJ48" t="e">
        <f t="shared" si="3"/>
        <v>#REF!</v>
      </c>
      <c r="AK48" t="e">
        <f t="shared" si="3"/>
        <v>#REF!</v>
      </c>
      <c r="AL48" t="e">
        <f t="shared" si="3"/>
        <v>#REF!</v>
      </c>
      <c r="AM48" t="e">
        <f t="shared" si="3"/>
        <v>#REF!</v>
      </c>
      <c r="AN48" t="e">
        <f t="shared" si="3"/>
        <v>#REF!</v>
      </c>
      <c r="AO48" t="e">
        <f t="shared" si="3"/>
        <v>#REF!</v>
      </c>
      <c r="AP48" t="e">
        <f t="shared" si="3"/>
        <v>#REF!</v>
      </c>
      <c r="AQ48" t="e">
        <f t="shared" si="3"/>
        <v>#REF!</v>
      </c>
      <c r="AR48" t="e">
        <f t="shared" si="3"/>
        <v>#REF!</v>
      </c>
      <c r="AS48" t="e">
        <f t="shared" si="3"/>
        <v>#REF!</v>
      </c>
      <c r="AT48" t="e">
        <f t="shared" si="3"/>
        <v>#REF!</v>
      </c>
      <c r="AU48" t="e">
        <f t="shared" si="3"/>
        <v>#REF!</v>
      </c>
      <c r="AV48" t="e">
        <f t="shared" si="3"/>
        <v>#REF!</v>
      </c>
      <c r="AW48" t="e">
        <f t="shared" si="3"/>
        <v>#REF!</v>
      </c>
      <c r="AX48" t="e">
        <f t="shared" si="3"/>
        <v>#REF!</v>
      </c>
      <c r="AY48" t="e">
        <f t="shared" si="3"/>
        <v>#REF!</v>
      </c>
      <c r="AZ48" t="e">
        <f t="shared" si="3"/>
        <v>#REF!</v>
      </c>
      <c r="BA48" t="e">
        <f t="shared" si="3"/>
        <v>#REF!</v>
      </c>
      <c r="BB48" t="e">
        <f t="shared" si="3"/>
        <v>#REF!</v>
      </c>
      <c r="BC48" t="e">
        <f t="shared" si="3"/>
        <v>#REF!</v>
      </c>
      <c r="BD48" t="e">
        <f t="shared" si="3"/>
        <v>#REF!</v>
      </c>
    </row>
    <row r="49" spans="1:56">
      <c r="A49" s="47">
        <v>1</v>
      </c>
      <c r="B49" s="47" t="e">
        <f t="shared" si="1"/>
        <v>#REF!</v>
      </c>
      <c r="C49" t="s">
        <v>888</v>
      </c>
      <c r="D49" t="s">
        <v>2523</v>
      </c>
      <c r="E49" t="s">
        <v>2491</v>
      </c>
      <c r="F49" t="e">
        <f t="shared" si="2"/>
        <v>#REF!</v>
      </c>
      <c r="G49" t="e">
        <f t="shared" si="3"/>
        <v>#REF!</v>
      </c>
      <c r="H49" t="e">
        <f t="shared" si="3"/>
        <v>#REF!</v>
      </c>
      <c r="I49" t="e">
        <f t="shared" si="3"/>
        <v>#REF!</v>
      </c>
      <c r="J49" t="e">
        <f t="shared" si="3"/>
        <v>#REF!</v>
      </c>
      <c r="K49" t="e">
        <f t="shared" si="3"/>
        <v>#REF!</v>
      </c>
      <c r="L49" t="e">
        <f t="shared" ref="G49:BD53" si="4">L14*$B14</f>
        <v>#REF!</v>
      </c>
      <c r="M49" t="e">
        <f t="shared" si="4"/>
        <v>#REF!</v>
      </c>
      <c r="N49" t="e">
        <f t="shared" si="4"/>
        <v>#REF!</v>
      </c>
      <c r="O49" t="e">
        <f t="shared" si="4"/>
        <v>#REF!</v>
      </c>
      <c r="P49" t="e">
        <f t="shared" si="4"/>
        <v>#REF!</v>
      </c>
      <c r="Q49" t="e">
        <f t="shared" si="4"/>
        <v>#REF!</v>
      </c>
      <c r="R49" t="e">
        <f t="shared" si="4"/>
        <v>#REF!</v>
      </c>
      <c r="S49" t="e">
        <f t="shared" si="4"/>
        <v>#REF!</v>
      </c>
      <c r="T49" t="e">
        <f t="shared" si="4"/>
        <v>#REF!</v>
      </c>
      <c r="U49" t="e">
        <f t="shared" si="4"/>
        <v>#REF!</v>
      </c>
      <c r="V49" t="e">
        <f t="shared" si="4"/>
        <v>#REF!</v>
      </c>
      <c r="W49" t="e">
        <f t="shared" si="4"/>
        <v>#REF!</v>
      </c>
      <c r="X49" t="e">
        <f t="shared" si="4"/>
        <v>#REF!</v>
      </c>
      <c r="Y49" t="e">
        <f t="shared" si="4"/>
        <v>#REF!</v>
      </c>
      <c r="Z49" t="e">
        <f t="shared" si="4"/>
        <v>#REF!</v>
      </c>
      <c r="AA49" t="e">
        <f t="shared" si="4"/>
        <v>#REF!</v>
      </c>
      <c r="AB49" t="e">
        <f t="shared" si="4"/>
        <v>#REF!</v>
      </c>
      <c r="AC49" t="e">
        <f t="shared" si="4"/>
        <v>#REF!</v>
      </c>
      <c r="AD49" t="e">
        <f t="shared" si="4"/>
        <v>#REF!</v>
      </c>
      <c r="AE49" t="e">
        <f t="shared" si="4"/>
        <v>#REF!</v>
      </c>
      <c r="AF49" t="e">
        <f t="shared" si="4"/>
        <v>#REF!</v>
      </c>
      <c r="AG49" t="e">
        <f t="shared" si="4"/>
        <v>#REF!</v>
      </c>
      <c r="AH49" t="e">
        <f t="shared" si="4"/>
        <v>#REF!</v>
      </c>
      <c r="AI49" t="e">
        <f t="shared" si="4"/>
        <v>#REF!</v>
      </c>
      <c r="AJ49" t="e">
        <f t="shared" si="4"/>
        <v>#REF!</v>
      </c>
      <c r="AK49" t="e">
        <f t="shared" si="4"/>
        <v>#REF!</v>
      </c>
      <c r="AL49" t="e">
        <f t="shared" si="4"/>
        <v>#REF!</v>
      </c>
      <c r="AM49" t="e">
        <f t="shared" si="4"/>
        <v>#REF!</v>
      </c>
      <c r="AN49" t="e">
        <f t="shared" si="4"/>
        <v>#REF!</v>
      </c>
      <c r="AO49" t="e">
        <f t="shared" si="4"/>
        <v>#REF!</v>
      </c>
      <c r="AP49" t="e">
        <f t="shared" si="4"/>
        <v>#REF!</v>
      </c>
      <c r="AQ49" t="e">
        <f t="shared" si="4"/>
        <v>#REF!</v>
      </c>
      <c r="AR49" t="e">
        <f t="shared" si="4"/>
        <v>#REF!</v>
      </c>
      <c r="AS49" t="e">
        <f t="shared" si="4"/>
        <v>#REF!</v>
      </c>
      <c r="AT49" t="e">
        <f t="shared" si="4"/>
        <v>#REF!</v>
      </c>
      <c r="AU49" t="e">
        <f t="shared" si="4"/>
        <v>#REF!</v>
      </c>
      <c r="AV49" t="e">
        <f t="shared" si="4"/>
        <v>#REF!</v>
      </c>
      <c r="AW49" t="e">
        <f t="shared" si="4"/>
        <v>#REF!</v>
      </c>
      <c r="AX49" t="e">
        <f t="shared" si="4"/>
        <v>#REF!</v>
      </c>
      <c r="AY49" t="e">
        <f t="shared" si="4"/>
        <v>#REF!</v>
      </c>
      <c r="AZ49" t="e">
        <f t="shared" si="4"/>
        <v>#REF!</v>
      </c>
      <c r="BA49" t="e">
        <f t="shared" si="4"/>
        <v>#REF!</v>
      </c>
      <c r="BB49" t="e">
        <f t="shared" si="4"/>
        <v>#REF!</v>
      </c>
      <c r="BC49" t="e">
        <f t="shared" si="4"/>
        <v>#REF!</v>
      </c>
      <c r="BD49" t="e">
        <f t="shared" si="4"/>
        <v>#REF!</v>
      </c>
    </row>
    <row r="50" spans="1:56">
      <c r="A50" s="47">
        <v>1</v>
      </c>
      <c r="B50" s="47" t="e">
        <f t="shared" si="1"/>
        <v>#REF!</v>
      </c>
      <c r="C50" t="s">
        <v>896</v>
      </c>
      <c r="D50" t="s">
        <v>2503</v>
      </c>
      <c r="E50" t="s">
        <v>2491</v>
      </c>
      <c r="F50" t="e">
        <f t="shared" si="2"/>
        <v>#REF!</v>
      </c>
      <c r="G50" t="e">
        <f t="shared" si="4"/>
        <v>#REF!</v>
      </c>
      <c r="H50" t="e">
        <f t="shared" si="4"/>
        <v>#REF!</v>
      </c>
      <c r="I50" t="e">
        <f t="shared" si="4"/>
        <v>#REF!</v>
      </c>
      <c r="J50" t="e">
        <f t="shared" si="4"/>
        <v>#REF!</v>
      </c>
      <c r="K50" t="e">
        <f t="shared" si="4"/>
        <v>#REF!</v>
      </c>
      <c r="L50" t="e">
        <f t="shared" si="4"/>
        <v>#REF!</v>
      </c>
      <c r="M50" t="e">
        <f t="shared" si="4"/>
        <v>#REF!</v>
      </c>
      <c r="N50" t="e">
        <f t="shared" si="4"/>
        <v>#REF!</v>
      </c>
      <c r="O50" t="e">
        <f t="shared" si="4"/>
        <v>#REF!</v>
      </c>
      <c r="P50" t="e">
        <f t="shared" si="4"/>
        <v>#REF!</v>
      </c>
      <c r="Q50" t="e">
        <f t="shared" si="4"/>
        <v>#REF!</v>
      </c>
      <c r="R50" t="e">
        <f t="shared" si="4"/>
        <v>#REF!</v>
      </c>
      <c r="S50" t="e">
        <f t="shared" si="4"/>
        <v>#REF!</v>
      </c>
      <c r="T50" t="e">
        <f t="shared" si="4"/>
        <v>#REF!</v>
      </c>
      <c r="U50" t="e">
        <f t="shared" si="4"/>
        <v>#REF!</v>
      </c>
      <c r="V50" t="e">
        <f t="shared" si="4"/>
        <v>#REF!</v>
      </c>
      <c r="W50" t="e">
        <f t="shared" si="4"/>
        <v>#REF!</v>
      </c>
      <c r="X50" t="e">
        <f t="shared" si="4"/>
        <v>#REF!</v>
      </c>
      <c r="Y50" t="e">
        <f t="shared" si="4"/>
        <v>#REF!</v>
      </c>
      <c r="Z50" t="e">
        <f t="shared" si="4"/>
        <v>#REF!</v>
      </c>
      <c r="AA50" t="e">
        <f t="shared" si="4"/>
        <v>#REF!</v>
      </c>
      <c r="AB50" t="e">
        <f t="shared" si="4"/>
        <v>#REF!</v>
      </c>
      <c r="AC50" t="e">
        <f t="shared" si="4"/>
        <v>#REF!</v>
      </c>
      <c r="AD50" t="e">
        <f t="shared" si="4"/>
        <v>#REF!</v>
      </c>
      <c r="AE50" t="e">
        <f t="shared" si="4"/>
        <v>#REF!</v>
      </c>
      <c r="AF50" t="e">
        <f t="shared" si="4"/>
        <v>#REF!</v>
      </c>
      <c r="AG50" t="e">
        <f t="shared" si="4"/>
        <v>#REF!</v>
      </c>
      <c r="AH50" t="e">
        <f t="shared" si="4"/>
        <v>#REF!</v>
      </c>
      <c r="AI50" t="e">
        <f t="shared" si="4"/>
        <v>#REF!</v>
      </c>
      <c r="AJ50" t="e">
        <f t="shared" si="4"/>
        <v>#REF!</v>
      </c>
      <c r="AK50" t="e">
        <f t="shared" si="4"/>
        <v>#REF!</v>
      </c>
      <c r="AL50" t="e">
        <f t="shared" si="4"/>
        <v>#REF!</v>
      </c>
      <c r="AM50" t="e">
        <f t="shared" si="4"/>
        <v>#REF!</v>
      </c>
      <c r="AN50" t="e">
        <f t="shared" si="4"/>
        <v>#REF!</v>
      </c>
      <c r="AO50" t="e">
        <f t="shared" si="4"/>
        <v>#REF!</v>
      </c>
      <c r="AP50" t="e">
        <f t="shared" si="4"/>
        <v>#REF!</v>
      </c>
      <c r="AQ50" t="e">
        <f t="shared" si="4"/>
        <v>#REF!</v>
      </c>
      <c r="AR50" t="e">
        <f t="shared" si="4"/>
        <v>#REF!</v>
      </c>
      <c r="AS50" t="e">
        <f t="shared" si="4"/>
        <v>#REF!</v>
      </c>
      <c r="AT50" t="e">
        <f t="shared" si="4"/>
        <v>#REF!</v>
      </c>
      <c r="AU50" t="e">
        <f t="shared" si="4"/>
        <v>#REF!</v>
      </c>
      <c r="AV50" t="e">
        <f t="shared" si="4"/>
        <v>#REF!</v>
      </c>
      <c r="AW50" t="e">
        <f t="shared" si="4"/>
        <v>#REF!</v>
      </c>
      <c r="AX50" t="e">
        <f t="shared" si="4"/>
        <v>#REF!</v>
      </c>
      <c r="AY50" t="e">
        <f t="shared" si="4"/>
        <v>#REF!</v>
      </c>
      <c r="AZ50" t="e">
        <f t="shared" si="4"/>
        <v>#REF!</v>
      </c>
      <c r="BA50" t="e">
        <f t="shared" si="4"/>
        <v>#REF!</v>
      </c>
      <c r="BB50" t="e">
        <f t="shared" si="4"/>
        <v>#REF!</v>
      </c>
      <c r="BC50" t="e">
        <f t="shared" si="4"/>
        <v>#REF!</v>
      </c>
      <c r="BD50" t="e">
        <f t="shared" si="4"/>
        <v>#REF!</v>
      </c>
    </row>
    <row r="51" spans="1:56">
      <c r="A51" s="47">
        <v>1</v>
      </c>
      <c r="B51" s="47" t="e">
        <f t="shared" si="1"/>
        <v>#REF!</v>
      </c>
      <c r="C51" t="s">
        <v>902</v>
      </c>
      <c r="D51" t="s">
        <v>2529</v>
      </c>
      <c r="E51" t="s">
        <v>2491</v>
      </c>
      <c r="F51" t="e">
        <f t="shared" si="2"/>
        <v>#REF!</v>
      </c>
      <c r="G51" t="e">
        <f t="shared" si="4"/>
        <v>#REF!</v>
      </c>
      <c r="H51" t="e">
        <f t="shared" si="4"/>
        <v>#REF!</v>
      </c>
      <c r="I51" t="e">
        <f t="shared" si="4"/>
        <v>#REF!</v>
      </c>
      <c r="J51" t="e">
        <f t="shared" si="4"/>
        <v>#REF!</v>
      </c>
      <c r="K51" t="e">
        <f t="shared" si="4"/>
        <v>#REF!</v>
      </c>
      <c r="L51" t="e">
        <f t="shared" si="4"/>
        <v>#REF!</v>
      </c>
      <c r="M51" t="e">
        <f t="shared" si="4"/>
        <v>#REF!</v>
      </c>
      <c r="N51" t="e">
        <f t="shared" si="4"/>
        <v>#REF!</v>
      </c>
      <c r="O51" t="e">
        <f t="shared" si="4"/>
        <v>#REF!</v>
      </c>
      <c r="P51" t="e">
        <f t="shared" si="4"/>
        <v>#REF!</v>
      </c>
      <c r="Q51" t="e">
        <f t="shared" si="4"/>
        <v>#REF!</v>
      </c>
      <c r="R51" t="e">
        <f t="shared" si="4"/>
        <v>#REF!</v>
      </c>
      <c r="S51" t="e">
        <f t="shared" si="4"/>
        <v>#REF!</v>
      </c>
      <c r="T51" t="e">
        <f t="shared" si="4"/>
        <v>#REF!</v>
      </c>
      <c r="U51" t="e">
        <f t="shared" si="4"/>
        <v>#REF!</v>
      </c>
      <c r="V51" t="e">
        <f t="shared" si="4"/>
        <v>#REF!</v>
      </c>
      <c r="W51" t="e">
        <f t="shared" si="4"/>
        <v>#REF!</v>
      </c>
      <c r="X51" t="e">
        <f t="shared" si="4"/>
        <v>#REF!</v>
      </c>
      <c r="Y51" t="e">
        <f t="shared" si="4"/>
        <v>#REF!</v>
      </c>
      <c r="Z51" t="e">
        <f t="shared" si="4"/>
        <v>#REF!</v>
      </c>
      <c r="AA51" t="e">
        <f t="shared" si="4"/>
        <v>#REF!</v>
      </c>
      <c r="AB51" t="e">
        <f t="shared" si="4"/>
        <v>#REF!</v>
      </c>
      <c r="AC51" t="e">
        <f t="shared" si="4"/>
        <v>#REF!</v>
      </c>
      <c r="AD51" t="e">
        <f t="shared" si="4"/>
        <v>#REF!</v>
      </c>
      <c r="AE51" t="e">
        <f t="shared" si="4"/>
        <v>#REF!</v>
      </c>
      <c r="AF51" t="e">
        <f t="shared" si="4"/>
        <v>#REF!</v>
      </c>
      <c r="AG51" t="e">
        <f t="shared" si="4"/>
        <v>#REF!</v>
      </c>
      <c r="AH51" t="e">
        <f t="shared" si="4"/>
        <v>#REF!</v>
      </c>
      <c r="AI51" t="e">
        <f t="shared" si="4"/>
        <v>#REF!</v>
      </c>
      <c r="AJ51" t="e">
        <f t="shared" si="4"/>
        <v>#REF!</v>
      </c>
      <c r="AK51" t="e">
        <f t="shared" si="4"/>
        <v>#REF!</v>
      </c>
      <c r="AL51" t="e">
        <f t="shared" si="4"/>
        <v>#REF!</v>
      </c>
      <c r="AM51" t="e">
        <f t="shared" si="4"/>
        <v>#REF!</v>
      </c>
      <c r="AN51" t="e">
        <f t="shared" si="4"/>
        <v>#REF!</v>
      </c>
      <c r="AO51" t="e">
        <f t="shared" si="4"/>
        <v>#REF!</v>
      </c>
      <c r="AP51" t="e">
        <f t="shared" si="4"/>
        <v>#REF!</v>
      </c>
      <c r="AQ51" t="e">
        <f t="shared" si="4"/>
        <v>#REF!</v>
      </c>
      <c r="AR51" t="e">
        <f t="shared" si="4"/>
        <v>#REF!</v>
      </c>
      <c r="AS51" t="e">
        <f t="shared" si="4"/>
        <v>#REF!</v>
      </c>
      <c r="AT51" t="e">
        <f t="shared" si="4"/>
        <v>#REF!</v>
      </c>
      <c r="AU51" t="e">
        <f t="shared" si="4"/>
        <v>#REF!</v>
      </c>
      <c r="AV51" t="e">
        <f t="shared" si="4"/>
        <v>#REF!</v>
      </c>
      <c r="AW51" t="e">
        <f t="shared" si="4"/>
        <v>#REF!</v>
      </c>
      <c r="AX51" t="e">
        <f t="shared" si="4"/>
        <v>#REF!</v>
      </c>
      <c r="AY51" t="e">
        <f t="shared" si="4"/>
        <v>#REF!</v>
      </c>
      <c r="AZ51" t="e">
        <f t="shared" si="4"/>
        <v>#REF!</v>
      </c>
      <c r="BA51" t="e">
        <f t="shared" si="4"/>
        <v>#REF!</v>
      </c>
      <c r="BB51" t="e">
        <f t="shared" si="4"/>
        <v>#REF!</v>
      </c>
      <c r="BC51" t="e">
        <f t="shared" si="4"/>
        <v>#REF!</v>
      </c>
      <c r="BD51" t="e">
        <f t="shared" si="4"/>
        <v>#REF!</v>
      </c>
    </row>
    <row r="52" spans="1:56">
      <c r="A52" s="47">
        <v>1</v>
      </c>
      <c r="B52" s="47" t="e">
        <f t="shared" si="1"/>
        <v>#REF!</v>
      </c>
      <c r="C52" t="s">
        <v>931</v>
      </c>
      <c r="D52" t="s">
        <v>2530</v>
      </c>
      <c r="E52" t="s">
        <v>2496</v>
      </c>
      <c r="F52" t="e">
        <f t="shared" si="2"/>
        <v>#REF!</v>
      </c>
      <c r="G52" t="e">
        <f t="shared" si="4"/>
        <v>#REF!</v>
      </c>
      <c r="H52" t="e">
        <f t="shared" si="4"/>
        <v>#REF!</v>
      </c>
      <c r="I52" t="e">
        <f t="shared" si="4"/>
        <v>#REF!</v>
      </c>
      <c r="J52" t="e">
        <f t="shared" si="4"/>
        <v>#REF!</v>
      </c>
      <c r="K52" t="e">
        <f t="shared" si="4"/>
        <v>#REF!</v>
      </c>
      <c r="L52" t="e">
        <f t="shared" si="4"/>
        <v>#REF!</v>
      </c>
      <c r="M52" t="e">
        <f t="shared" si="4"/>
        <v>#REF!</v>
      </c>
      <c r="N52" t="e">
        <f t="shared" si="4"/>
        <v>#REF!</v>
      </c>
      <c r="O52" t="e">
        <f t="shared" si="4"/>
        <v>#REF!</v>
      </c>
      <c r="P52" t="e">
        <f t="shared" si="4"/>
        <v>#REF!</v>
      </c>
      <c r="Q52" t="e">
        <f t="shared" si="4"/>
        <v>#REF!</v>
      </c>
      <c r="R52" t="e">
        <f t="shared" si="4"/>
        <v>#REF!</v>
      </c>
      <c r="S52" t="e">
        <f t="shared" si="4"/>
        <v>#REF!</v>
      </c>
      <c r="T52" t="e">
        <f t="shared" si="4"/>
        <v>#REF!</v>
      </c>
      <c r="U52" t="e">
        <f t="shared" si="4"/>
        <v>#REF!</v>
      </c>
      <c r="V52" t="e">
        <f t="shared" si="4"/>
        <v>#REF!</v>
      </c>
      <c r="W52" t="e">
        <f t="shared" si="4"/>
        <v>#REF!</v>
      </c>
      <c r="X52" t="e">
        <f t="shared" si="4"/>
        <v>#REF!</v>
      </c>
      <c r="Y52" t="e">
        <f t="shared" si="4"/>
        <v>#REF!</v>
      </c>
      <c r="Z52" t="e">
        <f t="shared" si="4"/>
        <v>#REF!</v>
      </c>
      <c r="AA52" t="e">
        <f t="shared" si="4"/>
        <v>#REF!</v>
      </c>
      <c r="AB52" t="e">
        <f t="shared" si="4"/>
        <v>#REF!</v>
      </c>
      <c r="AC52" t="e">
        <f t="shared" si="4"/>
        <v>#REF!</v>
      </c>
      <c r="AD52" t="e">
        <f t="shared" si="4"/>
        <v>#REF!</v>
      </c>
      <c r="AE52" t="e">
        <f t="shared" si="4"/>
        <v>#REF!</v>
      </c>
      <c r="AF52" t="e">
        <f t="shared" si="4"/>
        <v>#REF!</v>
      </c>
      <c r="AG52" t="e">
        <f t="shared" si="4"/>
        <v>#REF!</v>
      </c>
      <c r="AH52" t="e">
        <f t="shared" si="4"/>
        <v>#REF!</v>
      </c>
      <c r="AI52" t="e">
        <f t="shared" si="4"/>
        <v>#REF!</v>
      </c>
      <c r="AJ52" t="e">
        <f t="shared" si="4"/>
        <v>#REF!</v>
      </c>
      <c r="AK52" t="e">
        <f t="shared" si="4"/>
        <v>#REF!</v>
      </c>
      <c r="AL52" t="e">
        <f t="shared" si="4"/>
        <v>#REF!</v>
      </c>
      <c r="AM52" t="e">
        <f t="shared" si="4"/>
        <v>#REF!</v>
      </c>
      <c r="AN52" t="e">
        <f t="shared" si="4"/>
        <v>#REF!</v>
      </c>
      <c r="AO52" t="e">
        <f t="shared" si="4"/>
        <v>#REF!</v>
      </c>
      <c r="AP52" t="e">
        <f t="shared" si="4"/>
        <v>#REF!</v>
      </c>
      <c r="AQ52" t="e">
        <f t="shared" si="4"/>
        <v>#REF!</v>
      </c>
      <c r="AR52" t="e">
        <f t="shared" si="4"/>
        <v>#REF!</v>
      </c>
      <c r="AS52" t="e">
        <f t="shared" si="4"/>
        <v>#REF!</v>
      </c>
      <c r="AT52" t="e">
        <f t="shared" si="4"/>
        <v>#REF!</v>
      </c>
      <c r="AU52" t="e">
        <f t="shared" si="4"/>
        <v>#REF!</v>
      </c>
      <c r="AV52" t="e">
        <f t="shared" si="4"/>
        <v>#REF!</v>
      </c>
      <c r="AW52" t="e">
        <f t="shared" si="4"/>
        <v>#REF!</v>
      </c>
      <c r="AX52" t="e">
        <f t="shared" si="4"/>
        <v>#REF!</v>
      </c>
      <c r="AY52" t="e">
        <f t="shared" si="4"/>
        <v>#REF!</v>
      </c>
      <c r="AZ52" t="e">
        <f t="shared" si="4"/>
        <v>#REF!</v>
      </c>
      <c r="BA52" t="e">
        <f t="shared" si="4"/>
        <v>#REF!</v>
      </c>
      <c r="BB52" t="e">
        <f t="shared" si="4"/>
        <v>#REF!</v>
      </c>
      <c r="BC52" t="e">
        <f t="shared" si="4"/>
        <v>#REF!</v>
      </c>
      <c r="BD52" t="e">
        <f t="shared" si="4"/>
        <v>#REF!</v>
      </c>
    </row>
    <row r="53" spans="1:56">
      <c r="A53" s="47">
        <v>1</v>
      </c>
      <c r="B53" s="47" t="e">
        <f t="shared" si="1"/>
        <v>#REF!</v>
      </c>
      <c r="C53" t="s">
        <v>972</v>
      </c>
      <c r="D53" t="s">
        <v>2503</v>
      </c>
      <c r="E53" t="s">
        <v>2491</v>
      </c>
      <c r="F53" t="e">
        <f t="shared" si="2"/>
        <v>#REF!</v>
      </c>
      <c r="G53" t="e">
        <f t="shared" si="4"/>
        <v>#REF!</v>
      </c>
      <c r="H53" t="e">
        <f t="shared" si="4"/>
        <v>#REF!</v>
      </c>
      <c r="I53" t="e">
        <f t="shared" si="4"/>
        <v>#REF!</v>
      </c>
      <c r="J53" t="e">
        <f t="shared" si="4"/>
        <v>#REF!</v>
      </c>
      <c r="K53" t="e">
        <f t="shared" si="4"/>
        <v>#REF!</v>
      </c>
      <c r="L53" t="e">
        <f t="shared" si="4"/>
        <v>#REF!</v>
      </c>
      <c r="M53" t="e">
        <f t="shared" si="4"/>
        <v>#REF!</v>
      </c>
      <c r="N53" t="e">
        <f t="shared" si="4"/>
        <v>#REF!</v>
      </c>
      <c r="O53" t="e">
        <f t="shared" si="4"/>
        <v>#REF!</v>
      </c>
      <c r="P53" t="e">
        <f t="shared" si="4"/>
        <v>#REF!</v>
      </c>
      <c r="Q53" t="e">
        <f t="shared" si="4"/>
        <v>#REF!</v>
      </c>
      <c r="R53" t="e">
        <f t="shared" si="4"/>
        <v>#REF!</v>
      </c>
      <c r="S53" t="e">
        <f t="shared" si="4"/>
        <v>#REF!</v>
      </c>
      <c r="T53" t="e">
        <f t="shared" si="4"/>
        <v>#REF!</v>
      </c>
      <c r="U53" t="e">
        <f t="shared" si="4"/>
        <v>#REF!</v>
      </c>
      <c r="V53" t="e">
        <f t="shared" si="4"/>
        <v>#REF!</v>
      </c>
      <c r="W53" t="e">
        <f t="shared" si="4"/>
        <v>#REF!</v>
      </c>
      <c r="X53" t="e">
        <f t="shared" si="4"/>
        <v>#REF!</v>
      </c>
      <c r="Y53" t="e">
        <f t="shared" si="4"/>
        <v>#REF!</v>
      </c>
      <c r="Z53" t="e">
        <f t="shared" si="4"/>
        <v>#REF!</v>
      </c>
      <c r="AA53" t="e">
        <f t="shared" si="4"/>
        <v>#REF!</v>
      </c>
      <c r="AB53" t="e">
        <f t="shared" si="4"/>
        <v>#REF!</v>
      </c>
      <c r="AC53" t="e">
        <f t="shared" si="4"/>
        <v>#REF!</v>
      </c>
      <c r="AD53" t="e">
        <f t="shared" si="4"/>
        <v>#REF!</v>
      </c>
      <c r="AE53" t="e">
        <f t="shared" si="4"/>
        <v>#REF!</v>
      </c>
      <c r="AF53" t="e">
        <f t="shared" si="4"/>
        <v>#REF!</v>
      </c>
      <c r="AG53" t="e">
        <f t="shared" si="4"/>
        <v>#REF!</v>
      </c>
      <c r="AH53" t="e">
        <f t="shared" si="4"/>
        <v>#REF!</v>
      </c>
      <c r="AI53" t="e">
        <f t="shared" si="4"/>
        <v>#REF!</v>
      </c>
      <c r="AJ53" t="e">
        <f t="shared" si="4"/>
        <v>#REF!</v>
      </c>
      <c r="AK53" t="e">
        <f t="shared" si="4"/>
        <v>#REF!</v>
      </c>
      <c r="AL53" t="e">
        <f t="shared" si="4"/>
        <v>#REF!</v>
      </c>
      <c r="AM53" t="e">
        <f t="shared" si="4"/>
        <v>#REF!</v>
      </c>
      <c r="AN53" t="e">
        <f t="shared" si="4"/>
        <v>#REF!</v>
      </c>
      <c r="AO53" t="e">
        <f t="shared" si="4"/>
        <v>#REF!</v>
      </c>
      <c r="AP53" t="e">
        <f t="shared" si="4"/>
        <v>#REF!</v>
      </c>
      <c r="AQ53" t="e">
        <f t="shared" si="4"/>
        <v>#REF!</v>
      </c>
      <c r="AR53" t="e">
        <f t="shared" si="4"/>
        <v>#REF!</v>
      </c>
      <c r="AS53" t="e">
        <f t="shared" si="4"/>
        <v>#REF!</v>
      </c>
      <c r="AT53" t="e">
        <f t="shared" si="4"/>
        <v>#REF!</v>
      </c>
      <c r="AU53" t="e">
        <f t="shared" si="4"/>
        <v>#REF!</v>
      </c>
      <c r="AV53" t="e">
        <f t="shared" si="4"/>
        <v>#REF!</v>
      </c>
      <c r="AW53" t="e">
        <f t="shared" si="4"/>
        <v>#REF!</v>
      </c>
      <c r="AX53" t="e">
        <f t="shared" si="4"/>
        <v>#REF!</v>
      </c>
      <c r="AY53" t="e">
        <f t="shared" si="4"/>
        <v>#REF!</v>
      </c>
      <c r="AZ53" t="e">
        <f t="shared" si="4"/>
        <v>#REF!</v>
      </c>
      <c r="BA53" t="e">
        <f t="shared" si="4"/>
        <v>#REF!</v>
      </c>
      <c r="BB53" t="e">
        <f t="shared" si="4"/>
        <v>#REF!</v>
      </c>
      <c r="BC53" t="e">
        <f t="shared" si="4"/>
        <v>#REF!</v>
      </c>
      <c r="BD53" t="e">
        <f t="shared" si="4"/>
        <v>#REF!</v>
      </c>
    </row>
    <row r="54" spans="1:56">
      <c r="A54" s="47">
        <v>1</v>
      </c>
      <c r="B54" s="47" t="e">
        <f t="shared" si="1"/>
        <v>#REF!</v>
      </c>
      <c r="C54" t="s">
        <v>1053</v>
      </c>
      <c r="D54" t="s">
        <v>2503</v>
      </c>
      <c r="E54" t="s">
        <v>2491</v>
      </c>
      <c r="F54" t="e">
        <f t="shared" si="2"/>
        <v>#REF!</v>
      </c>
      <c r="G54" t="e">
        <f t="shared" ref="G54:BD58" si="5">G19*$B19</f>
        <v>#REF!</v>
      </c>
      <c r="H54" t="e">
        <f t="shared" si="5"/>
        <v>#REF!</v>
      </c>
      <c r="I54" t="e">
        <f t="shared" si="5"/>
        <v>#REF!</v>
      </c>
      <c r="J54" t="e">
        <f t="shared" si="5"/>
        <v>#REF!</v>
      </c>
      <c r="K54" t="e">
        <f t="shared" si="5"/>
        <v>#REF!</v>
      </c>
      <c r="L54" t="e">
        <f t="shared" si="5"/>
        <v>#REF!</v>
      </c>
      <c r="M54" t="e">
        <f t="shared" si="5"/>
        <v>#REF!</v>
      </c>
      <c r="N54" t="e">
        <f t="shared" si="5"/>
        <v>#REF!</v>
      </c>
      <c r="O54" t="e">
        <f t="shared" si="5"/>
        <v>#REF!</v>
      </c>
      <c r="P54" t="e">
        <f t="shared" si="5"/>
        <v>#REF!</v>
      </c>
      <c r="Q54" t="e">
        <f t="shared" si="5"/>
        <v>#REF!</v>
      </c>
      <c r="R54" t="e">
        <f t="shared" si="5"/>
        <v>#REF!</v>
      </c>
      <c r="S54" t="e">
        <f t="shared" si="5"/>
        <v>#REF!</v>
      </c>
      <c r="T54" t="e">
        <f t="shared" si="5"/>
        <v>#REF!</v>
      </c>
      <c r="U54" t="e">
        <f t="shared" si="5"/>
        <v>#REF!</v>
      </c>
      <c r="V54" t="e">
        <f t="shared" si="5"/>
        <v>#REF!</v>
      </c>
      <c r="W54" t="e">
        <f t="shared" si="5"/>
        <v>#REF!</v>
      </c>
      <c r="X54" t="e">
        <f t="shared" si="5"/>
        <v>#REF!</v>
      </c>
      <c r="Y54" t="e">
        <f t="shared" si="5"/>
        <v>#REF!</v>
      </c>
      <c r="Z54" t="e">
        <f t="shared" si="5"/>
        <v>#REF!</v>
      </c>
      <c r="AA54" t="e">
        <f t="shared" si="5"/>
        <v>#REF!</v>
      </c>
      <c r="AB54" t="e">
        <f t="shared" si="5"/>
        <v>#REF!</v>
      </c>
      <c r="AC54" t="e">
        <f t="shared" si="5"/>
        <v>#REF!</v>
      </c>
      <c r="AD54" t="e">
        <f t="shared" si="5"/>
        <v>#REF!</v>
      </c>
      <c r="AE54" t="e">
        <f t="shared" si="5"/>
        <v>#REF!</v>
      </c>
      <c r="AF54" t="e">
        <f t="shared" si="5"/>
        <v>#REF!</v>
      </c>
      <c r="AG54" t="e">
        <f t="shared" si="5"/>
        <v>#REF!</v>
      </c>
      <c r="AH54" t="e">
        <f t="shared" si="5"/>
        <v>#REF!</v>
      </c>
      <c r="AI54" t="e">
        <f t="shared" si="5"/>
        <v>#REF!</v>
      </c>
      <c r="AJ54" t="e">
        <f t="shared" si="5"/>
        <v>#REF!</v>
      </c>
      <c r="AK54" t="e">
        <f t="shared" si="5"/>
        <v>#REF!</v>
      </c>
      <c r="AL54" t="e">
        <f t="shared" si="5"/>
        <v>#REF!</v>
      </c>
      <c r="AM54" t="e">
        <f t="shared" si="5"/>
        <v>#REF!</v>
      </c>
      <c r="AN54" t="e">
        <f t="shared" si="5"/>
        <v>#REF!</v>
      </c>
      <c r="AO54" t="e">
        <f t="shared" si="5"/>
        <v>#REF!</v>
      </c>
      <c r="AP54" t="e">
        <f t="shared" si="5"/>
        <v>#REF!</v>
      </c>
      <c r="AQ54" t="e">
        <f t="shared" si="5"/>
        <v>#REF!</v>
      </c>
      <c r="AR54" t="e">
        <f t="shared" si="5"/>
        <v>#REF!</v>
      </c>
      <c r="AS54" t="e">
        <f t="shared" si="5"/>
        <v>#REF!</v>
      </c>
      <c r="AT54" t="e">
        <f t="shared" si="5"/>
        <v>#REF!</v>
      </c>
      <c r="AU54" t="e">
        <f t="shared" si="5"/>
        <v>#REF!</v>
      </c>
      <c r="AV54" t="e">
        <f t="shared" si="5"/>
        <v>#REF!</v>
      </c>
      <c r="AW54" t="e">
        <f t="shared" si="5"/>
        <v>#REF!</v>
      </c>
      <c r="AX54" t="e">
        <f t="shared" si="5"/>
        <v>#REF!</v>
      </c>
      <c r="AY54" t="e">
        <f t="shared" si="5"/>
        <v>#REF!</v>
      </c>
      <c r="AZ54" t="e">
        <f t="shared" si="5"/>
        <v>#REF!</v>
      </c>
      <c r="BA54" t="e">
        <f t="shared" si="5"/>
        <v>#REF!</v>
      </c>
      <c r="BB54" t="e">
        <f t="shared" si="5"/>
        <v>#REF!</v>
      </c>
      <c r="BC54" t="e">
        <f t="shared" si="5"/>
        <v>#REF!</v>
      </c>
      <c r="BD54" t="e">
        <f t="shared" si="5"/>
        <v>#REF!</v>
      </c>
    </row>
    <row r="55" spans="1:56">
      <c r="A55" s="47">
        <v>1</v>
      </c>
      <c r="B55" s="47" t="e">
        <f t="shared" si="1"/>
        <v>#REF!</v>
      </c>
      <c r="C55" t="s">
        <v>1065</v>
      </c>
      <c r="D55" t="s">
        <v>2535</v>
      </c>
      <c r="E55" t="s">
        <v>2496</v>
      </c>
      <c r="F55" t="e">
        <f t="shared" si="2"/>
        <v>#REF!</v>
      </c>
      <c r="G55" t="e">
        <f t="shared" si="5"/>
        <v>#REF!</v>
      </c>
      <c r="H55" t="e">
        <f t="shared" si="5"/>
        <v>#REF!</v>
      </c>
      <c r="I55" t="e">
        <f t="shared" si="5"/>
        <v>#REF!</v>
      </c>
      <c r="J55" t="e">
        <f t="shared" si="5"/>
        <v>#REF!</v>
      </c>
      <c r="K55" t="e">
        <f t="shared" si="5"/>
        <v>#REF!</v>
      </c>
      <c r="L55" t="e">
        <f t="shared" si="5"/>
        <v>#REF!</v>
      </c>
      <c r="M55" t="e">
        <f t="shared" si="5"/>
        <v>#REF!</v>
      </c>
      <c r="N55" t="e">
        <f t="shared" si="5"/>
        <v>#REF!</v>
      </c>
      <c r="O55" t="e">
        <f t="shared" si="5"/>
        <v>#REF!</v>
      </c>
      <c r="P55" t="e">
        <f t="shared" si="5"/>
        <v>#REF!</v>
      </c>
      <c r="Q55" t="e">
        <f t="shared" si="5"/>
        <v>#REF!</v>
      </c>
      <c r="R55" t="e">
        <f t="shared" si="5"/>
        <v>#REF!</v>
      </c>
      <c r="S55" t="e">
        <f t="shared" si="5"/>
        <v>#REF!</v>
      </c>
      <c r="T55" t="e">
        <f t="shared" si="5"/>
        <v>#REF!</v>
      </c>
      <c r="U55" t="e">
        <f t="shared" si="5"/>
        <v>#REF!</v>
      </c>
      <c r="V55" t="e">
        <f t="shared" si="5"/>
        <v>#REF!</v>
      </c>
      <c r="W55" t="e">
        <f t="shared" si="5"/>
        <v>#REF!</v>
      </c>
      <c r="X55" t="e">
        <f t="shared" si="5"/>
        <v>#REF!</v>
      </c>
      <c r="Y55" t="e">
        <f t="shared" si="5"/>
        <v>#REF!</v>
      </c>
      <c r="Z55" t="e">
        <f t="shared" si="5"/>
        <v>#REF!</v>
      </c>
      <c r="AA55" t="e">
        <f t="shared" si="5"/>
        <v>#REF!</v>
      </c>
      <c r="AB55" t="e">
        <f t="shared" si="5"/>
        <v>#REF!</v>
      </c>
      <c r="AC55" t="e">
        <f t="shared" si="5"/>
        <v>#REF!</v>
      </c>
      <c r="AD55" t="e">
        <f t="shared" si="5"/>
        <v>#REF!</v>
      </c>
      <c r="AE55" t="e">
        <f t="shared" si="5"/>
        <v>#REF!</v>
      </c>
      <c r="AF55" t="e">
        <f t="shared" si="5"/>
        <v>#REF!</v>
      </c>
      <c r="AG55" t="e">
        <f t="shared" si="5"/>
        <v>#REF!</v>
      </c>
      <c r="AH55" t="e">
        <f t="shared" si="5"/>
        <v>#REF!</v>
      </c>
      <c r="AI55" t="e">
        <f t="shared" si="5"/>
        <v>#REF!</v>
      </c>
      <c r="AJ55" t="e">
        <f t="shared" si="5"/>
        <v>#REF!</v>
      </c>
      <c r="AK55" t="e">
        <f t="shared" si="5"/>
        <v>#REF!</v>
      </c>
      <c r="AL55" t="e">
        <f t="shared" si="5"/>
        <v>#REF!</v>
      </c>
      <c r="AM55" t="e">
        <f t="shared" si="5"/>
        <v>#REF!</v>
      </c>
      <c r="AN55" t="e">
        <f t="shared" si="5"/>
        <v>#REF!</v>
      </c>
      <c r="AO55" t="e">
        <f t="shared" si="5"/>
        <v>#REF!</v>
      </c>
      <c r="AP55" t="e">
        <f t="shared" si="5"/>
        <v>#REF!</v>
      </c>
      <c r="AQ55" t="e">
        <f t="shared" si="5"/>
        <v>#REF!</v>
      </c>
      <c r="AR55" t="e">
        <f t="shared" si="5"/>
        <v>#REF!</v>
      </c>
      <c r="AS55" t="e">
        <f t="shared" si="5"/>
        <v>#REF!</v>
      </c>
      <c r="AT55" t="e">
        <f t="shared" si="5"/>
        <v>#REF!</v>
      </c>
      <c r="AU55" t="e">
        <f t="shared" si="5"/>
        <v>#REF!</v>
      </c>
      <c r="AV55" t="e">
        <f t="shared" si="5"/>
        <v>#REF!</v>
      </c>
      <c r="AW55" t="e">
        <f t="shared" si="5"/>
        <v>#REF!</v>
      </c>
      <c r="AX55" t="e">
        <f t="shared" si="5"/>
        <v>#REF!</v>
      </c>
      <c r="AY55" t="e">
        <f t="shared" si="5"/>
        <v>#REF!</v>
      </c>
      <c r="AZ55" t="e">
        <f t="shared" si="5"/>
        <v>#REF!</v>
      </c>
      <c r="BA55" t="e">
        <f t="shared" si="5"/>
        <v>#REF!</v>
      </c>
      <c r="BB55" t="e">
        <f t="shared" si="5"/>
        <v>#REF!</v>
      </c>
      <c r="BC55" t="e">
        <f t="shared" si="5"/>
        <v>#REF!</v>
      </c>
      <c r="BD55" t="e">
        <f t="shared" si="5"/>
        <v>#REF!</v>
      </c>
    </row>
    <row r="56" spans="1:56">
      <c r="A56" s="47">
        <v>1</v>
      </c>
      <c r="B56" s="47" t="e">
        <f t="shared" si="1"/>
        <v>#REF!</v>
      </c>
      <c r="C56" t="s">
        <v>1151</v>
      </c>
      <c r="D56" t="s">
        <v>2503</v>
      </c>
      <c r="E56" t="s">
        <v>2491</v>
      </c>
      <c r="F56" t="e">
        <f t="shared" si="2"/>
        <v>#REF!</v>
      </c>
      <c r="G56" t="e">
        <f t="shared" si="5"/>
        <v>#REF!</v>
      </c>
      <c r="H56" t="e">
        <f t="shared" si="5"/>
        <v>#REF!</v>
      </c>
      <c r="I56" t="e">
        <f t="shared" si="5"/>
        <v>#REF!</v>
      </c>
      <c r="J56" t="e">
        <f t="shared" si="5"/>
        <v>#REF!</v>
      </c>
      <c r="K56" t="e">
        <f t="shared" si="5"/>
        <v>#REF!</v>
      </c>
      <c r="L56" t="e">
        <f t="shared" si="5"/>
        <v>#REF!</v>
      </c>
      <c r="M56" t="e">
        <f t="shared" si="5"/>
        <v>#REF!</v>
      </c>
      <c r="N56" t="e">
        <f t="shared" si="5"/>
        <v>#REF!</v>
      </c>
      <c r="O56" t="e">
        <f t="shared" si="5"/>
        <v>#REF!</v>
      </c>
      <c r="P56" t="e">
        <f t="shared" si="5"/>
        <v>#REF!</v>
      </c>
      <c r="Q56" t="e">
        <f t="shared" si="5"/>
        <v>#REF!</v>
      </c>
      <c r="R56" t="e">
        <f t="shared" si="5"/>
        <v>#REF!</v>
      </c>
      <c r="S56" t="e">
        <f t="shared" si="5"/>
        <v>#REF!</v>
      </c>
      <c r="T56" t="e">
        <f t="shared" si="5"/>
        <v>#REF!</v>
      </c>
      <c r="U56" t="e">
        <f t="shared" si="5"/>
        <v>#REF!</v>
      </c>
      <c r="V56" t="e">
        <f t="shared" si="5"/>
        <v>#REF!</v>
      </c>
      <c r="W56" t="e">
        <f t="shared" si="5"/>
        <v>#REF!</v>
      </c>
      <c r="X56" t="e">
        <f t="shared" si="5"/>
        <v>#REF!</v>
      </c>
      <c r="Y56" t="e">
        <f t="shared" si="5"/>
        <v>#REF!</v>
      </c>
      <c r="Z56" t="e">
        <f t="shared" si="5"/>
        <v>#REF!</v>
      </c>
      <c r="AA56" t="e">
        <f t="shared" si="5"/>
        <v>#REF!</v>
      </c>
      <c r="AB56" t="e">
        <f t="shared" si="5"/>
        <v>#REF!</v>
      </c>
      <c r="AC56" t="e">
        <f t="shared" si="5"/>
        <v>#REF!</v>
      </c>
      <c r="AD56" t="e">
        <f t="shared" si="5"/>
        <v>#REF!</v>
      </c>
      <c r="AE56" t="e">
        <f t="shared" si="5"/>
        <v>#REF!</v>
      </c>
      <c r="AF56" t="e">
        <f t="shared" si="5"/>
        <v>#REF!</v>
      </c>
      <c r="AG56" t="e">
        <f t="shared" si="5"/>
        <v>#REF!</v>
      </c>
      <c r="AH56" t="e">
        <f t="shared" si="5"/>
        <v>#REF!</v>
      </c>
      <c r="AI56" t="e">
        <f t="shared" si="5"/>
        <v>#REF!</v>
      </c>
      <c r="AJ56" t="e">
        <f t="shared" si="5"/>
        <v>#REF!</v>
      </c>
      <c r="AK56" t="e">
        <f t="shared" si="5"/>
        <v>#REF!</v>
      </c>
      <c r="AL56" t="e">
        <f t="shared" si="5"/>
        <v>#REF!</v>
      </c>
      <c r="AM56" t="e">
        <f t="shared" si="5"/>
        <v>#REF!</v>
      </c>
      <c r="AN56" t="e">
        <f t="shared" si="5"/>
        <v>#REF!</v>
      </c>
      <c r="AO56" t="e">
        <f t="shared" si="5"/>
        <v>#REF!</v>
      </c>
      <c r="AP56" t="e">
        <f t="shared" si="5"/>
        <v>#REF!</v>
      </c>
      <c r="AQ56" t="e">
        <f t="shared" si="5"/>
        <v>#REF!</v>
      </c>
      <c r="AR56" t="e">
        <f t="shared" si="5"/>
        <v>#REF!</v>
      </c>
      <c r="AS56" t="e">
        <f t="shared" si="5"/>
        <v>#REF!</v>
      </c>
      <c r="AT56" t="e">
        <f t="shared" si="5"/>
        <v>#REF!</v>
      </c>
      <c r="AU56" t="e">
        <f t="shared" si="5"/>
        <v>#REF!</v>
      </c>
      <c r="AV56" t="e">
        <f t="shared" si="5"/>
        <v>#REF!</v>
      </c>
      <c r="AW56" t="e">
        <f t="shared" si="5"/>
        <v>#REF!</v>
      </c>
      <c r="AX56" t="e">
        <f t="shared" si="5"/>
        <v>#REF!</v>
      </c>
      <c r="AY56" t="e">
        <f t="shared" si="5"/>
        <v>#REF!</v>
      </c>
      <c r="AZ56" t="e">
        <f t="shared" si="5"/>
        <v>#REF!</v>
      </c>
      <c r="BA56" t="e">
        <f t="shared" si="5"/>
        <v>#REF!</v>
      </c>
      <c r="BB56" t="e">
        <f t="shared" si="5"/>
        <v>#REF!</v>
      </c>
      <c r="BC56" t="e">
        <f t="shared" si="5"/>
        <v>#REF!</v>
      </c>
      <c r="BD56" t="e">
        <f t="shared" si="5"/>
        <v>#REF!</v>
      </c>
    </row>
    <row r="57" spans="1:56">
      <c r="A57" s="47">
        <v>1</v>
      </c>
      <c r="B57" s="47" t="e">
        <f t="shared" si="1"/>
        <v>#REF!</v>
      </c>
      <c r="C57" t="s">
        <v>1156</v>
      </c>
      <c r="D57" t="s">
        <v>2545</v>
      </c>
      <c r="E57" t="s">
        <v>2491</v>
      </c>
      <c r="F57" t="e">
        <f t="shared" si="2"/>
        <v>#REF!</v>
      </c>
      <c r="G57" t="e">
        <f t="shared" si="5"/>
        <v>#REF!</v>
      </c>
      <c r="H57" t="e">
        <f t="shared" si="5"/>
        <v>#REF!</v>
      </c>
      <c r="I57" t="e">
        <f t="shared" si="5"/>
        <v>#REF!</v>
      </c>
      <c r="J57" t="e">
        <f t="shared" si="5"/>
        <v>#REF!</v>
      </c>
      <c r="K57" t="e">
        <f t="shared" si="5"/>
        <v>#REF!</v>
      </c>
      <c r="L57" t="e">
        <f t="shared" si="5"/>
        <v>#REF!</v>
      </c>
      <c r="M57" t="e">
        <f t="shared" si="5"/>
        <v>#REF!</v>
      </c>
      <c r="N57" t="e">
        <f t="shared" si="5"/>
        <v>#REF!</v>
      </c>
      <c r="O57" t="e">
        <f t="shared" si="5"/>
        <v>#REF!</v>
      </c>
      <c r="P57" t="e">
        <f t="shared" si="5"/>
        <v>#REF!</v>
      </c>
      <c r="Q57" t="e">
        <f t="shared" si="5"/>
        <v>#REF!</v>
      </c>
      <c r="R57" t="e">
        <f t="shared" si="5"/>
        <v>#REF!</v>
      </c>
      <c r="S57" t="e">
        <f t="shared" si="5"/>
        <v>#REF!</v>
      </c>
      <c r="T57" t="e">
        <f t="shared" si="5"/>
        <v>#REF!</v>
      </c>
      <c r="U57" t="e">
        <f t="shared" si="5"/>
        <v>#REF!</v>
      </c>
      <c r="V57" t="e">
        <f t="shared" si="5"/>
        <v>#REF!</v>
      </c>
      <c r="W57" t="e">
        <f t="shared" si="5"/>
        <v>#REF!</v>
      </c>
      <c r="X57" t="e">
        <f t="shared" si="5"/>
        <v>#REF!</v>
      </c>
      <c r="Y57" t="e">
        <f t="shared" si="5"/>
        <v>#REF!</v>
      </c>
      <c r="Z57" t="e">
        <f t="shared" si="5"/>
        <v>#REF!</v>
      </c>
      <c r="AA57" t="e">
        <f t="shared" si="5"/>
        <v>#REF!</v>
      </c>
      <c r="AB57" t="e">
        <f t="shared" si="5"/>
        <v>#REF!</v>
      </c>
      <c r="AC57" t="e">
        <f t="shared" si="5"/>
        <v>#REF!</v>
      </c>
      <c r="AD57" t="e">
        <f t="shared" si="5"/>
        <v>#REF!</v>
      </c>
      <c r="AE57" t="e">
        <f t="shared" si="5"/>
        <v>#REF!</v>
      </c>
      <c r="AF57" t="e">
        <f t="shared" si="5"/>
        <v>#REF!</v>
      </c>
      <c r="AG57" t="e">
        <f t="shared" si="5"/>
        <v>#REF!</v>
      </c>
      <c r="AH57" t="e">
        <f t="shared" si="5"/>
        <v>#REF!</v>
      </c>
      <c r="AI57" t="e">
        <f t="shared" si="5"/>
        <v>#REF!</v>
      </c>
      <c r="AJ57" t="e">
        <f t="shared" si="5"/>
        <v>#REF!</v>
      </c>
      <c r="AK57" t="e">
        <f t="shared" si="5"/>
        <v>#REF!</v>
      </c>
      <c r="AL57" t="e">
        <f t="shared" si="5"/>
        <v>#REF!</v>
      </c>
      <c r="AM57" t="e">
        <f t="shared" si="5"/>
        <v>#REF!</v>
      </c>
      <c r="AN57" t="e">
        <f t="shared" si="5"/>
        <v>#REF!</v>
      </c>
      <c r="AO57" t="e">
        <f t="shared" si="5"/>
        <v>#REF!</v>
      </c>
      <c r="AP57" t="e">
        <f t="shared" si="5"/>
        <v>#REF!</v>
      </c>
      <c r="AQ57" t="e">
        <f t="shared" si="5"/>
        <v>#REF!</v>
      </c>
      <c r="AR57" t="e">
        <f t="shared" si="5"/>
        <v>#REF!</v>
      </c>
      <c r="AS57" t="e">
        <f t="shared" si="5"/>
        <v>#REF!</v>
      </c>
      <c r="AT57" t="e">
        <f t="shared" si="5"/>
        <v>#REF!</v>
      </c>
      <c r="AU57" t="e">
        <f t="shared" si="5"/>
        <v>#REF!</v>
      </c>
      <c r="AV57" t="e">
        <f t="shared" si="5"/>
        <v>#REF!</v>
      </c>
      <c r="AW57" t="e">
        <f t="shared" si="5"/>
        <v>#REF!</v>
      </c>
      <c r="AX57" t="e">
        <f t="shared" si="5"/>
        <v>#REF!</v>
      </c>
      <c r="AY57" t="e">
        <f t="shared" si="5"/>
        <v>#REF!</v>
      </c>
      <c r="AZ57" t="e">
        <f t="shared" si="5"/>
        <v>#REF!</v>
      </c>
      <c r="BA57" t="e">
        <f t="shared" si="5"/>
        <v>#REF!</v>
      </c>
      <c r="BB57" t="e">
        <f t="shared" si="5"/>
        <v>#REF!</v>
      </c>
      <c r="BC57" t="e">
        <f t="shared" si="5"/>
        <v>#REF!</v>
      </c>
      <c r="BD57" t="e">
        <f t="shared" si="5"/>
        <v>#REF!</v>
      </c>
    </row>
    <row r="58" spans="1:56">
      <c r="A58" s="47">
        <v>1</v>
      </c>
      <c r="B58" s="47" t="e">
        <f t="shared" si="1"/>
        <v>#REF!</v>
      </c>
      <c r="C58" t="s">
        <v>1163</v>
      </c>
      <c r="D58" t="s">
        <v>2547</v>
      </c>
      <c r="E58" t="s">
        <v>2496</v>
      </c>
      <c r="F58" t="e">
        <f t="shared" si="2"/>
        <v>#REF!</v>
      </c>
      <c r="G58" t="e">
        <f t="shared" si="5"/>
        <v>#REF!</v>
      </c>
      <c r="H58" t="e">
        <f t="shared" si="5"/>
        <v>#REF!</v>
      </c>
      <c r="I58" t="e">
        <f t="shared" si="5"/>
        <v>#REF!</v>
      </c>
      <c r="J58" t="e">
        <f t="shared" si="5"/>
        <v>#REF!</v>
      </c>
      <c r="K58" t="e">
        <f t="shared" si="5"/>
        <v>#REF!</v>
      </c>
      <c r="L58" t="e">
        <f t="shared" si="5"/>
        <v>#REF!</v>
      </c>
      <c r="M58" t="e">
        <f t="shared" si="5"/>
        <v>#REF!</v>
      </c>
      <c r="N58" t="e">
        <f t="shared" si="5"/>
        <v>#REF!</v>
      </c>
      <c r="O58" t="e">
        <f t="shared" si="5"/>
        <v>#REF!</v>
      </c>
      <c r="P58" t="e">
        <f t="shared" si="5"/>
        <v>#REF!</v>
      </c>
      <c r="Q58" t="e">
        <f t="shared" si="5"/>
        <v>#REF!</v>
      </c>
      <c r="R58" t="e">
        <f t="shared" si="5"/>
        <v>#REF!</v>
      </c>
      <c r="S58" t="e">
        <f t="shared" si="5"/>
        <v>#REF!</v>
      </c>
      <c r="T58" t="e">
        <f t="shared" si="5"/>
        <v>#REF!</v>
      </c>
      <c r="U58" t="e">
        <f t="shared" si="5"/>
        <v>#REF!</v>
      </c>
      <c r="V58" t="e">
        <f t="shared" si="5"/>
        <v>#REF!</v>
      </c>
      <c r="W58" t="e">
        <f t="shared" si="5"/>
        <v>#REF!</v>
      </c>
      <c r="X58" t="e">
        <f t="shared" si="5"/>
        <v>#REF!</v>
      </c>
      <c r="Y58" t="e">
        <f t="shared" si="5"/>
        <v>#REF!</v>
      </c>
      <c r="Z58" t="e">
        <f t="shared" si="5"/>
        <v>#REF!</v>
      </c>
      <c r="AA58" t="e">
        <f t="shared" si="5"/>
        <v>#REF!</v>
      </c>
      <c r="AB58" t="e">
        <f t="shared" si="5"/>
        <v>#REF!</v>
      </c>
      <c r="AC58" t="e">
        <f t="shared" si="5"/>
        <v>#REF!</v>
      </c>
      <c r="AD58" t="e">
        <f t="shared" si="5"/>
        <v>#REF!</v>
      </c>
      <c r="AE58" t="e">
        <f t="shared" si="5"/>
        <v>#REF!</v>
      </c>
      <c r="AF58" t="e">
        <f t="shared" si="5"/>
        <v>#REF!</v>
      </c>
      <c r="AG58" t="e">
        <f t="shared" si="5"/>
        <v>#REF!</v>
      </c>
      <c r="AH58" t="e">
        <f t="shared" si="5"/>
        <v>#REF!</v>
      </c>
      <c r="AI58" t="e">
        <f t="shared" si="5"/>
        <v>#REF!</v>
      </c>
      <c r="AJ58" t="e">
        <f t="shared" si="5"/>
        <v>#REF!</v>
      </c>
      <c r="AK58" t="e">
        <f t="shared" si="5"/>
        <v>#REF!</v>
      </c>
      <c r="AL58" t="e">
        <f t="shared" si="5"/>
        <v>#REF!</v>
      </c>
      <c r="AM58" t="e">
        <f t="shared" si="5"/>
        <v>#REF!</v>
      </c>
      <c r="AN58" t="e">
        <f t="shared" si="5"/>
        <v>#REF!</v>
      </c>
      <c r="AO58" t="e">
        <f t="shared" si="5"/>
        <v>#REF!</v>
      </c>
      <c r="AP58" t="e">
        <f t="shared" si="5"/>
        <v>#REF!</v>
      </c>
      <c r="AQ58" t="e">
        <f t="shared" si="5"/>
        <v>#REF!</v>
      </c>
      <c r="AR58" t="e">
        <f t="shared" si="5"/>
        <v>#REF!</v>
      </c>
      <c r="AS58" t="e">
        <f t="shared" si="5"/>
        <v>#REF!</v>
      </c>
      <c r="AT58" t="e">
        <f t="shared" si="5"/>
        <v>#REF!</v>
      </c>
      <c r="AU58" t="e">
        <f t="shared" si="5"/>
        <v>#REF!</v>
      </c>
      <c r="AV58" t="e">
        <f t="shared" si="5"/>
        <v>#REF!</v>
      </c>
      <c r="AW58" t="e">
        <f t="shared" si="5"/>
        <v>#REF!</v>
      </c>
      <c r="AX58" t="e">
        <f t="shared" si="5"/>
        <v>#REF!</v>
      </c>
      <c r="AY58" t="e">
        <f t="shared" si="5"/>
        <v>#REF!</v>
      </c>
      <c r="AZ58" t="e">
        <f t="shared" si="5"/>
        <v>#REF!</v>
      </c>
      <c r="BA58" t="e">
        <f t="shared" si="5"/>
        <v>#REF!</v>
      </c>
      <c r="BB58" t="e">
        <f t="shared" ref="G58:BD63" si="6">BB23*$B23</f>
        <v>#REF!</v>
      </c>
      <c r="BC58" t="e">
        <f t="shared" si="6"/>
        <v>#REF!</v>
      </c>
      <c r="BD58" t="e">
        <f t="shared" si="6"/>
        <v>#REF!</v>
      </c>
    </row>
    <row r="59" spans="1:56">
      <c r="A59" s="47">
        <v>1</v>
      </c>
      <c r="B59" s="47" t="e">
        <f t="shared" si="1"/>
        <v>#REF!</v>
      </c>
      <c r="C59" t="s">
        <v>1180</v>
      </c>
      <c r="D59" t="s">
        <v>2503</v>
      </c>
      <c r="E59" t="s">
        <v>2491</v>
      </c>
      <c r="F59" t="e">
        <f t="shared" si="2"/>
        <v>#REF!</v>
      </c>
      <c r="G59" t="e">
        <f t="shared" si="6"/>
        <v>#REF!</v>
      </c>
      <c r="H59" t="e">
        <f t="shared" si="6"/>
        <v>#REF!</v>
      </c>
      <c r="I59" t="e">
        <f t="shared" si="6"/>
        <v>#REF!</v>
      </c>
      <c r="J59" t="e">
        <f t="shared" si="6"/>
        <v>#REF!</v>
      </c>
      <c r="K59" t="e">
        <f t="shared" si="6"/>
        <v>#REF!</v>
      </c>
      <c r="L59" t="e">
        <f t="shared" si="6"/>
        <v>#REF!</v>
      </c>
      <c r="M59" t="e">
        <f t="shared" si="6"/>
        <v>#REF!</v>
      </c>
      <c r="N59" t="e">
        <f t="shared" si="6"/>
        <v>#REF!</v>
      </c>
      <c r="O59" t="e">
        <f t="shared" si="6"/>
        <v>#REF!</v>
      </c>
      <c r="P59" t="e">
        <f t="shared" si="6"/>
        <v>#REF!</v>
      </c>
      <c r="Q59" t="e">
        <f t="shared" si="6"/>
        <v>#REF!</v>
      </c>
      <c r="R59" t="e">
        <f t="shared" si="6"/>
        <v>#REF!</v>
      </c>
      <c r="S59" t="e">
        <f t="shared" si="6"/>
        <v>#REF!</v>
      </c>
      <c r="T59" t="e">
        <f t="shared" si="6"/>
        <v>#REF!</v>
      </c>
      <c r="U59" t="e">
        <f t="shared" si="6"/>
        <v>#REF!</v>
      </c>
      <c r="V59" t="e">
        <f t="shared" si="6"/>
        <v>#REF!</v>
      </c>
      <c r="W59" t="e">
        <f t="shared" si="6"/>
        <v>#REF!</v>
      </c>
      <c r="X59" t="e">
        <f t="shared" si="6"/>
        <v>#REF!</v>
      </c>
      <c r="Y59" t="e">
        <f t="shared" si="6"/>
        <v>#REF!</v>
      </c>
      <c r="Z59" t="e">
        <f t="shared" si="6"/>
        <v>#REF!</v>
      </c>
      <c r="AA59" t="e">
        <f t="shared" si="6"/>
        <v>#REF!</v>
      </c>
      <c r="AB59" t="e">
        <f t="shared" si="6"/>
        <v>#REF!</v>
      </c>
      <c r="AC59" t="e">
        <f t="shared" si="6"/>
        <v>#REF!</v>
      </c>
      <c r="AD59" t="e">
        <f t="shared" si="6"/>
        <v>#REF!</v>
      </c>
      <c r="AE59" t="e">
        <f t="shared" si="6"/>
        <v>#REF!</v>
      </c>
      <c r="AF59" t="e">
        <f t="shared" si="6"/>
        <v>#REF!</v>
      </c>
      <c r="AG59" t="e">
        <f t="shared" si="6"/>
        <v>#REF!</v>
      </c>
      <c r="AH59" t="e">
        <f t="shared" si="6"/>
        <v>#REF!</v>
      </c>
      <c r="AI59" t="e">
        <f t="shared" si="6"/>
        <v>#REF!</v>
      </c>
      <c r="AJ59" t="e">
        <f t="shared" si="6"/>
        <v>#REF!</v>
      </c>
      <c r="AK59" t="e">
        <f t="shared" si="6"/>
        <v>#REF!</v>
      </c>
      <c r="AL59" t="e">
        <f t="shared" si="6"/>
        <v>#REF!</v>
      </c>
      <c r="AM59" t="e">
        <f t="shared" si="6"/>
        <v>#REF!</v>
      </c>
      <c r="AN59" t="e">
        <f t="shared" si="6"/>
        <v>#REF!</v>
      </c>
      <c r="AO59" t="e">
        <f t="shared" si="6"/>
        <v>#REF!</v>
      </c>
      <c r="AP59" t="e">
        <f t="shared" si="6"/>
        <v>#REF!</v>
      </c>
      <c r="AQ59" t="e">
        <f t="shared" si="6"/>
        <v>#REF!</v>
      </c>
      <c r="AR59" t="e">
        <f t="shared" si="6"/>
        <v>#REF!</v>
      </c>
      <c r="AS59" t="e">
        <f t="shared" si="6"/>
        <v>#REF!</v>
      </c>
      <c r="AT59" t="e">
        <f t="shared" si="6"/>
        <v>#REF!</v>
      </c>
      <c r="AU59" t="e">
        <f t="shared" si="6"/>
        <v>#REF!</v>
      </c>
      <c r="AV59" t="e">
        <f t="shared" si="6"/>
        <v>#REF!</v>
      </c>
      <c r="AW59" t="e">
        <f t="shared" si="6"/>
        <v>#REF!</v>
      </c>
      <c r="AX59" t="e">
        <f t="shared" si="6"/>
        <v>#REF!</v>
      </c>
      <c r="AY59" t="e">
        <f t="shared" si="6"/>
        <v>#REF!</v>
      </c>
      <c r="AZ59" t="e">
        <f t="shared" si="6"/>
        <v>#REF!</v>
      </c>
      <c r="BA59" t="e">
        <f t="shared" si="6"/>
        <v>#REF!</v>
      </c>
      <c r="BB59" t="e">
        <f t="shared" si="6"/>
        <v>#REF!</v>
      </c>
      <c r="BC59" t="e">
        <f t="shared" si="6"/>
        <v>#REF!</v>
      </c>
      <c r="BD59" t="e">
        <f t="shared" si="6"/>
        <v>#REF!</v>
      </c>
    </row>
    <row r="60" spans="1:56">
      <c r="A60" s="47">
        <v>1</v>
      </c>
      <c r="B60" s="47" t="e">
        <f t="shared" si="1"/>
        <v>#REF!</v>
      </c>
      <c r="C60" t="s">
        <v>1188</v>
      </c>
      <c r="D60" t="s">
        <v>2549</v>
      </c>
      <c r="E60" t="s">
        <v>2491</v>
      </c>
      <c r="F60" t="e">
        <f t="shared" si="2"/>
        <v>#REF!</v>
      </c>
      <c r="G60" t="e">
        <f t="shared" si="6"/>
        <v>#REF!</v>
      </c>
      <c r="H60" t="e">
        <f t="shared" si="6"/>
        <v>#REF!</v>
      </c>
      <c r="I60" t="e">
        <f t="shared" si="6"/>
        <v>#REF!</v>
      </c>
      <c r="J60" t="e">
        <f t="shared" si="6"/>
        <v>#REF!</v>
      </c>
      <c r="K60" t="e">
        <f t="shared" si="6"/>
        <v>#REF!</v>
      </c>
      <c r="L60" t="e">
        <f t="shared" si="6"/>
        <v>#REF!</v>
      </c>
      <c r="M60" t="e">
        <f t="shared" si="6"/>
        <v>#REF!</v>
      </c>
      <c r="N60" t="e">
        <f t="shared" si="6"/>
        <v>#REF!</v>
      </c>
      <c r="O60" t="e">
        <f t="shared" si="6"/>
        <v>#REF!</v>
      </c>
      <c r="P60" t="e">
        <f t="shared" si="6"/>
        <v>#REF!</v>
      </c>
      <c r="Q60" t="e">
        <f t="shared" si="6"/>
        <v>#REF!</v>
      </c>
      <c r="R60" t="e">
        <f t="shared" si="6"/>
        <v>#REF!</v>
      </c>
      <c r="S60" t="e">
        <f t="shared" si="6"/>
        <v>#REF!</v>
      </c>
      <c r="T60" t="e">
        <f t="shared" si="6"/>
        <v>#REF!</v>
      </c>
      <c r="U60" t="e">
        <f t="shared" si="6"/>
        <v>#REF!</v>
      </c>
      <c r="V60" t="e">
        <f t="shared" si="6"/>
        <v>#REF!</v>
      </c>
      <c r="W60" t="e">
        <f>W25*$B25</f>
        <v>#REF!</v>
      </c>
      <c r="X60" t="e">
        <f t="shared" si="6"/>
        <v>#REF!</v>
      </c>
      <c r="Y60" t="e">
        <f t="shared" si="6"/>
        <v>#REF!</v>
      </c>
      <c r="Z60" t="e">
        <f t="shared" si="6"/>
        <v>#REF!</v>
      </c>
      <c r="AA60" t="e">
        <f t="shared" si="6"/>
        <v>#REF!</v>
      </c>
      <c r="AB60" t="e">
        <f t="shared" si="6"/>
        <v>#REF!</v>
      </c>
      <c r="AC60" t="e">
        <f t="shared" si="6"/>
        <v>#REF!</v>
      </c>
      <c r="AD60" t="e">
        <f t="shared" si="6"/>
        <v>#REF!</v>
      </c>
      <c r="AE60" t="e">
        <f t="shared" si="6"/>
        <v>#REF!</v>
      </c>
      <c r="AF60" t="e">
        <f t="shared" si="6"/>
        <v>#REF!</v>
      </c>
      <c r="AG60" t="e">
        <f t="shared" si="6"/>
        <v>#REF!</v>
      </c>
      <c r="AH60" t="e">
        <f t="shared" si="6"/>
        <v>#REF!</v>
      </c>
      <c r="AI60" t="e">
        <f t="shared" si="6"/>
        <v>#REF!</v>
      </c>
      <c r="AJ60" t="e">
        <f t="shared" si="6"/>
        <v>#REF!</v>
      </c>
      <c r="AK60" t="e">
        <f t="shared" si="6"/>
        <v>#REF!</v>
      </c>
      <c r="AL60" t="e">
        <f t="shared" si="6"/>
        <v>#REF!</v>
      </c>
      <c r="AM60" t="e">
        <f t="shared" si="6"/>
        <v>#REF!</v>
      </c>
      <c r="AN60" t="e">
        <f t="shared" si="6"/>
        <v>#REF!</v>
      </c>
      <c r="AO60" t="e">
        <f t="shared" si="6"/>
        <v>#REF!</v>
      </c>
      <c r="AP60" t="e">
        <f t="shared" si="6"/>
        <v>#REF!</v>
      </c>
      <c r="AQ60" t="e">
        <f t="shared" si="6"/>
        <v>#REF!</v>
      </c>
      <c r="AR60" t="e">
        <f t="shared" si="6"/>
        <v>#REF!</v>
      </c>
      <c r="AS60" t="e">
        <f t="shared" si="6"/>
        <v>#REF!</v>
      </c>
      <c r="AT60" t="e">
        <f t="shared" si="6"/>
        <v>#REF!</v>
      </c>
      <c r="AU60" t="e">
        <f t="shared" si="6"/>
        <v>#REF!</v>
      </c>
      <c r="AV60" t="e">
        <f t="shared" si="6"/>
        <v>#REF!</v>
      </c>
      <c r="AW60" t="e">
        <f t="shared" si="6"/>
        <v>#REF!</v>
      </c>
      <c r="AX60" t="e">
        <f t="shared" si="6"/>
        <v>#REF!</v>
      </c>
      <c r="AY60" t="e">
        <f t="shared" si="6"/>
        <v>#REF!</v>
      </c>
      <c r="AZ60" t="e">
        <f t="shared" si="6"/>
        <v>#REF!</v>
      </c>
      <c r="BA60" t="e">
        <f t="shared" si="6"/>
        <v>#REF!</v>
      </c>
      <c r="BB60" t="e">
        <f t="shared" si="6"/>
        <v>#REF!</v>
      </c>
      <c r="BC60" t="e">
        <f t="shared" si="6"/>
        <v>#REF!</v>
      </c>
      <c r="BD60" t="e">
        <f t="shared" si="6"/>
        <v>#REF!</v>
      </c>
    </row>
    <row r="61" spans="1:56">
      <c r="A61" s="47">
        <v>1</v>
      </c>
      <c r="B61" s="47" t="e">
        <f t="shared" si="1"/>
        <v>#REF!</v>
      </c>
      <c r="C61" t="s">
        <v>1204</v>
      </c>
      <c r="D61" t="s">
        <v>2503</v>
      </c>
      <c r="E61" t="s">
        <v>2491</v>
      </c>
      <c r="F61" t="e">
        <f t="shared" si="2"/>
        <v>#REF!</v>
      </c>
      <c r="G61" t="e">
        <f t="shared" si="6"/>
        <v>#REF!</v>
      </c>
      <c r="H61" t="e">
        <f t="shared" si="6"/>
        <v>#REF!</v>
      </c>
      <c r="I61" t="e">
        <f t="shared" si="6"/>
        <v>#REF!</v>
      </c>
      <c r="J61" t="e">
        <f t="shared" si="6"/>
        <v>#REF!</v>
      </c>
      <c r="K61" t="e">
        <f t="shared" si="6"/>
        <v>#REF!</v>
      </c>
      <c r="L61" t="e">
        <f t="shared" si="6"/>
        <v>#REF!</v>
      </c>
      <c r="M61" t="e">
        <f t="shared" si="6"/>
        <v>#REF!</v>
      </c>
      <c r="N61" t="e">
        <f t="shared" si="6"/>
        <v>#REF!</v>
      </c>
      <c r="O61" t="e">
        <f t="shared" si="6"/>
        <v>#REF!</v>
      </c>
      <c r="P61" t="e">
        <f t="shared" si="6"/>
        <v>#REF!</v>
      </c>
      <c r="Q61" t="e">
        <f t="shared" si="6"/>
        <v>#REF!</v>
      </c>
      <c r="R61" t="e">
        <f t="shared" si="6"/>
        <v>#REF!</v>
      </c>
      <c r="S61" t="e">
        <f t="shared" si="6"/>
        <v>#REF!</v>
      </c>
      <c r="T61" t="e">
        <f t="shared" si="6"/>
        <v>#REF!</v>
      </c>
      <c r="U61" t="e">
        <f t="shared" si="6"/>
        <v>#REF!</v>
      </c>
      <c r="V61" t="e">
        <f t="shared" si="6"/>
        <v>#REF!</v>
      </c>
      <c r="W61" t="e">
        <f t="shared" si="6"/>
        <v>#REF!</v>
      </c>
      <c r="X61" t="e">
        <f t="shared" si="6"/>
        <v>#REF!</v>
      </c>
      <c r="Y61" t="e">
        <f t="shared" si="6"/>
        <v>#REF!</v>
      </c>
      <c r="Z61" t="e">
        <f t="shared" si="6"/>
        <v>#REF!</v>
      </c>
      <c r="AA61" t="e">
        <f t="shared" si="6"/>
        <v>#REF!</v>
      </c>
      <c r="AB61" t="e">
        <f t="shared" si="6"/>
        <v>#REF!</v>
      </c>
      <c r="AC61" t="e">
        <f t="shared" si="6"/>
        <v>#REF!</v>
      </c>
      <c r="AD61" t="e">
        <f t="shared" si="6"/>
        <v>#REF!</v>
      </c>
      <c r="AE61" t="e">
        <f t="shared" si="6"/>
        <v>#REF!</v>
      </c>
      <c r="AF61" t="e">
        <f t="shared" si="6"/>
        <v>#REF!</v>
      </c>
      <c r="AG61" t="e">
        <f t="shared" si="6"/>
        <v>#REF!</v>
      </c>
      <c r="AH61" t="e">
        <f t="shared" si="6"/>
        <v>#REF!</v>
      </c>
      <c r="AI61" t="e">
        <f t="shared" si="6"/>
        <v>#REF!</v>
      </c>
      <c r="AJ61" t="e">
        <f t="shared" si="6"/>
        <v>#REF!</v>
      </c>
      <c r="AK61" t="e">
        <f t="shared" si="6"/>
        <v>#REF!</v>
      </c>
      <c r="AL61" t="e">
        <f t="shared" si="6"/>
        <v>#REF!</v>
      </c>
      <c r="AM61" t="e">
        <f t="shared" si="6"/>
        <v>#REF!</v>
      </c>
      <c r="AN61" t="e">
        <f t="shared" si="6"/>
        <v>#REF!</v>
      </c>
      <c r="AO61" t="e">
        <f t="shared" si="6"/>
        <v>#REF!</v>
      </c>
      <c r="AP61" t="e">
        <f t="shared" si="6"/>
        <v>#REF!</v>
      </c>
      <c r="AQ61" t="e">
        <f t="shared" si="6"/>
        <v>#REF!</v>
      </c>
      <c r="AR61" t="e">
        <f t="shared" si="6"/>
        <v>#REF!</v>
      </c>
      <c r="AS61" t="e">
        <f t="shared" si="6"/>
        <v>#REF!</v>
      </c>
      <c r="AT61" t="e">
        <f t="shared" si="6"/>
        <v>#REF!</v>
      </c>
      <c r="AU61" t="e">
        <f t="shared" si="6"/>
        <v>#REF!</v>
      </c>
      <c r="AV61" t="e">
        <f t="shared" si="6"/>
        <v>#REF!</v>
      </c>
      <c r="AW61" t="e">
        <f t="shared" si="6"/>
        <v>#REF!</v>
      </c>
      <c r="AX61" t="e">
        <f t="shared" si="6"/>
        <v>#REF!</v>
      </c>
      <c r="AY61" t="e">
        <f t="shared" si="6"/>
        <v>#REF!</v>
      </c>
      <c r="AZ61" t="e">
        <f t="shared" si="6"/>
        <v>#REF!</v>
      </c>
      <c r="BA61" t="e">
        <f t="shared" si="6"/>
        <v>#REF!</v>
      </c>
      <c r="BB61" t="e">
        <f t="shared" si="6"/>
        <v>#REF!</v>
      </c>
      <c r="BC61" t="e">
        <f t="shared" si="6"/>
        <v>#REF!</v>
      </c>
      <c r="BD61" t="e">
        <f t="shared" si="6"/>
        <v>#REF!</v>
      </c>
    </row>
    <row r="62" spans="1:56">
      <c r="A62" s="47">
        <v>1</v>
      </c>
      <c r="B62" s="47" t="e">
        <f t="shared" si="1"/>
        <v>#REF!</v>
      </c>
      <c r="C62" t="s">
        <v>1268</v>
      </c>
      <c r="D62" t="s">
        <v>2552</v>
      </c>
      <c r="E62" t="s">
        <v>2496</v>
      </c>
      <c r="F62" t="e">
        <f t="shared" si="2"/>
        <v>#REF!</v>
      </c>
      <c r="G62" t="e">
        <f t="shared" si="6"/>
        <v>#REF!</v>
      </c>
      <c r="H62" t="e">
        <f t="shared" si="6"/>
        <v>#REF!</v>
      </c>
      <c r="I62" t="e">
        <f t="shared" si="6"/>
        <v>#REF!</v>
      </c>
      <c r="J62" t="e">
        <f t="shared" si="6"/>
        <v>#REF!</v>
      </c>
      <c r="K62" t="e">
        <f t="shared" si="6"/>
        <v>#REF!</v>
      </c>
      <c r="L62" t="e">
        <f t="shared" si="6"/>
        <v>#REF!</v>
      </c>
      <c r="M62" t="e">
        <f t="shared" si="6"/>
        <v>#REF!</v>
      </c>
      <c r="N62" t="e">
        <f t="shared" si="6"/>
        <v>#REF!</v>
      </c>
      <c r="O62" t="e">
        <f t="shared" si="6"/>
        <v>#REF!</v>
      </c>
      <c r="P62" t="e">
        <f t="shared" si="6"/>
        <v>#REF!</v>
      </c>
      <c r="Q62" t="e">
        <f t="shared" si="6"/>
        <v>#REF!</v>
      </c>
      <c r="R62" t="e">
        <f t="shared" si="6"/>
        <v>#REF!</v>
      </c>
      <c r="S62" t="e">
        <f t="shared" si="6"/>
        <v>#REF!</v>
      </c>
      <c r="T62" t="e">
        <f t="shared" si="6"/>
        <v>#REF!</v>
      </c>
      <c r="U62" t="e">
        <f t="shared" si="6"/>
        <v>#REF!</v>
      </c>
      <c r="V62" t="e">
        <f t="shared" si="6"/>
        <v>#REF!</v>
      </c>
      <c r="W62" t="e">
        <f t="shared" si="6"/>
        <v>#REF!</v>
      </c>
      <c r="X62" t="e">
        <f t="shared" si="6"/>
        <v>#REF!</v>
      </c>
      <c r="Y62" t="e">
        <f t="shared" si="6"/>
        <v>#REF!</v>
      </c>
      <c r="Z62" t="e">
        <f t="shared" si="6"/>
        <v>#REF!</v>
      </c>
      <c r="AA62" t="e">
        <f t="shared" si="6"/>
        <v>#REF!</v>
      </c>
      <c r="AB62" t="e">
        <f t="shared" si="6"/>
        <v>#REF!</v>
      </c>
      <c r="AC62" t="e">
        <f t="shared" si="6"/>
        <v>#REF!</v>
      </c>
      <c r="AD62" t="e">
        <f t="shared" si="6"/>
        <v>#REF!</v>
      </c>
      <c r="AE62" t="e">
        <f t="shared" si="6"/>
        <v>#REF!</v>
      </c>
      <c r="AF62" t="e">
        <f t="shared" si="6"/>
        <v>#REF!</v>
      </c>
      <c r="AG62" t="e">
        <f t="shared" si="6"/>
        <v>#REF!</v>
      </c>
      <c r="AH62" t="e">
        <f t="shared" si="6"/>
        <v>#REF!</v>
      </c>
      <c r="AI62" t="e">
        <f t="shared" si="6"/>
        <v>#REF!</v>
      </c>
      <c r="AJ62" t="e">
        <f t="shared" si="6"/>
        <v>#REF!</v>
      </c>
      <c r="AK62" t="e">
        <f t="shared" si="6"/>
        <v>#REF!</v>
      </c>
      <c r="AL62" t="e">
        <f t="shared" si="6"/>
        <v>#REF!</v>
      </c>
      <c r="AM62" t="e">
        <f t="shared" si="6"/>
        <v>#REF!</v>
      </c>
      <c r="AN62" t="e">
        <f t="shared" si="6"/>
        <v>#REF!</v>
      </c>
      <c r="AO62" t="e">
        <f t="shared" si="6"/>
        <v>#REF!</v>
      </c>
      <c r="AP62" t="e">
        <f t="shared" si="6"/>
        <v>#REF!</v>
      </c>
      <c r="AQ62" t="e">
        <f t="shared" si="6"/>
        <v>#REF!</v>
      </c>
      <c r="AR62" t="e">
        <f t="shared" si="6"/>
        <v>#REF!</v>
      </c>
      <c r="AS62" t="e">
        <f t="shared" si="6"/>
        <v>#REF!</v>
      </c>
      <c r="AT62" t="e">
        <f t="shared" si="6"/>
        <v>#REF!</v>
      </c>
      <c r="AU62" t="e">
        <f t="shared" si="6"/>
        <v>#REF!</v>
      </c>
      <c r="AV62" t="e">
        <f t="shared" si="6"/>
        <v>#REF!</v>
      </c>
      <c r="AW62" t="e">
        <f t="shared" si="6"/>
        <v>#REF!</v>
      </c>
      <c r="AX62" t="e">
        <f t="shared" si="6"/>
        <v>#REF!</v>
      </c>
      <c r="AY62" t="e">
        <f t="shared" si="6"/>
        <v>#REF!</v>
      </c>
      <c r="AZ62" t="e">
        <f t="shared" si="6"/>
        <v>#REF!</v>
      </c>
      <c r="BA62" t="e">
        <f t="shared" si="6"/>
        <v>#REF!</v>
      </c>
      <c r="BB62" t="e">
        <f t="shared" si="6"/>
        <v>#REF!</v>
      </c>
      <c r="BC62" t="e">
        <f t="shared" si="6"/>
        <v>#REF!</v>
      </c>
      <c r="BD62" t="e">
        <f t="shared" si="6"/>
        <v>#REF!</v>
      </c>
    </row>
    <row r="63" spans="1:56">
      <c r="A63" s="47">
        <v>1</v>
      </c>
      <c r="B63" s="47" t="e">
        <f t="shared" si="1"/>
        <v>#REF!</v>
      </c>
      <c r="C63" t="s">
        <v>1290</v>
      </c>
      <c r="D63" t="s">
        <v>2503</v>
      </c>
      <c r="E63" t="s">
        <v>2491</v>
      </c>
      <c r="F63" t="e">
        <f t="shared" si="2"/>
        <v>#REF!</v>
      </c>
      <c r="G63" t="e">
        <f t="shared" si="6"/>
        <v>#REF!</v>
      </c>
      <c r="H63" t="e">
        <f t="shared" si="6"/>
        <v>#REF!</v>
      </c>
      <c r="I63" t="e">
        <f t="shared" si="6"/>
        <v>#REF!</v>
      </c>
      <c r="J63" t="e">
        <f t="shared" si="6"/>
        <v>#REF!</v>
      </c>
      <c r="K63" t="e">
        <f t="shared" si="6"/>
        <v>#REF!</v>
      </c>
      <c r="L63" t="e">
        <f t="shared" si="6"/>
        <v>#REF!</v>
      </c>
      <c r="M63" t="e">
        <f t="shared" si="6"/>
        <v>#REF!</v>
      </c>
      <c r="N63" t="e">
        <f t="shared" si="6"/>
        <v>#REF!</v>
      </c>
      <c r="O63" t="e">
        <f t="shared" si="6"/>
        <v>#REF!</v>
      </c>
      <c r="P63" t="e">
        <f t="shared" si="6"/>
        <v>#REF!</v>
      </c>
      <c r="Q63" t="e">
        <f t="shared" si="6"/>
        <v>#REF!</v>
      </c>
      <c r="R63" t="e">
        <f t="shared" si="6"/>
        <v>#REF!</v>
      </c>
      <c r="S63" t="e">
        <f t="shared" si="6"/>
        <v>#REF!</v>
      </c>
      <c r="T63" t="e">
        <f t="shared" si="6"/>
        <v>#REF!</v>
      </c>
      <c r="U63" t="e">
        <f t="shared" si="6"/>
        <v>#REF!</v>
      </c>
      <c r="V63" t="e">
        <f t="shared" si="6"/>
        <v>#REF!</v>
      </c>
      <c r="W63" t="e">
        <f t="shared" si="6"/>
        <v>#REF!</v>
      </c>
      <c r="X63" t="e">
        <f t="shared" si="6"/>
        <v>#REF!</v>
      </c>
      <c r="Y63" t="e">
        <f t="shared" si="6"/>
        <v>#REF!</v>
      </c>
      <c r="Z63" t="e">
        <f t="shared" si="6"/>
        <v>#REF!</v>
      </c>
      <c r="AA63" t="e">
        <f t="shared" si="6"/>
        <v>#REF!</v>
      </c>
      <c r="AB63" t="e">
        <f t="shared" si="6"/>
        <v>#REF!</v>
      </c>
      <c r="AC63" t="e">
        <f t="shared" si="6"/>
        <v>#REF!</v>
      </c>
      <c r="AD63" t="e">
        <f t="shared" si="6"/>
        <v>#REF!</v>
      </c>
      <c r="AE63" t="e">
        <f t="shared" si="6"/>
        <v>#REF!</v>
      </c>
      <c r="AF63" t="e">
        <f t="shared" si="6"/>
        <v>#REF!</v>
      </c>
      <c r="AG63" t="e">
        <f t="shared" si="6"/>
        <v>#REF!</v>
      </c>
      <c r="AH63" t="e">
        <f t="shared" si="6"/>
        <v>#REF!</v>
      </c>
      <c r="AI63" t="e">
        <f t="shared" si="6"/>
        <v>#REF!</v>
      </c>
      <c r="AJ63" t="e">
        <f t="shared" si="6"/>
        <v>#REF!</v>
      </c>
      <c r="AK63" t="e">
        <f t="shared" si="6"/>
        <v>#REF!</v>
      </c>
      <c r="AL63" t="e">
        <f t="shared" si="6"/>
        <v>#REF!</v>
      </c>
      <c r="AM63" t="e">
        <f t="shared" si="6"/>
        <v>#REF!</v>
      </c>
      <c r="AN63" t="e">
        <f t="shared" si="6"/>
        <v>#REF!</v>
      </c>
      <c r="AO63" t="e">
        <f t="shared" si="6"/>
        <v>#REF!</v>
      </c>
      <c r="AP63" t="e">
        <f t="shared" si="6"/>
        <v>#REF!</v>
      </c>
      <c r="AQ63" t="e">
        <f t="shared" si="6"/>
        <v>#REF!</v>
      </c>
      <c r="AR63" t="e">
        <f t="shared" si="6"/>
        <v>#REF!</v>
      </c>
      <c r="AS63" t="e">
        <f t="shared" si="6"/>
        <v>#REF!</v>
      </c>
      <c r="AT63" t="e">
        <f t="shared" si="6"/>
        <v>#REF!</v>
      </c>
      <c r="AU63" t="e">
        <f t="shared" si="6"/>
        <v>#REF!</v>
      </c>
      <c r="AV63" t="e">
        <f t="shared" si="6"/>
        <v>#REF!</v>
      </c>
      <c r="AW63" t="e">
        <f t="shared" ref="G63:BD68" si="7">AW28*$B28</f>
        <v>#REF!</v>
      </c>
      <c r="AX63" t="e">
        <f t="shared" si="7"/>
        <v>#REF!</v>
      </c>
      <c r="AY63" t="e">
        <f t="shared" si="7"/>
        <v>#REF!</v>
      </c>
      <c r="AZ63" t="e">
        <f t="shared" si="7"/>
        <v>#REF!</v>
      </c>
      <c r="BA63" t="e">
        <f t="shared" si="7"/>
        <v>#REF!</v>
      </c>
      <c r="BB63" t="e">
        <f t="shared" si="7"/>
        <v>#REF!</v>
      </c>
      <c r="BC63" t="e">
        <f t="shared" si="7"/>
        <v>#REF!</v>
      </c>
      <c r="BD63" t="e">
        <f t="shared" si="7"/>
        <v>#REF!</v>
      </c>
    </row>
    <row r="64" spans="1:56">
      <c r="A64" s="47">
        <v>1</v>
      </c>
      <c r="B64" s="47" t="e">
        <f t="shared" si="1"/>
        <v>#REF!</v>
      </c>
      <c r="C64" t="s">
        <v>1311</v>
      </c>
      <c r="D64" t="s">
        <v>2503</v>
      </c>
      <c r="E64" t="s">
        <v>2491</v>
      </c>
      <c r="F64" t="e">
        <f t="shared" si="2"/>
        <v>#REF!</v>
      </c>
      <c r="G64" t="e">
        <f t="shared" si="7"/>
        <v>#REF!</v>
      </c>
      <c r="H64" t="e">
        <f t="shared" si="7"/>
        <v>#REF!</v>
      </c>
      <c r="I64" t="e">
        <f t="shared" si="7"/>
        <v>#REF!</v>
      </c>
      <c r="J64" t="e">
        <f t="shared" si="7"/>
        <v>#REF!</v>
      </c>
      <c r="K64" t="e">
        <f t="shared" si="7"/>
        <v>#REF!</v>
      </c>
      <c r="L64" t="e">
        <f t="shared" si="7"/>
        <v>#REF!</v>
      </c>
      <c r="M64" t="e">
        <f t="shared" si="7"/>
        <v>#REF!</v>
      </c>
      <c r="N64" t="e">
        <f t="shared" si="7"/>
        <v>#REF!</v>
      </c>
      <c r="O64" t="e">
        <f t="shared" si="7"/>
        <v>#REF!</v>
      </c>
      <c r="P64" t="e">
        <f t="shared" si="7"/>
        <v>#REF!</v>
      </c>
      <c r="Q64" t="e">
        <f t="shared" si="7"/>
        <v>#REF!</v>
      </c>
      <c r="R64" t="e">
        <f t="shared" si="7"/>
        <v>#REF!</v>
      </c>
      <c r="S64" t="e">
        <f t="shared" si="7"/>
        <v>#REF!</v>
      </c>
      <c r="T64" t="e">
        <f t="shared" si="7"/>
        <v>#REF!</v>
      </c>
      <c r="U64" t="e">
        <f t="shared" si="7"/>
        <v>#REF!</v>
      </c>
      <c r="V64" t="e">
        <f t="shared" si="7"/>
        <v>#REF!</v>
      </c>
      <c r="W64" t="e">
        <f t="shared" si="7"/>
        <v>#REF!</v>
      </c>
      <c r="X64" t="e">
        <f t="shared" si="7"/>
        <v>#REF!</v>
      </c>
      <c r="Y64" t="e">
        <f t="shared" si="7"/>
        <v>#REF!</v>
      </c>
      <c r="Z64" t="e">
        <f t="shared" si="7"/>
        <v>#REF!</v>
      </c>
      <c r="AA64" t="e">
        <f t="shared" si="7"/>
        <v>#REF!</v>
      </c>
      <c r="AB64" t="e">
        <f t="shared" si="7"/>
        <v>#REF!</v>
      </c>
      <c r="AC64" t="e">
        <f t="shared" si="7"/>
        <v>#REF!</v>
      </c>
      <c r="AD64" t="e">
        <f t="shared" si="7"/>
        <v>#REF!</v>
      </c>
      <c r="AE64" t="e">
        <f t="shared" si="7"/>
        <v>#REF!</v>
      </c>
      <c r="AF64" t="e">
        <f t="shared" si="7"/>
        <v>#REF!</v>
      </c>
      <c r="AG64" t="e">
        <f t="shared" si="7"/>
        <v>#REF!</v>
      </c>
      <c r="AH64" t="e">
        <f t="shared" si="7"/>
        <v>#REF!</v>
      </c>
      <c r="AI64" t="e">
        <f t="shared" si="7"/>
        <v>#REF!</v>
      </c>
      <c r="AJ64" t="e">
        <f t="shared" si="7"/>
        <v>#REF!</v>
      </c>
      <c r="AK64" t="e">
        <f t="shared" si="7"/>
        <v>#REF!</v>
      </c>
      <c r="AL64" t="e">
        <f t="shared" si="7"/>
        <v>#REF!</v>
      </c>
      <c r="AM64" t="e">
        <f t="shared" si="7"/>
        <v>#REF!</v>
      </c>
      <c r="AN64" t="e">
        <f t="shared" si="7"/>
        <v>#REF!</v>
      </c>
      <c r="AO64" t="e">
        <f t="shared" si="7"/>
        <v>#REF!</v>
      </c>
      <c r="AP64" t="e">
        <f t="shared" si="7"/>
        <v>#REF!</v>
      </c>
      <c r="AQ64" t="e">
        <f t="shared" si="7"/>
        <v>#REF!</v>
      </c>
      <c r="AR64" t="e">
        <f t="shared" si="7"/>
        <v>#REF!</v>
      </c>
      <c r="AS64" t="e">
        <f t="shared" si="7"/>
        <v>#REF!</v>
      </c>
      <c r="AT64" t="e">
        <f t="shared" si="7"/>
        <v>#REF!</v>
      </c>
      <c r="AU64" t="e">
        <f t="shared" si="7"/>
        <v>#REF!</v>
      </c>
      <c r="AV64" t="e">
        <f t="shared" si="7"/>
        <v>#REF!</v>
      </c>
      <c r="AW64" t="e">
        <f t="shared" si="7"/>
        <v>#REF!</v>
      </c>
      <c r="AX64" t="e">
        <f t="shared" si="7"/>
        <v>#REF!</v>
      </c>
      <c r="AY64" t="e">
        <f t="shared" si="7"/>
        <v>#REF!</v>
      </c>
      <c r="AZ64" t="e">
        <f t="shared" si="7"/>
        <v>#REF!</v>
      </c>
      <c r="BA64" t="e">
        <f t="shared" si="7"/>
        <v>#REF!</v>
      </c>
      <c r="BB64" t="e">
        <f t="shared" si="7"/>
        <v>#REF!</v>
      </c>
      <c r="BC64" t="e">
        <f t="shared" si="7"/>
        <v>#REF!</v>
      </c>
      <c r="BD64" t="e">
        <f t="shared" si="7"/>
        <v>#REF!</v>
      </c>
    </row>
    <row r="65" spans="1:56">
      <c r="A65" s="47">
        <v>1</v>
      </c>
      <c r="B65" s="47" t="e">
        <f t="shared" si="1"/>
        <v>#REF!</v>
      </c>
      <c r="C65" t="s">
        <v>1434</v>
      </c>
      <c r="D65" t="s">
        <v>2559</v>
      </c>
      <c r="E65" t="s">
        <v>2491</v>
      </c>
      <c r="F65" t="e">
        <f t="shared" si="2"/>
        <v>#REF!</v>
      </c>
      <c r="G65" t="e">
        <f t="shared" si="7"/>
        <v>#REF!</v>
      </c>
      <c r="H65" t="e">
        <f t="shared" si="7"/>
        <v>#REF!</v>
      </c>
      <c r="I65" t="e">
        <f t="shared" si="7"/>
        <v>#REF!</v>
      </c>
      <c r="J65" t="e">
        <f t="shared" si="7"/>
        <v>#REF!</v>
      </c>
      <c r="K65" t="e">
        <f t="shared" si="7"/>
        <v>#REF!</v>
      </c>
      <c r="L65" t="e">
        <f t="shared" si="7"/>
        <v>#REF!</v>
      </c>
      <c r="M65" t="e">
        <f t="shared" si="7"/>
        <v>#REF!</v>
      </c>
      <c r="N65" t="e">
        <f t="shared" si="7"/>
        <v>#REF!</v>
      </c>
      <c r="O65" t="e">
        <f t="shared" si="7"/>
        <v>#REF!</v>
      </c>
      <c r="P65" t="e">
        <f t="shared" si="7"/>
        <v>#REF!</v>
      </c>
      <c r="Q65" t="e">
        <f t="shared" si="7"/>
        <v>#REF!</v>
      </c>
      <c r="R65" t="e">
        <f t="shared" si="7"/>
        <v>#REF!</v>
      </c>
      <c r="S65" t="e">
        <f t="shared" si="7"/>
        <v>#REF!</v>
      </c>
      <c r="T65" t="e">
        <f t="shared" si="7"/>
        <v>#REF!</v>
      </c>
      <c r="U65" t="e">
        <f t="shared" si="7"/>
        <v>#REF!</v>
      </c>
      <c r="V65" t="e">
        <f t="shared" si="7"/>
        <v>#REF!</v>
      </c>
      <c r="W65" t="e">
        <f t="shared" si="7"/>
        <v>#REF!</v>
      </c>
      <c r="X65" t="e">
        <f t="shared" si="7"/>
        <v>#REF!</v>
      </c>
      <c r="Y65" t="e">
        <f t="shared" si="7"/>
        <v>#REF!</v>
      </c>
      <c r="Z65" t="e">
        <f t="shared" si="7"/>
        <v>#REF!</v>
      </c>
      <c r="AA65" t="e">
        <f t="shared" si="7"/>
        <v>#REF!</v>
      </c>
      <c r="AB65" t="e">
        <f t="shared" si="7"/>
        <v>#REF!</v>
      </c>
      <c r="AC65" t="e">
        <f t="shared" si="7"/>
        <v>#REF!</v>
      </c>
      <c r="AD65" t="e">
        <f t="shared" si="7"/>
        <v>#REF!</v>
      </c>
      <c r="AE65" t="e">
        <f t="shared" si="7"/>
        <v>#REF!</v>
      </c>
      <c r="AF65" t="e">
        <f t="shared" si="7"/>
        <v>#REF!</v>
      </c>
      <c r="AG65" t="e">
        <f t="shared" si="7"/>
        <v>#REF!</v>
      </c>
      <c r="AH65" t="e">
        <f t="shared" si="7"/>
        <v>#REF!</v>
      </c>
      <c r="AI65" t="e">
        <f t="shared" si="7"/>
        <v>#REF!</v>
      </c>
      <c r="AJ65" t="e">
        <f t="shared" si="7"/>
        <v>#REF!</v>
      </c>
      <c r="AK65" t="e">
        <f t="shared" si="7"/>
        <v>#REF!</v>
      </c>
      <c r="AL65" t="e">
        <f t="shared" si="7"/>
        <v>#REF!</v>
      </c>
      <c r="AM65" t="e">
        <f t="shared" si="7"/>
        <v>#REF!</v>
      </c>
      <c r="AN65" t="e">
        <f t="shared" si="7"/>
        <v>#REF!</v>
      </c>
      <c r="AO65" t="e">
        <f t="shared" si="7"/>
        <v>#REF!</v>
      </c>
      <c r="AP65" t="e">
        <f t="shared" si="7"/>
        <v>#REF!</v>
      </c>
      <c r="AQ65" t="e">
        <f t="shared" si="7"/>
        <v>#REF!</v>
      </c>
      <c r="AR65" t="e">
        <f t="shared" si="7"/>
        <v>#REF!</v>
      </c>
      <c r="AS65" t="e">
        <f t="shared" si="7"/>
        <v>#REF!</v>
      </c>
      <c r="AT65" t="e">
        <f t="shared" si="7"/>
        <v>#REF!</v>
      </c>
      <c r="AU65" t="e">
        <f t="shared" si="7"/>
        <v>#REF!</v>
      </c>
      <c r="AV65" t="e">
        <f t="shared" si="7"/>
        <v>#REF!</v>
      </c>
      <c r="AW65" t="e">
        <f t="shared" si="7"/>
        <v>#REF!</v>
      </c>
      <c r="AX65" t="e">
        <f t="shared" si="7"/>
        <v>#REF!</v>
      </c>
      <c r="AY65" t="e">
        <f t="shared" si="7"/>
        <v>#REF!</v>
      </c>
      <c r="AZ65" t="e">
        <f t="shared" si="7"/>
        <v>#REF!</v>
      </c>
      <c r="BA65" t="e">
        <f t="shared" si="7"/>
        <v>#REF!</v>
      </c>
      <c r="BB65" t="e">
        <f t="shared" si="7"/>
        <v>#REF!</v>
      </c>
      <c r="BC65" t="e">
        <f t="shared" si="7"/>
        <v>#REF!</v>
      </c>
      <c r="BD65" t="e">
        <f t="shared" si="7"/>
        <v>#REF!</v>
      </c>
    </row>
    <row r="66" spans="1:56">
      <c r="A66" s="47">
        <v>1</v>
      </c>
      <c r="B66" s="47" t="e">
        <f t="shared" si="1"/>
        <v>#REF!</v>
      </c>
      <c r="C66" t="s">
        <v>1598</v>
      </c>
      <c r="D66" t="s">
        <v>2560</v>
      </c>
      <c r="E66" t="s">
        <v>2496</v>
      </c>
      <c r="F66" t="e">
        <f t="shared" si="2"/>
        <v>#REF!</v>
      </c>
      <c r="G66" t="e">
        <f t="shared" si="7"/>
        <v>#REF!</v>
      </c>
      <c r="H66" t="e">
        <f t="shared" si="7"/>
        <v>#REF!</v>
      </c>
      <c r="I66" t="e">
        <f t="shared" si="7"/>
        <v>#REF!</v>
      </c>
      <c r="J66" t="e">
        <f t="shared" si="7"/>
        <v>#REF!</v>
      </c>
      <c r="K66" t="e">
        <f t="shared" si="7"/>
        <v>#REF!</v>
      </c>
      <c r="L66" t="e">
        <f t="shared" si="7"/>
        <v>#REF!</v>
      </c>
      <c r="M66" t="e">
        <f t="shared" si="7"/>
        <v>#REF!</v>
      </c>
      <c r="N66" t="e">
        <f t="shared" si="7"/>
        <v>#REF!</v>
      </c>
      <c r="O66" t="e">
        <f t="shared" si="7"/>
        <v>#REF!</v>
      </c>
      <c r="P66" t="e">
        <f t="shared" si="7"/>
        <v>#REF!</v>
      </c>
      <c r="Q66" t="e">
        <f t="shared" si="7"/>
        <v>#REF!</v>
      </c>
      <c r="R66" t="e">
        <f t="shared" si="7"/>
        <v>#REF!</v>
      </c>
      <c r="S66" t="e">
        <f t="shared" si="7"/>
        <v>#REF!</v>
      </c>
      <c r="T66" t="e">
        <f t="shared" si="7"/>
        <v>#REF!</v>
      </c>
      <c r="U66" t="e">
        <f t="shared" si="7"/>
        <v>#REF!</v>
      </c>
      <c r="V66" t="e">
        <f t="shared" si="7"/>
        <v>#REF!</v>
      </c>
      <c r="W66" t="e">
        <f t="shared" si="7"/>
        <v>#REF!</v>
      </c>
      <c r="X66" t="e">
        <f t="shared" si="7"/>
        <v>#REF!</v>
      </c>
      <c r="Y66" t="e">
        <f t="shared" si="7"/>
        <v>#REF!</v>
      </c>
      <c r="Z66" t="e">
        <f t="shared" si="7"/>
        <v>#REF!</v>
      </c>
      <c r="AA66" t="e">
        <f t="shared" si="7"/>
        <v>#REF!</v>
      </c>
      <c r="AB66" t="e">
        <f t="shared" si="7"/>
        <v>#REF!</v>
      </c>
      <c r="AC66" t="e">
        <f t="shared" si="7"/>
        <v>#REF!</v>
      </c>
      <c r="AD66" t="e">
        <f t="shared" si="7"/>
        <v>#REF!</v>
      </c>
      <c r="AE66" t="e">
        <f t="shared" si="7"/>
        <v>#REF!</v>
      </c>
      <c r="AF66" t="e">
        <f t="shared" si="7"/>
        <v>#REF!</v>
      </c>
      <c r="AG66" t="e">
        <f t="shared" si="7"/>
        <v>#REF!</v>
      </c>
      <c r="AH66" t="e">
        <f t="shared" si="7"/>
        <v>#REF!</v>
      </c>
      <c r="AI66" t="e">
        <f t="shared" si="7"/>
        <v>#REF!</v>
      </c>
      <c r="AJ66" t="e">
        <f t="shared" si="7"/>
        <v>#REF!</v>
      </c>
      <c r="AK66" t="e">
        <f t="shared" si="7"/>
        <v>#REF!</v>
      </c>
      <c r="AL66" t="e">
        <f t="shared" si="7"/>
        <v>#REF!</v>
      </c>
      <c r="AM66" t="e">
        <f t="shared" si="7"/>
        <v>#REF!</v>
      </c>
      <c r="AN66" t="e">
        <f t="shared" si="7"/>
        <v>#REF!</v>
      </c>
      <c r="AO66" t="e">
        <f t="shared" si="7"/>
        <v>#REF!</v>
      </c>
      <c r="AP66" t="e">
        <f t="shared" si="7"/>
        <v>#REF!</v>
      </c>
      <c r="AQ66" t="e">
        <f t="shared" si="7"/>
        <v>#REF!</v>
      </c>
      <c r="AR66" t="e">
        <f t="shared" si="7"/>
        <v>#REF!</v>
      </c>
      <c r="AS66" t="e">
        <f t="shared" si="7"/>
        <v>#REF!</v>
      </c>
      <c r="AT66" t="e">
        <f t="shared" si="7"/>
        <v>#REF!</v>
      </c>
      <c r="AU66" t="e">
        <f t="shared" si="7"/>
        <v>#REF!</v>
      </c>
      <c r="AV66" t="e">
        <f t="shared" si="7"/>
        <v>#REF!</v>
      </c>
      <c r="AW66" t="e">
        <f t="shared" si="7"/>
        <v>#REF!</v>
      </c>
      <c r="AX66" t="e">
        <f t="shared" si="7"/>
        <v>#REF!</v>
      </c>
      <c r="AY66" t="e">
        <f t="shared" si="7"/>
        <v>#REF!</v>
      </c>
      <c r="AZ66" t="e">
        <f t="shared" si="7"/>
        <v>#REF!</v>
      </c>
      <c r="BA66" t="e">
        <f t="shared" si="7"/>
        <v>#REF!</v>
      </c>
      <c r="BB66" t="e">
        <f t="shared" si="7"/>
        <v>#REF!</v>
      </c>
      <c r="BC66" t="e">
        <f t="shared" si="7"/>
        <v>#REF!</v>
      </c>
      <c r="BD66" t="e">
        <f t="shared" si="7"/>
        <v>#REF!</v>
      </c>
    </row>
    <row r="67" spans="1:56">
      <c r="A67" s="47">
        <v>1</v>
      </c>
      <c r="B67" s="47" t="e">
        <f t="shared" si="1"/>
        <v>#REF!</v>
      </c>
      <c r="C67" t="s">
        <v>1615</v>
      </c>
      <c r="D67" t="s">
        <v>2503</v>
      </c>
      <c r="E67" t="s">
        <v>2491</v>
      </c>
      <c r="F67" t="e">
        <f t="shared" si="2"/>
        <v>#REF!</v>
      </c>
      <c r="G67" t="e">
        <f t="shared" si="7"/>
        <v>#REF!</v>
      </c>
      <c r="H67" t="e">
        <f t="shared" si="7"/>
        <v>#REF!</v>
      </c>
      <c r="I67" t="e">
        <f t="shared" si="7"/>
        <v>#REF!</v>
      </c>
      <c r="J67" t="e">
        <f t="shared" si="7"/>
        <v>#REF!</v>
      </c>
      <c r="K67" t="e">
        <f t="shared" si="7"/>
        <v>#REF!</v>
      </c>
      <c r="L67" t="e">
        <f t="shared" si="7"/>
        <v>#REF!</v>
      </c>
      <c r="M67" t="e">
        <f t="shared" si="7"/>
        <v>#REF!</v>
      </c>
      <c r="N67" t="e">
        <f t="shared" si="7"/>
        <v>#REF!</v>
      </c>
      <c r="O67" t="e">
        <f t="shared" si="7"/>
        <v>#REF!</v>
      </c>
      <c r="P67" t="e">
        <f t="shared" si="7"/>
        <v>#REF!</v>
      </c>
      <c r="Q67" t="e">
        <f t="shared" si="7"/>
        <v>#REF!</v>
      </c>
      <c r="R67" t="e">
        <f t="shared" si="7"/>
        <v>#REF!</v>
      </c>
      <c r="S67" t="e">
        <f t="shared" si="7"/>
        <v>#REF!</v>
      </c>
      <c r="T67" t="e">
        <f t="shared" si="7"/>
        <v>#REF!</v>
      </c>
      <c r="U67" t="e">
        <f t="shared" si="7"/>
        <v>#REF!</v>
      </c>
      <c r="V67" t="e">
        <f t="shared" si="7"/>
        <v>#REF!</v>
      </c>
      <c r="W67" t="e">
        <f t="shared" si="7"/>
        <v>#REF!</v>
      </c>
      <c r="X67" t="e">
        <f t="shared" si="7"/>
        <v>#REF!</v>
      </c>
      <c r="Y67" t="e">
        <f t="shared" si="7"/>
        <v>#REF!</v>
      </c>
      <c r="Z67" t="e">
        <f t="shared" si="7"/>
        <v>#REF!</v>
      </c>
      <c r="AA67" t="e">
        <f t="shared" si="7"/>
        <v>#REF!</v>
      </c>
      <c r="AB67" t="e">
        <f t="shared" si="7"/>
        <v>#REF!</v>
      </c>
      <c r="AC67" t="e">
        <f t="shared" si="7"/>
        <v>#REF!</v>
      </c>
      <c r="AD67" t="e">
        <f t="shared" si="7"/>
        <v>#REF!</v>
      </c>
      <c r="AE67" t="e">
        <f t="shared" si="7"/>
        <v>#REF!</v>
      </c>
      <c r="AF67" t="e">
        <f t="shared" si="7"/>
        <v>#REF!</v>
      </c>
      <c r="AG67" t="e">
        <f t="shared" si="7"/>
        <v>#REF!</v>
      </c>
      <c r="AH67" t="e">
        <f t="shared" si="7"/>
        <v>#REF!</v>
      </c>
      <c r="AI67" t="e">
        <f t="shared" si="7"/>
        <v>#REF!</v>
      </c>
      <c r="AJ67" t="e">
        <f t="shared" si="7"/>
        <v>#REF!</v>
      </c>
      <c r="AK67" t="e">
        <f t="shared" si="7"/>
        <v>#REF!</v>
      </c>
      <c r="AL67" t="e">
        <f t="shared" si="7"/>
        <v>#REF!</v>
      </c>
      <c r="AM67" t="e">
        <f t="shared" si="7"/>
        <v>#REF!</v>
      </c>
      <c r="AN67" t="e">
        <f t="shared" si="7"/>
        <v>#REF!</v>
      </c>
      <c r="AO67" t="e">
        <f t="shared" si="7"/>
        <v>#REF!</v>
      </c>
      <c r="AP67" t="e">
        <f t="shared" si="7"/>
        <v>#REF!</v>
      </c>
      <c r="AQ67" t="e">
        <f t="shared" si="7"/>
        <v>#REF!</v>
      </c>
      <c r="AR67" t="e">
        <f t="shared" si="7"/>
        <v>#REF!</v>
      </c>
      <c r="AS67" t="e">
        <f t="shared" si="7"/>
        <v>#REF!</v>
      </c>
      <c r="AT67" t="e">
        <f t="shared" si="7"/>
        <v>#REF!</v>
      </c>
      <c r="AU67" t="e">
        <f t="shared" si="7"/>
        <v>#REF!</v>
      </c>
      <c r="AV67" t="e">
        <f t="shared" si="7"/>
        <v>#REF!</v>
      </c>
      <c r="AW67" t="e">
        <f t="shared" si="7"/>
        <v>#REF!</v>
      </c>
      <c r="AX67" t="e">
        <f t="shared" si="7"/>
        <v>#REF!</v>
      </c>
      <c r="AY67" t="e">
        <f t="shared" si="7"/>
        <v>#REF!</v>
      </c>
      <c r="AZ67" t="e">
        <f t="shared" si="7"/>
        <v>#REF!</v>
      </c>
      <c r="BA67" t="e">
        <f t="shared" si="7"/>
        <v>#REF!</v>
      </c>
      <c r="BB67" t="e">
        <f t="shared" si="7"/>
        <v>#REF!</v>
      </c>
      <c r="BC67" t="e">
        <f t="shared" si="7"/>
        <v>#REF!</v>
      </c>
      <c r="BD67" t="e">
        <f t="shared" si="7"/>
        <v>#REF!</v>
      </c>
    </row>
    <row r="68" spans="1:56">
      <c r="A68" s="47">
        <v>1</v>
      </c>
      <c r="B68" s="47" t="e">
        <f t="shared" si="1"/>
        <v>#REF!</v>
      </c>
      <c r="C68" t="s">
        <v>1619</v>
      </c>
      <c r="D68" t="s">
        <v>2503</v>
      </c>
      <c r="E68" t="s">
        <v>2491</v>
      </c>
      <c r="F68" t="e">
        <f t="shared" si="2"/>
        <v>#REF!</v>
      </c>
      <c r="G68" t="e">
        <f t="shared" si="7"/>
        <v>#REF!</v>
      </c>
      <c r="H68" t="e">
        <f t="shared" si="7"/>
        <v>#REF!</v>
      </c>
      <c r="I68" t="e">
        <f t="shared" si="7"/>
        <v>#REF!</v>
      </c>
      <c r="J68" t="e">
        <f t="shared" si="7"/>
        <v>#REF!</v>
      </c>
      <c r="K68" t="e">
        <f t="shared" si="7"/>
        <v>#REF!</v>
      </c>
      <c r="L68" t="e">
        <f t="shared" si="7"/>
        <v>#REF!</v>
      </c>
      <c r="M68" t="e">
        <f t="shared" si="7"/>
        <v>#REF!</v>
      </c>
      <c r="N68" t="e">
        <f t="shared" si="7"/>
        <v>#REF!</v>
      </c>
      <c r="O68" t="e">
        <f t="shared" si="7"/>
        <v>#REF!</v>
      </c>
      <c r="P68" t="e">
        <f t="shared" si="7"/>
        <v>#REF!</v>
      </c>
      <c r="Q68" t="e">
        <f t="shared" si="7"/>
        <v>#REF!</v>
      </c>
      <c r="R68" t="e">
        <f t="shared" si="7"/>
        <v>#REF!</v>
      </c>
      <c r="S68" t="e">
        <f t="shared" si="7"/>
        <v>#REF!</v>
      </c>
      <c r="T68" t="e">
        <f t="shared" si="7"/>
        <v>#REF!</v>
      </c>
      <c r="U68" t="e">
        <f t="shared" si="7"/>
        <v>#REF!</v>
      </c>
      <c r="V68" t="e">
        <f t="shared" si="7"/>
        <v>#REF!</v>
      </c>
      <c r="W68" t="e">
        <f t="shared" si="7"/>
        <v>#REF!</v>
      </c>
      <c r="X68" t="e">
        <f t="shared" si="7"/>
        <v>#REF!</v>
      </c>
      <c r="Y68" t="e">
        <f t="shared" si="7"/>
        <v>#REF!</v>
      </c>
      <c r="Z68" t="e">
        <f t="shared" si="7"/>
        <v>#REF!</v>
      </c>
      <c r="AA68" t="e">
        <f t="shared" si="7"/>
        <v>#REF!</v>
      </c>
      <c r="AB68" t="e">
        <f t="shared" si="7"/>
        <v>#REF!</v>
      </c>
      <c r="AC68" t="e">
        <f t="shared" si="7"/>
        <v>#REF!</v>
      </c>
      <c r="AD68" t="e">
        <f t="shared" si="7"/>
        <v>#REF!</v>
      </c>
      <c r="AE68" t="e">
        <f t="shared" si="7"/>
        <v>#REF!</v>
      </c>
      <c r="AF68" t="e">
        <f t="shared" si="7"/>
        <v>#REF!</v>
      </c>
      <c r="AG68" t="e">
        <f t="shared" si="7"/>
        <v>#REF!</v>
      </c>
      <c r="AH68" t="e">
        <f t="shared" si="7"/>
        <v>#REF!</v>
      </c>
      <c r="AI68" t="e">
        <f t="shared" si="7"/>
        <v>#REF!</v>
      </c>
      <c r="AJ68" t="e">
        <f t="shared" si="7"/>
        <v>#REF!</v>
      </c>
      <c r="AK68" t="e">
        <f t="shared" si="7"/>
        <v>#REF!</v>
      </c>
      <c r="AL68" t="e">
        <f t="shared" si="7"/>
        <v>#REF!</v>
      </c>
      <c r="AM68" t="e">
        <f t="shared" si="7"/>
        <v>#REF!</v>
      </c>
      <c r="AN68" t="e">
        <f t="shared" si="7"/>
        <v>#REF!</v>
      </c>
      <c r="AO68" t="e">
        <f t="shared" si="7"/>
        <v>#REF!</v>
      </c>
      <c r="AP68" t="e">
        <f t="shared" si="7"/>
        <v>#REF!</v>
      </c>
      <c r="AQ68" t="e">
        <f t="shared" si="7"/>
        <v>#REF!</v>
      </c>
      <c r="AR68" t="e">
        <f t="shared" ref="G68:BD69" si="8">AR33*$B33</f>
        <v>#REF!</v>
      </c>
      <c r="AS68" t="e">
        <f t="shared" si="8"/>
        <v>#REF!</v>
      </c>
      <c r="AT68" t="e">
        <f t="shared" si="8"/>
        <v>#REF!</v>
      </c>
      <c r="AU68" t="e">
        <f t="shared" si="8"/>
        <v>#REF!</v>
      </c>
      <c r="AV68" t="e">
        <f t="shared" si="8"/>
        <v>#REF!</v>
      </c>
      <c r="AW68" t="e">
        <f t="shared" si="8"/>
        <v>#REF!</v>
      </c>
      <c r="AX68" t="e">
        <f t="shared" si="8"/>
        <v>#REF!</v>
      </c>
      <c r="AY68" t="e">
        <f t="shared" si="8"/>
        <v>#REF!</v>
      </c>
      <c r="AZ68" t="e">
        <f t="shared" si="8"/>
        <v>#REF!</v>
      </c>
      <c r="BA68" t="e">
        <f t="shared" si="8"/>
        <v>#REF!</v>
      </c>
      <c r="BB68" t="e">
        <f t="shared" si="8"/>
        <v>#REF!</v>
      </c>
      <c r="BC68" t="e">
        <f t="shared" si="8"/>
        <v>#REF!</v>
      </c>
      <c r="BD68" t="e">
        <f t="shared" si="8"/>
        <v>#REF!</v>
      </c>
    </row>
    <row r="69" spans="1:56">
      <c r="A69" s="47">
        <v>1</v>
      </c>
      <c r="B69" s="47" t="e">
        <f t="shared" si="1"/>
        <v>#REF!</v>
      </c>
      <c r="C69" t="s">
        <v>1654</v>
      </c>
      <c r="D69" t="s">
        <v>2503</v>
      </c>
      <c r="E69" t="s">
        <v>2491</v>
      </c>
      <c r="F69" t="e">
        <f t="shared" si="2"/>
        <v>#REF!</v>
      </c>
      <c r="G69" t="e">
        <f t="shared" si="8"/>
        <v>#REF!</v>
      </c>
      <c r="H69" t="e">
        <f t="shared" si="8"/>
        <v>#REF!</v>
      </c>
      <c r="I69" t="e">
        <f t="shared" si="8"/>
        <v>#REF!</v>
      </c>
      <c r="J69" t="e">
        <f t="shared" si="8"/>
        <v>#REF!</v>
      </c>
      <c r="K69" t="e">
        <f t="shared" si="8"/>
        <v>#REF!</v>
      </c>
      <c r="L69" t="e">
        <f t="shared" si="8"/>
        <v>#REF!</v>
      </c>
      <c r="M69" t="e">
        <f t="shared" si="8"/>
        <v>#REF!</v>
      </c>
      <c r="N69" t="e">
        <f t="shared" si="8"/>
        <v>#REF!</v>
      </c>
      <c r="O69" t="e">
        <f t="shared" si="8"/>
        <v>#REF!</v>
      </c>
      <c r="P69" t="e">
        <f t="shared" si="8"/>
        <v>#REF!</v>
      </c>
      <c r="Q69" t="e">
        <f t="shared" si="8"/>
        <v>#REF!</v>
      </c>
      <c r="R69" t="e">
        <f t="shared" si="8"/>
        <v>#REF!</v>
      </c>
      <c r="S69" t="e">
        <f t="shared" si="8"/>
        <v>#REF!</v>
      </c>
      <c r="T69" t="e">
        <f t="shared" si="8"/>
        <v>#REF!</v>
      </c>
      <c r="U69" t="e">
        <f t="shared" si="8"/>
        <v>#REF!</v>
      </c>
      <c r="V69" t="e">
        <f t="shared" si="8"/>
        <v>#REF!</v>
      </c>
      <c r="W69" t="e">
        <f t="shared" si="8"/>
        <v>#REF!</v>
      </c>
      <c r="X69" t="e">
        <f t="shared" si="8"/>
        <v>#REF!</v>
      </c>
      <c r="Y69" t="e">
        <f t="shared" si="8"/>
        <v>#REF!</v>
      </c>
      <c r="Z69" t="e">
        <f t="shared" si="8"/>
        <v>#REF!</v>
      </c>
      <c r="AA69" t="e">
        <f t="shared" si="8"/>
        <v>#REF!</v>
      </c>
      <c r="AB69" t="e">
        <f t="shared" si="8"/>
        <v>#REF!</v>
      </c>
      <c r="AC69" t="e">
        <f t="shared" si="8"/>
        <v>#REF!</v>
      </c>
      <c r="AD69" t="e">
        <f t="shared" si="8"/>
        <v>#REF!</v>
      </c>
      <c r="AE69" t="e">
        <f t="shared" si="8"/>
        <v>#REF!</v>
      </c>
      <c r="AF69" t="e">
        <f t="shared" si="8"/>
        <v>#REF!</v>
      </c>
      <c r="AG69" t="e">
        <f t="shared" si="8"/>
        <v>#REF!</v>
      </c>
      <c r="AH69" t="e">
        <f t="shared" si="8"/>
        <v>#REF!</v>
      </c>
      <c r="AI69" t="e">
        <f t="shared" si="8"/>
        <v>#REF!</v>
      </c>
      <c r="AJ69" t="e">
        <f t="shared" si="8"/>
        <v>#REF!</v>
      </c>
      <c r="AK69" t="e">
        <f t="shared" si="8"/>
        <v>#REF!</v>
      </c>
      <c r="AL69" t="e">
        <f t="shared" si="8"/>
        <v>#REF!</v>
      </c>
      <c r="AM69" t="e">
        <f t="shared" si="8"/>
        <v>#REF!</v>
      </c>
      <c r="AN69" t="e">
        <f t="shared" si="8"/>
        <v>#REF!</v>
      </c>
      <c r="AO69" t="e">
        <f t="shared" si="8"/>
        <v>#REF!</v>
      </c>
      <c r="AP69" t="e">
        <f t="shared" si="8"/>
        <v>#REF!</v>
      </c>
      <c r="AQ69" t="e">
        <f t="shared" si="8"/>
        <v>#REF!</v>
      </c>
      <c r="AR69" t="e">
        <f t="shared" si="8"/>
        <v>#REF!</v>
      </c>
      <c r="AS69" t="e">
        <f t="shared" si="8"/>
        <v>#REF!</v>
      </c>
      <c r="AT69" t="e">
        <f t="shared" si="8"/>
        <v>#REF!</v>
      </c>
      <c r="AU69" t="e">
        <f t="shared" si="8"/>
        <v>#REF!</v>
      </c>
      <c r="AV69" t="e">
        <f t="shared" si="8"/>
        <v>#REF!</v>
      </c>
      <c r="AW69" t="e">
        <f t="shared" si="8"/>
        <v>#REF!</v>
      </c>
      <c r="AX69" t="e">
        <f t="shared" si="8"/>
        <v>#REF!</v>
      </c>
      <c r="AY69" t="e">
        <f t="shared" si="8"/>
        <v>#REF!</v>
      </c>
      <c r="AZ69" t="e">
        <f t="shared" si="8"/>
        <v>#REF!</v>
      </c>
      <c r="BA69" t="e">
        <f t="shared" si="8"/>
        <v>#REF!</v>
      </c>
      <c r="BB69" t="e">
        <f t="shared" si="8"/>
        <v>#REF!</v>
      </c>
      <c r="BC69" t="e">
        <f t="shared" si="8"/>
        <v>#REF!</v>
      </c>
      <c r="BD69" t="e">
        <f t="shared" si="8"/>
        <v>#REF!</v>
      </c>
    </row>
    <row r="70" spans="1:56">
      <c r="F70" s="8" t="e">
        <f>SUM(F39:F69)</f>
        <v>#REF!</v>
      </c>
      <c r="G70" s="8" t="e">
        <f t="shared" ref="G70:BD70" si="9">SUM(G39:G69)</f>
        <v>#REF!</v>
      </c>
      <c r="H70" s="8" t="e">
        <f t="shared" si="9"/>
        <v>#REF!</v>
      </c>
      <c r="I70" s="8" t="e">
        <f t="shared" si="9"/>
        <v>#REF!</v>
      </c>
      <c r="J70" s="8" t="e">
        <f t="shared" si="9"/>
        <v>#REF!</v>
      </c>
      <c r="K70" s="8" t="e">
        <f t="shared" si="9"/>
        <v>#REF!</v>
      </c>
      <c r="L70" s="8" t="e">
        <f t="shared" si="9"/>
        <v>#REF!</v>
      </c>
      <c r="M70" s="8" t="e">
        <f t="shared" si="9"/>
        <v>#REF!</v>
      </c>
      <c r="N70" s="8" t="e">
        <f t="shared" si="9"/>
        <v>#REF!</v>
      </c>
      <c r="O70" s="8" t="e">
        <f t="shared" si="9"/>
        <v>#REF!</v>
      </c>
      <c r="P70" s="8" t="e">
        <f t="shared" si="9"/>
        <v>#REF!</v>
      </c>
      <c r="Q70" s="8" t="e">
        <f t="shared" si="9"/>
        <v>#REF!</v>
      </c>
      <c r="R70" s="8" t="e">
        <f t="shared" si="9"/>
        <v>#REF!</v>
      </c>
      <c r="S70" s="8" t="e">
        <f t="shared" si="9"/>
        <v>#REF!</v>
      </c>
      <c r="T70" s="8" t="e">
        <f t="shared" si="9"/>
        <v>#REF!</v>
      </c>
      <c r="U70" s="8" t="e">
        <f t="shared" si="9"/>
        <v>#REF!</v>
      </c>
      <c r="V70" s="8" t="e">
        <f t="shared" si="9"/>
        <v>#REF!</v>
      </c>
      <c r="W70" s="8" t="e">
        <f t="shared" si="9"/>
        <v>#REF!</v>
      </c>
      <c r="X70" s="8" t="e">
        <f t="shared" si="9"/>
        <v>#REF!</v>
      </c>
      <c r="Y70" s="8" t="e">
        <f t="shared" si="9"/>
        <v>#REF!</v>
      </c>
      <c r="Z70" s="8" t="e">
        <f t="shared" si="9"/>
        <v>#REF!</v>
      </c>
      <c r="AA70" s="8" t="e">
        <f t="shared" si="9"/>
        <v>#REF!</v>
      </c>
      <c r="AB70" s="8" t="e">
        <f t="shared" si="9"/>
        <v>#REF!</v>
      </c>
      <c r="AC70" s="8" t="e">
        <f t="shared" si="9"/>
        <v>#REF!</v>
      </c>
      <c r="AD70" s="8" t="e">
        <f t="shared" si="9"/>
        <v>#REF!</v>
      </c>
      <c r="AE70" s="8" t="e">
        <f t="shared" si="9"/>
        <v>#REF!</v>
      </c>
      <c r="AF70" s="8" t="e">
        <f t="shared" si="9"/>
        <v>#REF!</v>
      </c>
      <c r="AG70" s="8" t="e">
        <f t="shared" si="9"/>
        <v>#REF!</v>
      </c>
      <c r="AH70" s="8" t="e">
        <f t="shared" si="9"/>
        <v>#REF!</v>
      </c>
      <c r="AI70" s="8" t="e">
        <f t="shared" si="9"/>
        <v>#REF!</v>
      </c>
      <c r="AJ70" s="8" t="e">
        <f t="shared" si="9"/>
        <v>#REF!</v>
      </c>
      <c r="AK70" s="8" t="e">
        <f t="shared" si="9"/>
        <v>#REF!</v>
      </c>
      <c r="AL70" s="8" t="e">
        <f t="shared" si="9"/>
        <v>#REF!</v>
      </c>
      <c r="AM70" s="8" t="e">
        <f t="shared" si="9"/>
        <v>#REF!</v>
      </c>
      <c r="AN70" s="8" t="e">
        <f t="shared" si="9"/>
        <v>#REF!</v>
      </c>
      <c r="AO70" s="8" t="e">
        <f t="shared" si="9"/>
        <v>#REF!</v>
      </c>
      <c r="AP70" s="8" t="e">
        <f t="shared" si="9"/>
        <v>#REF!</v>
      </c>
      <c r="AQ70" s="8" t="e">
        <f t="shared" si="9"/>
        <v>#REF!</v>
      </c>
      <c r="AR70" s="8" t="e">
        <f t="shared" si="9"/>
        <v>#REF!</v>
      </c>
      <c r="AS70" s="8" t="e">
        <f t="shared" si="9"/>
        <v>#REF!</v>
      </c>
      <c r="AT70" s="8" t="e">
        <f t="shared" si="9"/>
        <v>#REF!</v>
      </c>
      <c r="AU70" s="8" t="e">
        <f t="shared" si="9"/>
        <v>#REF!</v>
      </c>
      <c r="AV70" s="8" t="e">
        <f t="shared" si="9"/>
        <v>#REF!</v>
      </c>
      <c r="AW70" s="8" t="e">
        <f t="shared" si="9"/>
        <v>#REF!</v>
      </c>
      <c r="AX70" s="8" t="e">
        <f t="shared" si="9"/>
        <v>#REF!</v>
      </c>
      <c r="AY70" s="8" t="e">
        <f t="shared" si="9"/>
        <v>#REF!</v>
      </c>
      <c r="AZ70" s="8" t="e">
        <f t="shared" si="9"/>
        <v>#REF!</v>
      </c>
      <c r="BA70" s="8" t="e">
        <f t="shared" si="9"/>
        <v>#REF!</v>
      </c>
      <c r="BB70" s="8" t="e">
        <f t="shared" si="9"/>
        <v>#REF!</v>
      </c>
      <c r="BC70" s="8" t="e">
        <f t="shared" si="9"/>
        <v>#REF!</v>
      </c>
      <c r="BD70" s="8" t="e">
        <f t="shared" si="9"/>
        <v>#REF!</v>
      </c>
    </row>
    <row r="71" spans="1:56">
      <c r="F71" t="e">
        <f>#REF!</f>
        <v>#REF!</v>
      </c>
      <c r="G71" t="e">
        <f>#REF!</f>
        <v>#REF!</v>
      </c>
      <c r="H71" t="e">
        <f>#REF!</f>
        <v>#REF!</v>
      </c>
      <c r="I71" t="e">
        <f>#REF!</f>
        <v>#REF!</v>
      </c>
      <c r="J71" t="e">
        <f>#REF!</f>
        <v>#REF!</v>
      </c>
      <c r="K71" t="e">
        <f>#REF!</f>
        <v>#REF!</v>
      </c>
      <c r="L71" t="e">
        <f>#REF!</f>
        <v>#REF!</v>
      </c>
      <c r="M71" t="e">
        <f>#REF!</f>
        <v>#REF!</v>
      </c>
      <c r="N71" t="e">
        <f>#REF!</f>
        <v>#REF!</v>
      </c>
      <c r="O71" t="e">
        <f>#REF!</f>
        <v>#REF!</v>
      </c>
      <c r="P71" t="e">
        <f>#REF!</f>
        <v>#REF!</v>
      </c>
      <c r="Q71" t="e">
        <f>#REF!</f>
        <v>#REF!</v>
      </c>
      <c r="R71" t="e">
        <f>#REF!</f>
        <v>#REF!</v>
      </c>
      <c r="S71" t="e">
        <f>#REF!</f>
        <v>#REF!</v>
      </c>
      <c r="T71" t="e">
        <f>#REF!</f>
        <v>#REF!</v>
      </c>
      <c r="U71" t="e">
        <f>#REF!</f>
        <v>#REF!</v>
      </c>
      <c r="V71" t="e">
        <f>#REF!</f>
        <v>#REF!</v>
      </c>
      <c r="W71" t="e">
        <f>#REF!</f>
        <v>#REF!</v>
      </c>
      <c r="X71" t="e">
        <f>#REF!</f>
        <v>#REF!</v>
      </c>
      <c r="Y71" t="e">
        <f>#REF!</f>
        <v>#REF!</v>
      </c>
      <c r="Z71" t="e">
        <f>#REF!</f>
        <v>#REF!</v>
      </c>
      <c r="AA71" t="e">
        <f>#REF!</f>
        <v>#REF!</v>
      </c>
      <c r="AB71" t="e">
        <f>#REF!</f>
        <v>#REF!</v>
      </c>
      <c r="AC71" t="e">
        <f>#REF!</f>
        <v>#REF!</v>
      </c>
      <c r="AD71" t="e">
        <f>#REF!</f>
        <v>#REF!</v>
      </c>
      <c r="AE71" t="e">
        <f>#REF!</f>
        <v>#REF!</v>
      </c>
      <c r="AF71" t="e">
        <f>#REF!</f>
        <v>#REF!</v>
      </c>
      <c r="AG71" t="e">
        <f>#REF!</f>
        <v>#REF!</v>
      </c>
      <c r="AH71" t="e">
        <f>#REF!</f>
        <v>#REF!</v>
      </c>
      <c r="AI71" t="e">
        <f>#REF!</f>
        <v>#REF!</v>
      </c>
      <c r="AJ71" t="e">
        <f>#REF!</f>
        <v>#REF!</v>
      </c>
      <c r="AK71" t="e">
        <f>#REF!</f>
        <v>#REF!</v>
      </c>
      <c r="AL71" t="e">
        <f>#REF!</f>
        <v>#REF!</v>
      </c>
      <c r="AM71" t="e">
        <f>#REF!</f>
        <v>#REF!</v>
      </c>
      <c r="AN71" t="e">
        <f>#REF!</f>
        <v>#REF!</v>
      </c>
      <c r="AO71" t="e">
        <f>#REF!</f>
        <v>#REF!</v>
      </c>
      <c r="AP71" t="e">
        <f>#REF!</f>
        <v>#REF!</v>
      </c>
      <c r="AQ71" t="e">
        <f>#REF!</f>
        <v>#REF!</v>
      </c>
      <c r="AR71" t="e">
        <f>#REF!</f>
        <v>#REF!</v>
      </c>
      <c r="AS71" t="e">
        <f>#REF!</f>
        <v>#REF!</v>
      </c>
      <c r="AT71" t="e">
        <f>#REF!</f>
        <v>#REF!</v>
      </c>
      <c r="AU71" t="e">
        <f>#REF!</f>
        <v>#REF!</v>
      </c>
      <c r="AV71" t="e">
        <f>#REF!</f>
        <v>#REF!</v>
      </c>
      <c r="AW71" t="e">
        <f>#REF!</f>
        <v>#REF!</v>
      </c>
      <c r="AX71" t="e">
        <f>#REF!</f>
        <v>#REF!</v>
      </c>
      <c r="AY71" t="e">
        <f>#REF!</f>
        <v>#REF!</v>
      </c>
      <c r="AZ71" t="e">
        <f>#REF!</f>
        <v>#REF!</v>
      </c>
      <c r="BA71" t="e">
        <f>#REF!</f>
        <v>#REF!</v>
      </c>
      <c r="BB71" t="e">
        <f>#REF!</f>
        <v>#REF!</v>
      </c>
      <c r="BC71" t="e">
        <f>#REF!</f>
        <v>#REF!</v>
      </c>
      <c r="BD71" t="e">
        <f>#REF!</f>
        <v>#REF!</v>
      </c>
    </row>
    <row r="73" spans="1:56">
      <c r="D73" s="1" t="s">
        <v>2564</v>
      </c>
      <c r="F73" s="48" t="e">
        <f>F70/F71</f>
        <v>#REF!</v>
      </c>
      <c r="G73" s="48" t="e">
        <f t="shared" ref="G73:BD73" si="10">G70/G71</f>
        <v>#REF!</v>
      </c>
      <c r="H73" s="48" t="e">
        <f t="shared" si="10"/>
        <v>#REF!</v>
      </c>
      <c r="I73" s="48" t="e">
        <f t="shared" si="10"/>
        <v>#REF!</v>
      </c>
      <c r="J73" s="48" t="e">
        <f t="shared" si="10"/>
        <v>#REF!</v>
      </c>
      <c r="K73" s="48" t="e">
        <f t="shared" si="10"/>
        <v>#REF!</v>
      </c>
      <c r="L73" s="48" t="e">
        <f t="shared" si="10"/>
        <v>#REF!</v>
      </c>
      <c r="M73" s="48" t="e">
        <f t="shared" si="10"/>
        <v>#REF!</v>
      </c>
      <c r="N73" s="48" t="e">
        <f t="shared" si="10"/>
        <v>#REF!</v>
      </c>
      <c r="O73" s="48" t="e">
        <f t="shared" si="10"/>
        <v>#REF!</v>
      </c>
      <c r="P73" s="48" t="e">
        <f t="shared" si="10"/>
        <v>#REF!</v>
      </c>
      <c r="Q73" s="48" t="e">
        <f t="shared" si="10"/>
        <v>#REF!</v>
      </c>
      <c r="R73" s="48" t="e">
        <f t="shared" si="10"/>
        <v>#REF!</v>
      </c>
      <c r="S73" s="48" t="e">
        <f t="shared" si="10"/>
        <v>#REF!</v>
      </c>
      <c r="T73" s="48" t="e">
        <f t="shared" si="10"/>
        <v>#REF!</v>
      </c>
      <c r="U73" s="48" t="e">
        <f t="shared" si="10"/>
        <v>#REF!</v>
      </c>
      <c r="V73" s="48" t="e">
        <f t="shared" si="10"/>
        <v>#REF!</v>
      </c>
      <c r="W73" s="48" t="e">
        <f t="shared" si="10"/>
        <v>#REF!</v>
      </c>
      <c r="X73" s="48" t="e">
        <f t="shared" si="10"/>
        <v>#REF!</v>
      </c>
      <c r="Y73" s="49" t="e">
        <f t="shared" si="10"/>
        <v>#REF!</v>
      </c>
      <c r="Z73" s="49" t="e">
        <f t="shared" si="10"/>
        <v>#REF!</v>
      </c>
      <c r="AA73" s="49" t="e">
        <f t="shared" si="10"/>
        <v>#REF!</v>
      </c>
      <c r="AB73" s="49" t="e">
        <f t="shared" si="10"/>
        <v>#REF!</v>
      </c>
      <c r="AC73" s="49" t="e">
        <f t="shared" si="10"/>
        <v>#REF!</v>
      </c>
      <c r="AD73" s="49" t="e">
        <f t="shared" si="10"/>
        <v>#REF!</v>
      </c>
      <c r="AE73" s="49" t="e">
        <f t="shared" si="10"/>
        <v>#REF!</v>
      </c>
      <c r="AF73" s="49" t="e">
        <f t="shared" si="10"/>
        <v>#REF!</v>
      </c>
      <c r="AG73" s="49" t="e">
        <f t="shared" si="10"/>
        <v>#REF!</v>
      </c>
      <c r="AH73" s="49" t="e">
        <f t="shared" si="10"/>
        <v>#REF!</v>
      </c>
      <c r="AI73" s="49" t="e">
        <f t="shared" si="10"/>
        <v>#REF!</v>
      </c>
      <c r="AJ73" s="49" t="e">
        <f t="shared" si="10"/>
        <v>#REF!</v>
      </c>
      <c r="AK73" s="49" t="e">
        <f t="shared" si="10"/>
        <v>#REF!</v>
      </c>
      <c r="AL73" s="49" t="e">
        <f t="shared" si="10"/>
        <v>#REF!</v>
      </c>
      <c r="AM73" s="49" t="e">
        <f t="shared" si="10"/>
        <v>#REF!</v>
      </c>
      <c r="AN73" s="49" t="e">
        <f t="shared" si="10"/>
        <v>#REF!</v>
      </c>
      <c r="AO73" s="49" t="e">
        <f t="shared" si="10"/>
        <v>#REF!</v>
      </c>
      <c r="AP73" s="49" t="e">
        <f t="shared" si="10"/>
        <v>#REF!</v>
      </c>
      <c r="AQ73" s="49" t="e">
        <f t="shared" si="10"/>
        <v>#REF!</v>
      </c>
      <c r="AR73" s="49" t="e">
        <f t="shared" si="10"/>
        <v>#REF!</v>
      </c>
      <c r="AS73" s="49" t="e">
        <f t="shared" si="10"/>
        <v>#REF!</v>
      </c>
      <c r="AT73" s="49" t="e">
        <f t="shared" si="10"/>
        <v>#REF!</v>
      </c>
      <c r="AU73" s="49" t="e">
        <f t="shared" si="10"/>
        <v>#REF!</v>
      </c>
      <c r="AV73" s="49" t="e">
        <f t="shared" si="10"/>
        <v>#REF!</v>
      </c>
      <c r="AW73" s="49" t="e">
        <f t="shared" si="10"/>
        <v>#REF!</v>
      </c>
      <c r="AX73" s="49" t="e">
        <f t="shared" si="10"/>
        <v>#REF!</v>
      </c>
      <c r="AY73" s="49" t="e">
        <f t="shared" si="10"/>
        <v>#REF!</v>
      </c>
      <c r="AZ73" s="49" t="e">
        <f t="shared" si="10"/>
        <v>#REF!</v>
      </c>
      <c r="BA73" s="49" t="e">
        <f t="shared" si="10"/>
        <v>#REF!</v>
      </c>
      <c r="BB73" s="49" t="e">
        <f t="shared" si="10"/>
        <v>#REF!</v>
      </c>
      <c r="BC73" s="49" t="e">
        <f t="shared" si="10"/>
        <v>#REF!</v>
      </c>
      <c r="BD73" s="49" t="e">
        <f t="shared" si="10"/>
        <v>#REF!</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251C7805F896F47A4F48569C73A0799" ma:contentTypeVersion="4" ma:contentTypeDescription="Create a new document." ma:contentTypeScope="" ma:versionID="7abd873f26c83d98889b6bc5171c7cdd">
  <xsd:schema xmlns:xsd="http://www.w3.org/2001/XMLSchema" xmlns:xs="http://www.w3.org/2001/XMLSchema" xmlns:p="http://schemas.microsoft.com/office/2006/metadata/properties" xmlns:ns2="f3083de3-5d4e-49f2-a3cd-0aeb079e6739" targetNamespace="http://schemas.microsoft.com/office/2006/metadata/properties" ma:root="true" ma:fieldsID="295384f30983e71c631053ca9b14fb23" ns2:_="">
    <xsd:import namespace="f3083de3-5d4e-49f2-a3cd-0aeb079e67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083de3-5d4e-49f2-a3cd-0aeb079e6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ED8D1B-1775-48B0-B3CF-99673F4F7932}">
  <ds:schemaRefs>
    <ds:schemaRef ds:uri="http://schemas.microsoft.com/DataMashup"/>
  </ds:schemaRefs>
</ds:datastoreItem>
</file>

<file path=customXml/itemProps2.xml><?xml version="1.0" encoding="utf-8"?>
<ds:datastoreItem xmlns:ds="http://schemas.openxmlformats.org/officeDocument/2006/customXml" ds:itemID="{DEA828C0-7F31-4F55-BF83-7DC7955FCF91}">
  <ds:schemaRefs>
    <ds:schemaRef ds:uri="http://schemas.microsoft.com/sharepoint/v3/contenttype/forms"/>
  </ds:schemaRefs>
</ds:datastoreItem>
</file>

<file path=customXml/itemProps3.xml><?xml version="1.0" encoding="utf-8"?>
<ds:datastoreItem xmlns:ds="http://schemas.openxmlformats.org/officeDocument/2006/customXml" ds:itemID="{298BE93A-FD51-4659-8BF7-A6A485166A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083de3-5d4e-49f2-a3cd-0aeb079e67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C76444A-F275-446D-9CB5-E79863717C53}">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India Data</vt:lpstr>
      <vt:lpstr>India's generation numbers</vt:lpstr>
      <vt:lpstr>RPO State forecasts</vt:lpstr>
      <vt:lpstr>BRPSDbS-electricity-shares</vt:lpstr>
      <vt:lpstr>BRPSDbS-RPS-percentages</vt:lpstr>
      <vt:lpstr>Not Used -&gt;</vt:lpstr>
      <vt:lpstr>EIA 2020 ESRAP Table 10</vt:lpstr>
      <vt:lpstr>BNL_RPS Targets (%)</vt:lpstr>
      <vt:lpstr>BNL calcs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Megan Mahajan</cp:lastModifiedBy>
  <cp:revision/>
  <dcterms:created xsi:type="dcterms:W3CDTF">2016-01-06T02:12:13Z</dcterms:created>
  <dcterms:modified xsi:type="dcterms:W3CDTF">2024-12-23T18:50:46Z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0x010100A251C7805F896F47A4F48569C73A0799</vt:lpwstr>
  </property>
</Properties>
</file>